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15360" windowHeight="7860"/>
  </bookViews>
  <sheets>
    <sheet name="新手任务|NewTasks" sheetId="2" r:id="rId1"/>
  </sheets>
  <definedNames>
    <definedName name="_xlnm._FilterDatabase" localSheetId="0" hidden="1">'新手任务|NewTasks'!$A$4:$AZ$121</definedName>
  </definedNames>
  <calcPr calcId="162913"/>
</workbook>
</file>

<file path=xl/calcChain.xml><?xml version="1.0" encoding="utf-8"?>
<calcChain xmlns="http://schemas.openxmlformats.org/spreadsheetml/2006/main">
  <c r="BF9" i="2" l="1"/>
  <c r="BF10" i="2"/>
  <c r="BF11" i="2"/>
  <c r="BF12" i="2"/>
  <c r="BF13" i="2"/>
  <c r="BF14" i="2"/>
  <c r="BF17" i="2" s="1"/>
  <c r="BF20" i="2" s="1"/>
  <c r="BF23" i="2" s="1"/>
  <c r="BF26" i="2" s="1"/>
  <c r="BF29" i="2" s="1"/>
  <c r="BF32" i="2" s="1"/>
  <c r="BF35" i="2" s="1"/>
  <c r="BF38" i="2" s="1"/>
  <c r="BF41" i="2" s="1"/>
  <c r="BF44" i="2" s="1"/>
  <c r="BF47" i="2" s="1"/>
  <c r="BF50" i="2" s="1"/>
  <c r="BF53" i="2" s="1"/>
  <c r="BF56" i="2" s="1"/>
  <c r="BF59" i="2" s="1"/>
  <c r="BF62" i="2" s="1"/>
  <c r="BF65" i="2" s="1"/>
  <c r="BF68" i="2" s="1"/>
  <c r="BF71" i="2" s="1"/>
  <c r="BF74" i="2" s="1"/>
  <c r="BF77" i="2" s="1"/>
  <c r="BF80" i="2" s="1"/>
  <c r="BF83" i="2" s="1"/>
  <c r="BF15" i="2"/>
  <c r="BF18" i="2" s="1"/>
  <c r="BF21" i="2" s="1"/>
  <c r="BF24" i="2" s="1"/>
  <c r="BF27" i="2" s="1"/>
  <c r="BF30" i="2" s="1"/>
  <c r="BF33" i="2" s="1"/>
  <c r="BF36" i="2" s="1"/>
  <c r="BF39" i="2" s="1"/>
  <c r="BF42" i="2" s="1"/>
  <c r="BF45" i="2" s="1"/>
  <c r="BF48" i="2" s="1"/>
  <c r="BF51" i="2" s="1"/>
  <c r="BF54" i="2" s="1"/>
  <c r="BF57" i="2" s="1"/>
  <c r="BF60" i="2" s="1"/>
  <c r="BF63" i="2" s="1"/>
  <c r="BF66" i="2" s="1"/>
  <c r="BF69" i="2" s="1"/>
  <c r="BF72" i="2" s="1"/>
  <c r="BF75" i="2" s="1"/>
  <c r="BF78" i="2" s="1"/>
  <c r="BF81" i="2" s="1"/>
  <c r="BF84" i="2" s="1"/>
  <c r="BF16" i="2"/>
  <c r="BF19" i="2" s="1"/>
  <c r="BF22" i="2" s="1"/>
  <c r="BF25" i="2" s="1"/>
  <c r="BF28" i="2" s="1"/>
  <c r="BF31" i="2" s="1"/>
  <c r="BF34" i="2" s="1"/>
  <c r="BF37" i="2" s="1"/>
  <c r="BF40" i="2" s="1"/>
  <c r="BF43" i="2" s="1"/>
  <c r="BF46" i="2" s="1"/>
  <c r="BF49" i="2" s="1"/>
  <c r="BF52" i="2" s="1"/>
  <c r="BF55" i="2" s="1"/>
  <c r="BF58" i="2" s="1"/>
  <c r="BF61" i="2" s="1"/>
  <c r="BF64" i="2" s="1"/>
  <c r="BF67" i="2" s="1"/>
  <c r="BF70" i="2" s="1"/>
  <c r="BF73" i="2" s="1"/>
  <c r="BF76" i="2" s="1"/>
  <c r="BF79" i="2" s="1"/>
  <c r="BF82" i="2" s="1"/>
  <c r="BF8" i="2"/>
  <c r="BJ5" i="2" l="1"/>
  <c r="BJ6" i="2"/>
  <c r="BJ7" i="2"/>
  <c r="T121" i="2" l="1"/>
  <c r="S121" i="2"/>
  <c r="T120" i="2"/>
  <c r="S120" i="2"/>
  <c r="T119" i="2"/>
  <c r="S119" i="2"/>
  <c r="T118" i="2"/>
  <c r="S118" i="2"/>
  <c r="T117" i="2"/>
  <c r="S117" i="2"/>
  <c r="T116" i="2"/>
  <c r="S116" i="2"/>
  <c r="T115" i="2"/>
  <c r="S115" i="2"/>
  <c r="T114" i="2"/>
  <c r="S114" i="2"/>
  <c r="T113" i="2"/>
  <c r="S113" i="2"/>
  <c r="T112" i="2"/>
  <c r="S112" i="2"/>
  <c r="T111" i="2"/>
  <c r="S111" i="2"/>
  <c r="T110" i="2"/>
  <c r="S110" i="2"/>
  <c r="T109" i="2"/>
  <c r="S109" i="2"/>
  <c r="T108" i="2"/>
  <c r="S108" i="2"/>
  <c r="T107" i="2"/>
  <c r="S107" i="2"/>
  <c r="T106" i="2"/>
  <c r="S106" i="2"/>
  <c r="T105" i="2"/>
  <c r="S105" i="2"/>
  <c r="T104" i="2"/>
  <c r="S104" i="2"/>
  <c r="T103" i="2"/>
  <c r="S103" i="2"/>
  <c r="T102" i="2"/>
  <c r="S102" i="2"/>
  <c r="T101" i="2"/>
  <c r="S101" i="2"/>
  <c r="T100" i="2"/>
  <c r="S100" i="2"/>
  <c r="T99" i="2"/>
  <c r="S99" i="2"/>
  <c r="T98" i="2"/>
  <c r="S98" i="2"/>
  <c r="T97" i="2"/>
  <c r="S97" i="2"/>
  <c r="T96" i="2"/>
  <c r="S96" i="2"/>
  <c r="T95" i="2"/>
  <c r="S95" i="2"/>
  <c r="T94" i="2"/>
  <c r="S94" i="2"/>
  <c r="T93" i="2"/>
  <c r="S93" i="2"/>
  <c r="T92" i="2"/>
  <c r="S92" i="2"/>
  <c r="T91" i="2"/>
  <c r="S91" i="2"/>
  <c r="T90" i="2"/>
  <c r="S90" i="2"/>
  <c r="T89" i="2"/>
  <c r="S89" i="2"/>
  <c r="T88" i="2"/>
  <c r="S88" i="2"/>
  <c r="T87" i="2"/>
  <c r="S87" i="2"/>
  <c r="T86" i="2"/>
  <c r="S86" i="2"/>
  <c r="T85" i="2"/>
  <c r="S85" i="2"/>
  <c r="AI84" i="2"/>
  <c r="AH84" i="2"/>
  <c r="S84" i="2"/>
  <c r="L84" i="2"/>
  <c r="K84" i="2"/>
  <c r="J84" i="2"/>
  <c r="I84" i="2"/>
  <c r="T84" i="2" s="1"/>
  <c r="F84" i="2"/>
  <c r="C84" i="2"/>
  <c r="AI83" i="2"/>
  <c r="AH83" i="2"/>
  <c r="K83" i="2" s="1"/>
  <c r="L83" i="2"/>
  <c r="M83" i="2" s="1"/>
  <c r="J83" i="2"/>
  <c r="S83" i="2" s="1"/>
  <c r="I83" i="2"/>
  <c r="T83" i="2" s="1"/>
  <c r="C83" i="2"/>
  <c r="AK82" i="2"/>
  <c r="AI82" i="2"/>
  <c r="AH82" i="2"/>
  <c r="K82" i="2" s="1"/>
  <c r="M82" i="2"/>
  <c r="L82" i="2"/>
  <c r="J82" i="2"/>
  <c r="I82" i="2"/>
  <c r="T82" i="2" s="1"/>
  <c r="C82" i="2"/>
  <c r="AI81" i="2"/>
  <c r="AH81" i="2"/>
  <c r="T81" i="2"/>
  <c r="S81" i="2"/>
  <c r="L81" i="2"/>
  <c r="K81" i="2"/>
  <c r="J81" i="2"/>
  <c r="I81" i="2"/>
  <c r="F81" i="2"/>
  <c r="C81" i="2"/>
  <c r="AI80" i="2"/>
  <c r="K80" i="2" s="1"/>
  <c r="AH80" i="2"/>
  <c r="T80" i="2"/>
  <c r="L80" i="2"/>
  <c r="J80" i="2"/>
  <c r="F80" i="2" s="1"/>
  <c r="I80" i="2"/>
  <c r="C80" i="2"/>
  <c r="AI79" i="2"/>
  <c r="K79" i="2" s="1"/>
  <c r="AH79" i="2"/>
  <c r="T79" i="2"/>
  <c r="L79" i="2"/>
  <c r="J79" i="2"/>
  <c r="I79" i="2"/>
  <c r="C79" i="2"/>
  <c r="AK78" i="2"/>
  <c r="AI78" i="2"/>
  <c r="AH78" i="2"/>
  <c r="S78" i="2"/>
  <c r="M78" i="2"/>
  <c r="L78" i="2"/>
  <c r="K78" i="2"/>
  <c r="J78" i="2"/>
  <c r="I78" i="2"/>
  <c r="T78" i="2" s="1"/>
  <c r="F78" i="2"/>
  <c r="C78" i="2"/>
  <c r="AI77" i="2"/>
  <c r="AH77" i="2"/>
  <c r="L77" i="2"/>
  <c r="M77" i="2" s="1"/>
  <c r="K77" i="2"/>
  <c r="J77" i="2"/>
  <c r="S77" i="2" s="1"/>
  <c r="N77" i="2" s="1"/>
  <c r="I77" i="2"/>
  <c r="T77" i="2" s="1"/>
  <c r="F77" i="2"/>
  <c r="C77" i="2"/>
  <c r="AI76" i="2"/>
  <c r="AH76" i="2"/>
  <c r="T76" i="2"/>
  <c r="L76" i="2"/>
  <c r="K76" i="2"/>
  <c r="J76" i="2"/>
  <c r="S76" i="2" s="1"/>
  <c r="N76" i="2" s="1"/>
  <c r="I76" i="2"/>
  <c r="F76" i="2"/>
  <c r="C76" i="2"/>
  <c r="AK75" i="2"/>
  <c r="AI75" i="2"/>
  <c r="AH75" i="2"/>
  <c r="K75" i="2" s="1"/>
  <c r="T75" i="2"/>
  <c r="L75" i="2"/>
  <c r="M75" i="2" s="1"/>
  <c r="J75" i="2"/>
  <c r="S75" i="2" s="1"/>
  <c r="N75" i="2" s="1"/>
  <c r="I75" i="2"/>
  <c r="C75" i="2"/>
  <c r="AI74" i="2"/>
  <c r="AH74" i="2"/>
  <c r="S74" i="2"/>
  <c r="M74" i="2"/>
  <c r="L74" i="2"/>
  <c r="K74" i="2"/>
  <c r="J74" i="2"/>
  <c r="I74" i="2"/>
  <c r="T74" i="2" s="1"/>
  <c r="F74" i="2"/>
  <c r="C74" i="2"/>
  <c r="AI73" i="2"/>
  <c r="AH73" i="2"/>
  <c r="L73" i="2"/>
  <c r="M73" i="2" s="1"/>
  <c r="K73" i="2"/>
  <c r="J73" i="2"/>
  <c r="S73" i="2" s="1"/>
  <c r="I73" i="2"/>
  <c r="T73" i="2" s="1"/>
  <c r="C73" i="2"/>
  <c r="AI72" i="2"/>
  <c r="AH72" i="2"/>
  <c r="M72" i="2"/>
  <c r="L72" i="2"/>
  <c r="K72" i="2"/>
  <c r="J72" i="2"/>
  <c r="S72" i="2" s="1"/>
  <c r="I72" i="2"/>
  <c r="T72" i="2" s="1"/>
  <c r="C72" i="2"/>
  <c r="AI71" i="2"/>
  <c r="K71" i="2" s="1"/>
  <c r="AH71" i="2"/>
  <c r="S71" i="2"/>
  <c r="L71" i="2"/>
  <c r="M71" i="2" s="1"/>
  <c r="J71" i="2"/>
  <c r="I71" i="2"/>
  <c r="T71" i="2" s="1"/>
  <c r="F71" i="2"/>
  <c r="C71" i="2"/>
  <c r="AK70" i="2"/>
  <c r="AI70" i="2"/>
  <c r="AH70" i="2"/>
  <c r="K70" i="2" s="1"/>
  <c r="L70" i="2"/>
  <c r="M70" i="2" s="1"/>
  <c r="J70" i="2"/>
  <c r="S70" i="2" s="1"/>
  <c r="I70" i="2"/>
  <c r="T70" i="2" s="1"/>
  <c r="C70" i="2"/>
  <c r="AI69" i="2"/>
  <c r="AH69" i="2"/>
  <c r="K69" i="2" s="1"/>
  <c r="L69" i="2"/>
  <c r="M69" i="2" s="1"/>
  <c r="J69" i="2"/>
  <c r="S69" i="2" s="1"/>
  <c r="I69" i="2"/>
  <c r="T69" i="2" s="1"/>
  <c r="C69" i="2"/>
  <c r="AI68" i="2"/>
  <c r="AH68" i="2"/>
  <c r="K68" i="2" s="1"/>
  <c r="T68" i="2"/>
  <c r="L68" i="2"/>
  <c r="J68" i="2"/>
  <c r="F68" i="2" s="1"/>
  <c r="I68" i="2"/>
  <c r="C68" i="2"/>
  <c r="AI67" i="2"/>
  <c r="K67" i="2" s="1"/>
  <c r="AH67" i="2"/>
  <c r="T67" i="2"/>
  <c r="L67" i="2"/>
  <c r="J67" i="2"/>
  <c r="I67" i="2"/>
  <c r="C67" i="2"/>
  <c r="AI66" i="2"/>
  <c r="AH66" i="2"/>
  <c r="K66" i="2" s="1"/>
  <c r="T66" i="2"/>
  <c r="S66" i="2"/>
  <c r="N66" i="2" s="1"/>
  <c r="L66" i="2"/>
  <c r="J66" i="2"/>
  <c r="F66" i="2" s="1"/>
  <c r="I66" i="2"/>
  <c r="C66" i="2"/>
  <c r="AI65" i="2"/>
  <c r="AH65" i="2"/>
  <c r="K65" i="2" s="1"/>
  <c r="S65" i="2"/>
  <c r="N65" i="2" s="1"/>
  <c r="L65" i="2"/>
  <c r="J65" i="2"/>
  <c r="I65" i="2"/>
  <c r="T65" i="2" s="1"/>
  <c r="F65" i="2"/>
  <c r="C65" i="2"/>
  <c r="AK64" i="2"/>
  <c r="AI64" i="2"/>
  <c r="AH64" i="2"/>
  <c r="K64" i="2" s="1"/>
  <c r="M64" i="2"/>
  <c r="L64" i="2"/>
  <c r="J64" i="2"/>
  <c r="I64" i="2"/>
  <c r="T64" i="2" s="1"/>
  <c r="C64" i="2"/>
  <c r="AI63" i="2"/>
  <c r="K63" i="2" s="1"/>
  <c r="AH63" i="2"/>
  <c r="T63" i="2"/>
  <c r="L63" i="2"/>
  <c r="M63" i="2" s="1"/>
  <c r="J63" i="2"/>
  <c r="S63" i="2" s="1"/>
  <c r="I63" i="2"/>
  <c r="F63" i="2"/>
  <c r="C63" i="2"/>
  <c r="AI62" i="2"/>
  <c r="AH62" i="2"/>
  <c r="K62" i="2" s="1"/>
  <c r="L62" i="2"/>
  <c r="M62" i="2" s="1"/>
  <c r="J62" i="2"/>
  <c r="S62" i="2" s="1"/>
  <c r="N62" i="2" s="1"/>
  <c r="I62" i="2"/>
  <c r="T62" i="2" s="1"/>
  <c r="C62" i="2"/>
  <c r="AI61" i="2"/>
  <c r="AH61" i="2"/>
  <c r="M61" i="2"/>
  <c r="L61" i="2"/>
  <c r="K61" i="2"/>
  <c r="J61" i="2"/>
  <c r="S61" i="2" s="1"/>
  <c r="N61" i="2" s="1"/>
  <c r="I61" i="2"/>
  <c r="T61" i="2" s="1"/>
  <c r="F61" i="2"/>
  <c r="C61" i="2"/>
  <c r="AK60" i="2"/>
  <c r="AI60" i="2"/>
  <c r="AH60" i="2"/>
  <c r="L60" i="2"/>
  <c r="M60" i="2" s="1"/>
  <c r="K60" i="2"/>
  <c r="J60" i="2"/>
  <c r="S60" i="2" s="1"/>
  <c r="N60" i="2" s="1"/>
  <c r="I60" i="2"/>
  <c r="T60" i="2" s="1"/>
  <c r="C60" i="2"/>
  <c r="AI59" i="2"/>
  <c r="AH59" i="2"/>
  <c r="S59" i="2"/>
  <c r="N59" i="2" s="1"/>
  <c r="L59" i="2"/>
  <c r="M59" i="2" s="1"/>
  <c r="K59" i="2"/>
  <c r="J59" i="2"/>
  <c r="I59" i="2"/>
  <c r="T59" i="2" s="1"/>
  <c r="F59" i="2"/>
  <c r="C59" i="2"/>
  <c r="AI58" i="2"/>
  <c r="AH58" i="2"/>
  <c r="K58" i="2" s="1"/>
  <c r="T58" i="2"/>
  <c r="S58" i="2"/>
  <c r="L58" i="2"/>
  <c r="M58" i="2" s="1"/>
  <c r="J58" i="2"/>
  <c r="I58" i="2"/>
  <c r="F58" i="2"/>
  <c r="C58" i="2"/>
  <c r="AI57" i="2"/>
  <c r="AH57" i="2"/>
  <c r="K57" i="2" s="1"/>
  <c r="L57" i="2"/>
  <c r="M57" i="2" s="1"/>
  <c r="J57" i="2"/>
  <c r="S57" i="2" s="1"/>
  <c r="N57" i="2" s="1"/>
  <c r="I57" i="2"/>
  <c r="T57" i="2" s="1"/>
  <c r="C57" i="2"/>
  <c r="AI56" i="2"/>
  <c r="AH56" i="2"/>
  <c r="K56" i="2" s="1"/>
  <c r="M56" i="2"/>
  <c r="L56" i="2"/>
  <c r="J56" i="2"/>
  <c r="S56" i="2" s="1"/>
  <c r="N56" i="2" s="1"/>
  <c r="I56" i="2"/>
  <c r="T56" i="2" s="1"/>
  <c r="C56" i="2"/>
  <c r="AI55" i="2"/>
  <c r="K55" i="2" s="1"/>
  <c r="AH55" i="2"/>
  <c r="T55" i="2"/>
  <c r="L55" i="2"/>
  <c r="J55" i="2"/>
  <c r="S55" i="2" s="1"/>
  <c r="N55" i="2" s="1"/>
  <c r="I55" i="2"/>
  <c r="F55" i="2"/>
  <c r="C55" i="2"/>
  <c r="AI54" i="2"/>
  <c r="AH54" i="2"/>
  <c r="T54" i="2"/>
  <c r="S54" i="2"/>
  <c r="L54" i="2"/>
  <c r="K54" i="2"/>
  <c r="J54" i="2"/>
  <c r="I54" i="2"/>
  <c r="F54" i="2"/>
  <c r="C54" i="2"/>
  <c r="AI53" i="2"/>
  <c r="K53" i="2" s="1"/>
  <c r="AH53" i="2"/>
  <c r="T53" i="2"/>
  <c r="L53" i="2"/>
  <c r="J53" i="2"/>
  <c r="S53" i="2" s="1"/>
  <c r="N53" i="2" s="1"/>
  <c r="I53" i="2"/>
  <c r="F53" i="2"/>
  <c r="C53" i="2"/>
  <c r="AI52" i="2"/>
  <c r="K52" i="2" s="1"/>
  <c r="AH52" i="2"/>
  <c r="S52" i="2"/>
  <c r="L52" i="2"/>
  <c r="M52" i="2" s="1"/>
  <c r="J52" i="2"/>
  <c r="I52" i="2"/>
  <c r="T52" i="2" s="1"/>
  <c r="F52" i="2"/>
  <c r="C52" i="2"/>
  <c r="AI51" i="2"/>
  <c r="AH51" i="2"/>
  <c r="M51" i="2"/>
  <c r="L51" i="2"/>
  <c r="K51" i="2"/>
  <c r="J51" i="2"/>
  <c r="S51" i="2" s="1"/>
  <c r="N51" i="2" s="1"/>
  <c r="I51" i="2"/>
  <c r="T51" i="2" s="1"/>
  <c r="F51" i="2"/>
  <c r="C51" i="2"/>
  <c r="AI50" i="2"/>
  <c r="AH50" i="2"/>
  <c r="S50" i="2"/>
  <c r="N50" i="2" s="1"/>
  <c r="M50" i="2"/>
  <c r="L50" i="2"/>
  <c r="K50" i="2"/>
  <c r="J50" i="2"/>
  <c r="I50" i="2"/>
  <c r="T50" i="2" s="1"/>
  <c r="F50" i="2"/>
  <c r="C50" i="2"/>
  <c r="AI49" i="2"/>
  <c r="K49" i="2" s="1"/>
  <c r="AH49" i="2"/>
  <c r="L49" i="2"/>
  <c r="M49" i="2" s="1"/>
  <c r="J49" i="2"/>
  <c r="S49" i="2" s="1"/>
  <c r="N49" i="2" s="1"/>
  <c r="I49" i="2"/>
  <c r="T49" i="2" s="1"/>
  <c r="C49" i="2"/>
  <c r="AI48" i="2"/>
  <c r="AH48" i="2"/>
  <c r="K48" i="2" s="1"/>
  <c r="M48" i="2"/>
  <c r="L48" i="2"/>
  <c r="J48" i="2"/>
  <c r="I48" i="2"/>
  <c r="T48" i="2" s="1"/>
  <c r="C48" i="2"/>
  <c r="AI47" i="2"/>
  <c r="AH47" i="2"/>
  <c r="K47" i="2" s="1"/>
  <c r="L47" i="2"/>
  <c r="M47" i="2" s="1"/>
  <c r="J47" i="2"/>
  <c r="S47" i="2" s="1"/>
  <c r="I47" i="2"/>
  <c r="T47" i="2" s="1"/>
  <c r="F47" i="2"/>
  <c r="C47" i="2"/>
  <c r="AI46" i="2"/>
  <c r="AH46" i="2"/>
  <c r="K46" i="2" s="1"/>
  <c r="M46" i="2"/>
  <c r="L46" i="2"/>
  <c r="J46" i="2"/>
  <c r="S46" i="2" s="1"/>
  <c r="I46" i="2"/>
  <c r="T46" i="2" s="1"/>
  <c r="F46" i="2"/>
  <c r="C46" i="2"/>
  <c r="AI45" i="2"/>
  <c r="AH45" i="2"/>
  <c r="S45" i="2"/>
  <c r="N45" i="2" s="1"/>
  <c r="M45" i="2"/>
  <c r="L45" i="2"/>
  <c r="K45" i="2"/>
  <c r="J45" i="2"/>
  <c r="I45" i="2"/>
  <c r="T45" i="2" s="1"/>
  <c r="F45" i="2"/>
  <c r="C45" i="2"/>
  <c r="AK44" i="2"/>
  <c r="AI44" i="2"/>
  <c r="K44" i="2" s="1"/>
  <c r="AH44" i="2"/>
  <c r="T44" i="2"/>
  <c r="M44" i="2"/>
  <c r="L44" i="2"/>
  <c r="J44" i="2"/>
  <c r="S44" i="2" s="1"/>
  <c r="N44" i="2" s="1"/>
  <c r="I44" i="2"/>
  <c r="F44" i="2"/>
  <c r="C44" i="2"/>
  <c r="AI43" i="2"/>
  <c r="K43" i="2" s="1"/>
  <c r="AH43" i="2"/>
  <c r="U43" i="2"/>
  <c r="U55" i="2" s="1"/>
  <c r="U68" i="2" s="1"/>
  <c r="U81" i="2" s="1"/>
  <c r="S43" i="2"/>
  <c r="N43" i="2" s="1"/>
  <c r="L43" i="2"/>
  <c r="J43" i="2"/>
  <c r="F43" i="2" s="1"/>
  <c r="I43" i="2"/>
  <c r="T43" i="2" s="1"/>
  <c r="C43" i="2"/>
  <c r="AK42" i="2"/>
  <c r="AI42" i="2"/>
  <c r="AH42" i="2"/>
  <c r="K42" i="2" s="1"/>
  <c r="L42" i="2"/>
  <c r="J42" i="2"/>
  <c r="S42" i="2" s="1"/>
  <c r="N42" i="2" s="1"/>
  <c r="I42" i="2"/>
  <c r="T42" i="2" s="1"/>
  <c r="C42" i="2"/>
  <c r="AI41" i="2"/>
  <c r="AH41" i="2"/>
  <c r="S41" i="2"/>
  <c r="L41" i="2"/>
  <c r="K41" i="2"/>
  <c r="J41" i="2"/>
  <c r="I41" i="2"/>
  <c r="T41" i="2" s="1"/>
  <c r="F41" i="2"/>
  <c r="C41" i="2"/>
  <c r="AI40" i="2"/>
  <c r="AH40" i="2"/>
  <c r="K40" i="2" s="1"/>
  <c r="M40" i="2"/>
  <c r="L40" i="2"/>
  <c r="J40" i="2"/>
  <c r="S40" i="2" s="1"/>
  <c r="I40" i="2"/>
  <c r="T40" i="2" s="1"/>
  <c r="F40" i="2"/>
  <c r="C40" i="2"/>
  <c r="AI39" i="2"/>
  <c r="K39" i="2" s="1"/>
  <c r="AH39" i="2"/>
  <c r="S39" i="2"/>
  <c r="L39" i="2"/>
  <c r="M39" i="2" s="1"/>
  <c r="J39" i="2"/>
  <c r="I39" i="2"/>
  <c r="T39" i="2" s="1"/>
  <c r="F39" i="2"/>
  <c r="C39" i="2"/>
  <c r="AK38" i="2"/>
  <c r="AI38" i="2"/>
  <c r="AH38" i="2"/>
  <c r="K38" i="2" s="1"/>
  <c r="L38" i="2"/>
  <c r="M38" i="2" s="1"/>
  <c r="J38" i="2"/>
  <c r="I38" i="2"/>
  <c r="T38" i="2" s="1"/>
  <c r="C38" i="2"/>
  <c r="AI37" i="2"/>
  <c r="AH37" i="2"/>
  <c r="S37" i="2"/>
  <c r="M37" i="2"/>
  <c r="L37" i="2"/>
  <c r="K37" i="2"/>
  <c r="J37" i="2"/>
  <c r="I37" i="2"/>
  <c r="T37" i="2" s="1"/>
  <c r="F37" i="2"/>
  <c r="C37" i="2"/>
  <c r="AK36" i="2"/>
  <c r="AI36" i="2"/>
  <c r="AH36" i="2"/>
  <c r="L36" i="2"/>
  <c r="M36" i="2" s="1"/>
  <c r="K36" i="2"/>
  <c r="J36" i="2"/>
  <c r="S36" i="2" s="1"/>
  <c r="N36" i="2" s="1"/>
  <c r="I36" i="2"/>
  <c r="T36" i="2" s="1"/>
  <c r="C36" i="2"/>
  <c r="AI35" i="2"/>
  <c r="AH35" i="2"/>
  <c r="S35" i="2"/>
  <c r="M35" i="2"/>
  <c r="L35" i="2"/>
  <c r="K35" i="2"/>
  <c r="J35" i="2"/>
  <c r="I35" i="2"/>
  <c r="T35" i="2" s="1"/>
  <c r="F35" i="2"/>
  <c r="C35" i="2"/>
  <c r="AI34" i="2"/>
  <c r="AH34" i="2"/>
  <c r="S34" i="2"/>
  <c r="L34" i="2"/>
  <c r="M34" i="2" s="1"/>
  <c r="K34" i="2"/>
  <c r="J34" i="2"/>
  <c r="I34" i="2"/>
  <c r="T34" i="2" s="1"/>
  <c r="F34" i="2"/>
  <c r="C34" i="2"/>
  <c r="AI33" i="2"/>
  <c r="AH33" i="2"/>
  <c r="K33" i="2" s="1"/>
  <c r="M33" i="2"/>
  <c r="L33" i="2"/>
  <c r="J33" i="2"/>
  <c r="S33" i="2" s="1"/>
  <c r="N33" i="2" s="1"/>
  <c r="I33" i="2"/>
  <c r="T33" i="2" s="1"/>
  <c r="C33" i="2"/>
  <c r="AK32" i="2"/>
  <c r="AI32" i="2"/>
  <c r="K32" i="2" s="1"/>
  <c r="AH32" i="2"/>
  <c r="T32" i="2"/>
  <c r="L32" i="2"/>
  <c r="J32" i="2"/>
  <c r="S32" i="2" s="1"/>
  <c r="I32" i="2"/>
  <c r="F32" i="2"/>
  <c r="C32" i="2"/>
  <c r="AI31" i="2"/>
  <c r="AH31" i="2"/>
  <c r="K31" i="2" s="1"/>
  <c r="T31" i="2"/>
  <c r="L31" i="2"/>
  <c r="J31" i="2"/>
  <c r="S31" i="2" s="1"/>
  <c r="N31" i="2" s="1"/>
  <c r="I31" i="2"/>
  <c r="F31" i="2"/>
  <c r="C31" i="2"/>
  <c r="AK30" i="2"/>
  <c r="AI30" i="2"/>
  <c r="AH30" i="2"/>
  <c r="K30" i="2" s="1"/>
  <c r="S30" i="2"/>
  <c r="N30" i="2" s="1"/>
  <c r="M30" i="2"/>
  <c r="L30" i="2"/>
  <c r="J30" i="2"/>
  <c r="I30" i="2"/>
  <c r="T30" i="2" s="1"/>
  <c r="F30" i="2"/>
  <c r="C30" i="2"/>
  <c r="AI29" i="2"/>
  <c r="AH29" i="2"/>
  <c r="K29" i="2" s="1"/>
  <c r="S29" i="2"/>
  <c r="L29" i="2"/>
  <c r="J29" i="2"/>
  <c r="I29" i="2"/>
  <c r="T29" i="2" s="1"/>
  <c r="F29" i="2"/>
  <c r="C29" i="2"/>
  <c r="AK28" i="2"/>
  <c r="AI28" i="2"/>
  <c r="AH28" i="2"/>
  <c r="S28" i="2"/>
  <c r="M28" i="2"/>
  <c r="L28" i="2"/>
  <c r="K28" i="2"/>
  <c r="J28" i="2"/>
  <c r="I28" i="2"/>
  <c r="T28" i="2" s="1"/>
  <c r="F28" i="2"/>
  <c r="C28" i="2"/>
  <c r="AK27" i="2"/>
  <c r="AI27" i="2"/>
  <c r="K27" i="2" s="1"/>
  <c r="AH27" i="2"/>
  <c r="U27" i="2"/>
  <c r="U39" i="2" s="1"/>
  <c r="U51" i="2" s="1"/>
  <c r="U63" i="2" s="1"/>
  <c r="S27" i="2"/>
  <c r="N27" i="2" s="1"/>
  <c r="M27" i="2"/>
  <c r="L27" i="2"/>
  <c r="J27" i="2"/>
  <c r="I27" i="2"/>
  <c r="T27" i="2" s="1"/>
  <c r="F27" i="2"/>
  <c r="C27" i="2"/>
  <c r="AI26" i="2"/>
  <c r="K26" i="2" s="1"/>
  <c r="AH26" i="2"/>
  <c r="S26" i="2"/>
  <c r="L26" i="2"/>
  <c r="M26" i="2" s="1"/>
  <c r="J26" i="2"/>
  <c r="I26" i="2"/>
  <c r="T26" i="2" s="1"/>
  <c r="F26" i="2"/>
  <c r="C26" i="2"/>
  <c r="AK25" i="2"/>
  <c r="AI25" i="2"/>
  <c r="AH25" i="2"/>
  <c r="K25" i="2" s="1"/>
  <c r="U25" i="2"/>
  <c r="U37" i="2" s="1"/>
  <c r="U49" i="2" s="1"/>
  <c r="U61" i="2" s="1"/>
  <c r="U74" i="2" s="1"/>
  <c r="M25" i="2"/>
  <c r="L25" i="2"/>
  <c r="J25" i="2"/>
  <c r="I25" i="2"/>
  <c r="T25" i="2" s="1"/>
  <c r="C25" i="2"/>
  <c r="AI24" i="2"/>
  <c r="K24" i="2" s="1"/>
  <c r="AH24" i="2"/>
  <c r="S24" i="2"/>
  <c r="L24" i="2"/>
  <c r="M24" i="2" s="1"/>
  <c r="J24" i="2"/>
  <c r="I24" i="2"/>
  <c r="T24" i="2" s="1"/>
  <c r="F24" i="2"/>
  <c r="C24" i="2"/>
  <c r="AI23" i="2"/>
  <c r="AH23" i="2"/>
  <c r="U23" i="2"/>
  <c r="U35" i="2" s="1"/>
  <c r="U47" i="2" s="1"/>
  <c r="U59" i="2" s="1"/>
  <c r="U72" i="2" s="1"/>
  <c r="S23" i="2"/>
  <c r="N23" i="2" s="1"/>
  <c r="L23" i="2"/>
  <c r="M23" i="2" s="1"/>
  <c r="K23" i="2"/>
  <c r="J23" i="2"/>
  <c r="I23" i="2"/>
  <c r="T23" i="2" s="1"/>
  <c r="F23" i="2"/>
  <c r="C23" i="2"/>
  <c r="AI22" i="2"/>
  <c r="AH22" i="2"/>
  <c r="K22" i="2" s="1"/>
  <c r="T22" i="2"/>
  <c r="S22" i="2"/>
  <c r="N22" i="2" s="1"/>
  <c r="M22" i="2"/>
  <c r="L22" i="2"/>
  <c r="J22" i="2"/>
  <c r="I22" i="2"/>
  <c r="F22" i="2"/>
  <c r="C22" i="2"/>
  <c r="AV21" i="2"/>
  <c r="AI21" i="2"/>
  <c r="K21" i="2" s="1"/>
  <c r="AH21" i="2"/>
  <c r="U21" i="2"/>
  <c r="U33" i="2" s="1"/>
  <c r="M21" i="2"/>
  <c r="L21" i="2"/>
  <c r="J21" i="2"/>
  <c r="S21" i="2" s="1"/>
  <c r="N21" i="2" s="1"/>
  <c r="I21" i="2"/>
  <c r="T21" i="2" s="1"/>
  <c r="F21" i="2"/>
  <c r="C21" i="2"/>
  <c r="AV20" i="2"/>
  <c r="AK20" i="2"/>
  <c r="AI20" i="2"/>
  <c r="AH20" i="2"/>
  <c r="T20" i="2"/>
  <c r="S20" i="2"/>
  <c r="L20" i="2"/>
  <c r="K20" i="2"/>
  <c r="J20" i="2"/>
  <c r="I20" i="2"/>
  <c r="F20" i="2"/>
  <c r="C20" i="2"/>
  <c r="AU19" i="2"/>
  <c r="AI19" i="2"/>
  <c r="AH19" i="2"/>
  <c r="K19" i="2" s="1"/>
  <c r="U19" i="2"/>
  <c r="U31" i="2" s="1"/>
  <c r="S19" i="2"/>
  <c r="N19" i="2" s="1"/>
  <c r="L19" i="2"/>
  <c r="J19" i="2"/>
  <c r="F19" i="2" s="1"/>
  <c r="I19" i="2"/>
  <c r="T19" i="2" s="1"/>
  <c r="C19" i="2"/>
  <c r="AV18" i="2"/>
  <c r="AI18" i="2"/>
  <c r="AH18" i="2"/>
  <c r="K18" i="2" s="1"/>
  <c r="T18" i="2"/>
  <c r="M18" i="2"/>
  <c r="L18" i="2"/>
  <c r="J18" i="2"/>
  <c r="I18" i="2"/>
  <c r="C18" i="2"/>
  <c r="AV17" i="2"/>
  <c r="AI17" i="2"/>
  <c r="AH17" i="2"/>
  <c r="T17" i="2"/>
  <c r="S17" i="2"/>
  <c r="L17" i="2"/>
  <c r="K17" i="2"/>
  <c r="J17" i="2"/>
  <c r="F17" i="2" s="1"/>
  <c r="I17" i="2"/>
  <c r="C17" i="2"/>
  <c r="AI16" i="2"/>
  <c r="AH16" i="2"/>
  <c r="K16" i="2" s="1"/>
  <c r="S16" i="2"/>
  <c r="N16" i="2" s="1"/>
  <c r="L16" i="2"/>
  <c r="M16" i="2" s="1"/>
  <c r="J16" i="2"/>
  <c r="F16" i="2" s="1"/>
  <c r="I16" i="2"/>
  <c r="T16" i="2" s="1"/>
  <c r="C16" i="2"/>
  <c r="AK15" i="2"/>
  <c r="AI15" i="2"/>
  <c r="AH15" i="2"/>
  <c r="K15" i="2" s="1"/>
  <c r="S15" i="2"/>
  <c r="N15" i="2" s="1"/>
  <c r="L15" i="2"/>
  <c r="M15" i="2" s="1"/>
  <c r="J15" i="2"/>
  <c r="F15" i="2" s="1"/>
  <c r="I15" i="2"/>
  <c r="T15" i="2" s="1"/>
  <c r="C15" i="2"/>
  <c r="AK14" i="2"/>
  <c r="AI14" i="2"/>
  <c r="AH14" i="2"/>
  <c r="K14" i="2" s="1"/>
  <c r="S14" i="2"/>
  <c r="N14" i="2" s="1"/>
  <c r="L14" i="2"/>
  <c r="M14" i="2" s="1"/>
  <c r="J14" i="2"/>
  <c r="F14" i="2" s="1"/>
  <c r="I14" i="2"/>
  <c r="T14" i="2" s="1"/>
  <c r="C14" i="2"/>
  <c r="BE13" i="2"/>
  <c r="BE16" i="2" s="1"/>
  <c r="BE19" i="2" s="1"/>
  <c r="BE22" i="2" s="1"/>
  <c r="BE25" i="2" s="1"/>
  <c r="BE28" i="2" s="1"/>
  <c r="BE31" i="2" s="1"/>
  <c r="BE34" i="2" s="1"/>
  <c r="BE37" i="2" s="1"/>
  <c r="BE40" i="2" s="1"/>
  <c r="BE43" i="2" s="1"/>
  <c r="BE46" i="2" s="1"/>
  <c r="BE49" i="2" s="1"/>
  <c r="BE52" i="2" s="1"/>
  <c r="BE55" i="2" s="1"/>
  <c r="BE58" i="2" s="1"/>
  <c r="BE61" i="2" s="1"/>
  <c r="BE64" i="2" s="1"/>
  <c r="BE67" i="2" s="1"/>
  <c r="BE70" i="2" s="1"/>
  <c r="BE73" i="2" s="1"/>
  <c r="BE76" i="2" s="1"/>
  <c r="BE79" i="2" s="1"/>
  <c r="BE82" i="2" s="1"/>
  <c r="BD13" i="2"/>
  <c r="BD16" i="2" s="1"/>
  <c r="BD19" i="2" s="1"/>
  <c r="BD22" i="2" s="1"/>
  <c r="BD25" i="2" s="1"/>
  <c r="BD28" i="2" s="1"/>
  <c r="BD31" i="2" s="1"/>
  <c r="BD34" i="2" s="1"/>
  <c r="BD37" i="2" s="1"/>
  <c r="BD40" i="2" s="1"/>
  <c r="BD43" i="2" s="1"/>
  <c r="BD46" i="2" s="1"/>
  <c r="BD49" i="2" s="1"/>
  <c r="BD52" i="2" s="1"/>
  <c r="BD55" i="2" s="1"/>
  <c r="BD58" i="2" s="1"/>
  <c r="BD61" i="2" s="1"/>
  <c r="BD64" i="2" s="1"/>
  <c r="BD67" i="2" s="1"/>
  <c r="BD70" i="2" s="1"/>
  <c r="BD73" i="2" s="1"/>
  <c r="BD76" i="2" s="1"/>
  <c r="BD79" i="2" s="1"/>
  <c r="BD82" i="2" s="1"/>
  <c r="AK13" i="2"/>
  <c r="AI13" i="2"/>
  <c r="AH13" i="2"/>
  <c r="K13" i="2" s="1"/>
  <c r="S13" i="2"/>
  <c r="N13" i="2" s="1"/>
  <c r="L13" i="2"/>
  <c r="M13" i="2" s="1"/>
  <c r="J13" i="2"/>
  <c r="F13" i="2" s="1"/>
  <c r="I13" i="2"/>
  <c r="T13" i="2" s="1"/>
  <c r="C13" i="2"/>
  <c r="AK12" i="2"/>
  <c r="AI12" i="2"/>
  <c r="AH12" i="2"/>
  <c r="K12" i="2" s="1"/>
  <c r="S12" i="2"/>
  <c r="N12" i="2" s="1"/>
  <c r="L12" i="2"/>
  <c r="M12" i="2" s="1"/>
  <c r="J12" i="2"/>
  <c r="I12" i="2"/>
  <c r="T12" i="2" s="1"/>
  <c r="F12" i="2"/>
  <c r="C12" i="2"/>
  <c r="BD11" i="2"/>
  <c r="BD14" i="2" s="1"/>
  <c r="BD17" i="2" s="1"/>
  <c r="BD20" i="2" s="1"/>
  <c r="BD23" i="2" s="1"/>
  <c r="BD26" i="2" s="1"/>
  <c r="BD29" i="2" s="1"/>
  <c r="BD32" i="2" s="1"/>
  <c r="BD35" i="2" s="1"/>
  <c r="BD38" i="2" s="1"/>
  <c r="BD41" i="2" s="1"/>
  <c r="BD44" i="2" s="1"/>
  <c r="BD47" i="2" s="1"/>
  <c r="BD50" i="2" s="1"/>
  <c r="BD53" i="2" s="1"/>
  <c r="BD56" i="2" s="1"/>
  <c r="BD59" i="2" s="1"/>
  <c r="BD62" i="2" s="1"/>
  <c r="BD65" i="2" s="1"/>
  <c r="BD68" i="2" s="1"/>
  <c r="BD71" i="2" s="1"/>
  <c r="BD74" i="2" s="1"/>
  <c r="BD77" i="2" s="1"/>
  <c r="BD80" i="2" s="1"/>
  <c r="BD83" i="2" s="1"/>
  <c r="AU11" i="2"/>
  <c r="AI11" i="2"/>
  <c r="AH11" i="2"/>
  <c r="K11" i="2" s="1"/>
  <c r="T11" i="2"/>
  <c r="M11" i="2"/>
  <c r="L11" i="2"/>
  <c r="J11" i="2"/>
  <c r="I11" i="2"/>
  <c r="C11" i="2"/>
  <c r="BE10" i="2"/>
  <c r="BD10" i="2"/>
  <c r="BC10" i="2"/>
  <c r="BC13" i="2" s="1"/>
  <c r="AU10" i="2"/>
  <c r="AK10" i="2"/>
  <c r="AI10" i="2"/>
  <c r="AH10" i="2"/>
  <c r="T10" i="2"/>
  <c r="L10" i="2"/>
  <c r="M10" i="2" s="1"/>
  <c r="K10" i="2"/>
  <c r="J10" i="2"/>
  <c r="F10" i="2" s="1"/>
  <c r="I10" i="2"/>
  <c r="C10" i="2"/>
  <c r="BE9" i="2"/>
  <c r="BE12" i="2" s="1"/>
  <c r="BE15" i="2" s="1"/>
  <c r="BE18" i="2" s="1"/>
  <c r="BE21" i="2" s="1"/>
  <c r="BE24" i="2" s="1"/>
  <c r="BE27" i="2" s="1"/>
  <c r="BE30" i="2" s="1"/>
  <c r="BE33" i="2" s="1"/>
  <c r="BE36" i="2" s="1"/>
  <c r="BE39" i="2" s="1"/>
  <c r="BE42" i="2" s="1"/>
  <c r="BE45" i="2" s="1"/>
  <c r="BE48" i="2" s="1"/>
  <c r="BE51" i="2" s="1"/>
  <c r="BE54" i="2" s="1"/>
  <c r="BE57" i="2" s="1"/>
  <c r="BE60" i="2" s="1"/>
  <c r="BE63" i="2" s="1"/>
  <c r="BE66" i="2" s="1"/>
  <c r="BE69" i="2" s="1"/>
  <c r="BE72" i="2" s="1"/>
  <c r="BE75" i="2" s="1"/>
  <c r="BE78" i="2" s="1"/>
  <c r="BE81" i="2" s="1"/>
  <c r="BE84" i="2" s="1"/>
  <c r="BD9" i="2"/>
  <c r="BD12" i="2" s="1"/>
  <c r="BD15" i="2" s="1"/>
  <c r="BD18" i="2" s="1"/>
  <c r="BD21" i="2" s="1"/>
  <c r="BD24" i="2" s="1"/>
  <c r="BD27" i="2" s="1"/>
  <c r="BD30" i="2" s="1"/>
  <c r="BD33" i="2" s="1"/>
  <c r="BD36" i="2" s="1"/>
  <c r="BD39" i="2" s="1"/>
  <c r="BD42" i="2" s="1"/>
  <c r="BD45" i="2" s="1"/>
  <c r="BD48" i="2" s="1"/>
  <c r="BD51" i="2" s="1"/>
  <c r="BD54" i="2" s="1"/>
  <c r="BD57" i="2" s="1"/>
  <c r="BD60" i="2" s="1"/>
  <c r="BD63" i="2" s="1"/>
  <c r="BD66" i="2" s="1"/>
  <c r="BD69" i="2" s="1"/>
  <c r="BD72" i="2" s="1"/>
  <c r="BD75" i="2" s="1"/>
  <c r="BD78" i="2" s="1"/>
  <c r="BD81" i="2" s="1"/>
  <c r="BD84" i="2" s="1"/>
  <c r="BC9" i="2"/>
  <c r="BC12" i="2" s="1"/>
  <c r="AU9" i="2"/>
  <c r="AI9" i="2"/>
  <c r="AH9" i="2"/>
  <c r="K9" i="2" s="1"/>
  <c r="S9" i="2"/>
  <c r="L9" i="2"/>
  <c r="M9" i="2" s="1"/>
  <c r="J9" i="2"/>
  <c r="F9" i="2" s="1"/>
  <c r="I9" i="2"/>
  <c r="T9" i="2" s="1"/>
  <c r="C9" i="2"/>
  <c r="BE8" i="2"/>
  <c r="BE11" i="2" s="1"/>
  <c r="BE14" i="2" s="1"/>
  <c r="BE17" i="2" s="1"/>
  <c r="BE20" i="2" s="1"/>
  <c r="BE23" i="2" s="1"/>
  <c r="BE26" i="2" s="1"/>
  <c r="BE29" i="2" s="1"/>
  <c r="BE32" i="2" s="1"/>
  <c r="BE35" i="2" s="1"/>
  <c r="BE38" i="2" s="1"/>
  <c r="BE41" i="2" s="1"/>
  <c r="BE44" i="2" s="1"/>
  <c r="BE47" i="2" s="1"/>
  <c r="BE50" i="2" s="1"/>
  <c r="BE53" i="2" s="1"/>
  <c r="BE56" i="2" s="1"/>
  <c r="BE59" i="2" s="1"/>
  <c r="BE62" i="2" s="1"/>
  <c r="BE65" i="2" s="1"/>
  <c r="BE68" i="2" s="1"/>
  <c r="BE71" i="2" s="1"/>
  <c r="BE74" i="2" s="1"/>
  <c r="BE77" i="2" s="1"/>
  <c r="BE80" i="2" s="1"/>
  <c r="BE83" i="2" s="1"/>
  <c r="BD8" i="2"/>
  <c r="BC8" i="2"/>
  <c r="AU8" i="2"/>
  <c r="AI8" i="2"/>
  <c r="AH8" i="2"/>
  <c r="K8" i="2" s="1"/>
  <c r="S8" i="2"/>
  <c r="M8" i="2"/>
  <c r="L8" i="2"/>
  <c r="J8" i="2"/>
  <c r="I8" i="2"/>
  <c r="T8" i="2" s="1"/>
  <c r="F8" i="2"/>
  <c r="C8" i="2"/>
  <c r="AV7" i="2"/>
  <c r="AK18" i="2" s="1"/>
  <c r="AU7" i="2"/>
  <c r="AU12" i="2" s="1"/>
  <c r="AU28" i="2" s="1"/>
  <c r="AV28" i="2" s="1"/>
  <c r="AK7" i="2"/>
  <c r="AI7" i="2"/>
  <c r="AH7" i="2"/>
  <c r="K7" i="2" s="1"/>
  <c r="S7" i="2"/>
  <c r="L7" i="2"/>
  <c r="J7" i="2"/>
  <c r="F7" i="2" s="1"/>
  <c r="I7" i="2"/>
  <c r="T7" i="2" s="1"/>
  <c r="C7" i="2"/>
  <c r="AV6" i="2"/>
  <c r="AU6" i="2"/>
  <c r="AK6" i="2"/>
  <c r="AI6" i="2"/>
  <c r="AH6" i="2"/>
  <c r="K6" i="2" s="1"/>
  <c r="L6" i="2"/>
  <c r="M6" i="2" s="1"/>
  <c r="J6" i="2"/>
  <c r="S6" i="2" s="1"/>
  <c r="N6" i="2" s="1"/>
  <c r="I6" i="2"/>
  <c r="T6" i="2" s="1"/>
  <c r="C6" i="2"/>
  <c r="BB8" i="2"/>
  <c r="BB11" i="2" s="1"/>
  <c r="BB14" i="2" s="1"/>
  <c r="BB17" i="2" s="1"/>
  <c r="BB20" i="2" s="1"/>
  <c r="BB23" i="2" s="1"/>
  <c r="BB26" i="2" s="1"/>
  <c r="BB29" i="2" s="1"/>
  <c r="BB32" i="2" s="1"/>
  <c r="BB35" i="2" s="1"/>
  <c r="BB38" i="2" s="1"/>
  <c r="BB41" i="2" s="1"/>
  <c r="BB44" i="2" s="1"/>
  <c r="BB47" i="2" s="1"/>
  <c r="BB50" i="2" s="1"/>
  <c r="BB53" i="2" s="1"/>
  <c r="BB56" i="2" s="1"/>
  <c r="BB59" i="2" s="1"/>
  <c r="BB62" i="2" s="1"/>
  <c r="BB65" i="2" s="1"/>
  <c r="BB68" i="2" s="1"/>
  <c r="BB71" i="2" s="1"/>
  <c r="BB74" i="2" s="1"/>
  <c r="BB77" i="2" s="1"/>
  <c r="BB80" i="2" s="1"/>
  <c r="BB83" i="2" s="1"/>
  <c r="BK5" i="2"/>
  <c r="O5" i="2" s="1"/>
  <c r="AK5" i="2"/>
  <c r="AI5" i="2"/>
  <c r="K5" i="2" s="1"/>
  <c r="AH5" i="2"/>
  <c r="L5" i="2"/>
  <c r="J5" i="2"/>
  <c r="F5" i="2" s="1"/>
  <c r="I5" i="2"/>
  <c r="T5" i="2" s="1"/>
  <c r="C5" i="2"/>
  <c r="AD2" i="2"/>
  <c r="BF1" i="2"/>
  <c r="N73" i="2" l="1"/>
  <c r="N39" i="2"/>
  <c r="N40" i="2"/>
  <c r="N41" i="2"/>
  <c r="N29" i="2"/>
  <c r="N58" i="2"/>
  <c r="N34" i="2"/>
  <c r="N81" i="2"/>
  <c r="N35" i="2"/>
  <c r="N54" i="2"/>
  <c r="N26" i="2"/>
  <c r="N8" i="2"/>
  <c r="N7" i="2"/>
  <c r="F67" i="2"/>
  <c r="S67" i="2"/>
  <c r="N67" i="2" s="1"/>
  <c r="BA8" i="2"/>
  <c r="BK8" i="2" s="1"/>
  <c r="O8" i="2" s="1"/>
  <c r="N17" i="2"/>
  <c r="S82" i="2"/>
  <c r="N82" i="2" s="1"/>
  <c r="F82" i="2"/>
  <c r="BC11" i="2"/>
  <c r="AK21" i="2"/>
  <c r="AK26" i="2"/>
  <c r="AU27" i="2"/>
  <c r="AV27" i="2" s="1"/>
  <c r="N9" i="2"/>
  <c r="AK9" i="2"/>
  <c r="BC16" i="2"/>
  <c r="S11" i="2"/>
  <c r="N11" i="2" s="1"/>
  <c r="F11" i="2"/>
  <c r="N20" i="2"/>
  <c r="S38" i="2"/>
  <c r="N38" i="2" s="1"/>
  <c r="F38" i="2"/>
  <c r="AU30" i="2"/>
  <c r="AV30" i="2" s="1"/>
  <c r="AU29" i="2"/>
  <c r="AV29" i="2" s="1"/>
  <c r="S10" i="2"/>
  <c r="N10" i="2" s="1"/>
  <c r="AK16" i="2"/>
  <c r="AK17" i="2"/>
  <c r="N24" i="2"/>
  <c r="N32" i="2"/>
  <c r="N37" i="2"/>
  <c r="S5" i="2"/>
  <c r="N5" i="2" s="1"/>
  <c r="F6" i="2"/>
  <c r="AK68" i="2"/>
  <c r="AK65" i="2"/>
  <c r="AK61" i="2"/>
  <c r="AK56" i="2"/>
  <c r="AK48" i="2"/>
  <c r="AK80" i="2"/>
  <c r="AK77" i="2"/>
  <c r="AK73" i="2"/>
  <c r="AK53" i="2"/>
  <c r="AK49" i="2"/>
  <c r="AK84" i="2"/>
  <c r="AK74" i="2"/>
  <c r="AK69" i="2"/>
  <c r="AK62" i="2"/>
  <c r="AK57" i="2"/>
  <c r="AK81" i="2"/>
  <c r="AK66" i="2"/>
  <c r="AK63" i="2"/>
  <c r="AK50" i="2"/>
  <c r="AK45" i="2"/>
  <c r="AK58" i="2"/>
  <c r="AK54" i="2"/>
  <c r="AK51" i="2"/>
  <c r="AK59" i="2"/>
  <c r="AK46" i="2"/>
  <c r="AK79" i="2"/>
  <c r="AK71" i="2"/>
  <c r="AK67" i="2"/>
  <c r="AK55" i="2"/>
  <c r="AK52" i="2"/>
  <c r="AK47" i="2"/>
  <c r="AK83" i="2"/>
  <c r="AK35" i="2"/>
  <c r="AK40" i="2"/>
  <c r="AK31" i="2"/>
  <c r="AK29" i="2"/>
  <c r="AK22" i="2"/>
  <c r="AV16" i="2"/>
  <c r="AU16" i="2" s="1"/>
  <c r="AV15" i="2"/>
  <c r="AU15" i="2" s="1"/>
  <c r="AV14" i="2"/>
  <c r="AU14" i="2" s="1"/>
  <c r="AV13" i="2"/>
  <c r="AU13" i="2" s="1"/>
  <c r="AV12" i="2"/>
  <c r="AK23" i="2"/>
  <c r="AK11" i="2"/>
  <c r="AK37" i="2"/>
  <c r="AK43" i="2"/>
  <c r="AK24" i="2"/>
  <c r="AK76" i="2"/>
  <c r="AK72" i="2"/>
  <c r="AK33" i="2"/>
  <c r="AK41" i="2"/>
  <c r="AK39" i="2"/>
  <c r="AK19" i="2"/>
  <c r="S18" i="2"/>
  <c r="N18" i="2" s="1"/>
  <c r="F18" i="2"/>
  <c r="S25" i="2"/>
  <c r="N25" i="2" s="1"/>
  <c r="F25" i="2"/>
  <c r="AK34" i="2"/>
  <c r="AK8" i="2"/>
  <c r="BC15" i="2"/>
  <c r="N28" i="2"/>
  <c r="F36" i="2"/>
  <c r="F42" i="2"/>
  <c r="N69" i="2"/>
  <c r="N70" i="2"/>
  <c r="N83" i="2"/>
  <c r="N47" i="2"/>
  <c r="N84" i="2"/>
  <c r="N72" i="2"/>
  <c r="N74" i="2"/>
  <c r="F79" i="2"/>
  <c r="S79" i="2"/>
  <c r="N79" i="2" s="1"/>
  <c r="F33" i="2"/>
  <c r="N46" i="2"/>
  <c r="N63" i="2"/>
  <c r="S64" i="2"/>
  <c r="N64" i="2" s="1"/>
  <c r="F64" i="2"/>
  <c r="N78" i="2"/>
  <c r="N52" i="2"/>
  <c r="N71" i="2"/>
  <c r="S48" i="2"/>
  <c r="N48" i="2" s="1"/>
  <c r="F48" i="2"/>
  <c r="F49" i="2"/>
  <c r="F57" i="2"/>
  <c r="F62" i="2"/>
  <c r="F69" i="2"/>
  <c r="S68" i="2"/>
  <c r="N68" i="2" s="1"/>
  <c r="F73" i="2"/>
  <c r="S80" i="2"/>
  <c r="N80" i="2" s="1"/>
  <c r="F56" i="2"/>
  <c r="F72" i="2"/>
  <c r="F60" i="2"/>
  <c r="F83" i="2"/>
  <c r="F70" i="2"/>
  <c r="F75" i="2"/>
  <c r="BC19" i="2" l="1"/>
  <c r="BC14" i="2"/>
  <c r="BC18" i="2"/>
  <c r="BJ8" i="2"/>
  <c r="BA11" i="2"/>
  <c r="BC21" i="2" l="1"/>
  <c r="BJ11" i="2"/>
  <c r="BA14" i="2"/>
  <c r="BK14" i="2" s="1"/>
  <c r="O14" i="2" s="1"/>
  <c r="BC17" i="2"/>
  <c r="BK11" i="2"/>
  <c r="O11" i="2" s="1"/>
  <c r="BC22" i="2"/>
  <c r="BC20" i="2" l="1"/>
  <c r="BA17" i="2"/>
  <c r="BJ14" i="2"/>
  <c r="BC25" i="2"/>
  <c r="BC24" i="2"/>
  <c r="BC28" i="2" l="1"/>
  <c r="BA20" i="2"/>
  <c r="BJ17" i="2"/>
  <c r="BC27" i="2"/>
  <c r="BK17" i="2"/>
  <c r="O17" i="2" s="1"/>
  <c r="BC23" i="2"/>
  <c r="BC30" i="2" l="1"/>
  <c r="BC26" i="2"/>
  <c r="BA23" i="2"/>
  <c r="BJ20" i="2"/>
  <c r="BK20" i="2"/>
  <c r="O20" i="2" s="1"/>
  <c r="BC31" i="2"/>
  <c r="BJ23" i="2" l="1"/>
  <c r="BA26" i="2"/>
  <c r="BC29" i="2"/>
  <c r="BK26" i="2"/>
  <c r="O26" i="2" s="1"/>
  <c r="BC34" i="2"/>
  <c r="BK23" i="2"/>
  <c r="O23" i="2" s="1"/>
  <c r="BC33" i="2"/>
  <c r="BC37" i="2" l="1"/>
  <c r="BC32" i="2"/>
  <c r="BK29" i="2"/>
  <c r="O29" i="2" s="1"/>
  <c r="BC36" i="2"/>
  <c r="BA29" i="2"/>
  <c r="BJ26" i="2"/>
  <c r="BC35" i="2" l="1"/>
  <c r="BJ29" i="2"/>
  <c r="BA32" i="2"/>
  <c r="BC40" i="2"/>
  <c r="BC39" i="2"/>
  <c r="BC43" i="2" l="1"/>
  <c r="BJ32" i="2"/>
  <c r="BA35" i="2"/>
  <c r="BC42" i="2"/>
  <c r="BC38" i="2"/>
  <c r="BK32" i="2"/>
  <c r="O32" i="2" s="1"/>
  <c r="BJ35" i="2" l="1"/>
  <c r="BA38" i="2"/>
  <c r="BC41" i="2"/>
  <c r="BC44" i="2" s="1"/>
  <c r="BK38" i="2"/>
  <c r="O38" i="2" s="1"/>
  <c r="BK35" i="2"/>
  <c r="O35" i="2" s="1"/>
  <c r="BC45" i="2"/>
  <c r="BC46" i="2"/>
  <c r="BA41" i="2" l="1"/>
  <c r="BJ38" i="2"/>
  <c r="BC49" i="2"/>
  <c r="BC48" i="2"/>
  <c r="BC52" i="2" l="1"/>
  <c r="BJ41" i="2"/>
  <c r="BA44" i="2"/>
  <c r="BK44" i="2" s="1"/>
  <c r="O44" i="2" s="1"/>
  <c r="BC51" i="2"/>
  <c r="BC47" i="2"/>
  <c r="BK41" i="2"/>
  <c r="O41" i="2" s="1"/>
  <c r="BC50" i="2" l="1"/>
  <c r="BA47" i="2"/>
  <c r="BJ44" i="2"/>
  <c r="BC54" i="2"/>
  <c r="BC55" i="2"/>
  <c r="BJ47" i="2" l="1"/>
  <c r="BA50" i="2"/>
  <c r="BK47" i="2"/>
  <c r="O47" i="2" s="1"/>
  <c r="BK50" i="2"/>
  <c r="O50" i="2" s="1"/>
  <c r="BC53" i="2"/>
  <c r="BC58" i="2"/>
  <c r="BC57" i="2"/>
  <c r="BC61" i="2" l="1"/>
  <c r="BC56" i="2"/>
  <c r="BC60" i="2"/>
  <c r="BA53" i="2"/>
  <c r="BJ50" i="2"/>
  <c r="BJ53" i="2" l="1"/>
  <c r="BA56" i="2"/>
  <c r="BK56" i="2"/>
  <c r="O56" i="2" s="1"/>
  <c r="BC59" i="2"/>
  <c r="BK53" i="2"/>
  <c r="O53" i="2" s="1"/>
  <c r="BC63" i="2"/>
  <c r="BC64" i="2"/>
  <c r="BC62" i="2" l="1"/>
  <c r="BJ56" i="2"/>
  <c r="BA59" i="2"/>
  <c r="BC67" i="2"/>
  <c r="BC66" i="2"/>
  <c r="BC70" i="2" l="1"/>
  <c r="BA62" i="2"/>
  <c r="BJ59" i="2"/>
  <c r="BC65" i="2"/>
  <c r="BC69" i="2"/>
  <c r="BK59" i="2"/>
  <c r="BC72" i="2" l="1"/>
  <c r="BJ62" i="2"/>
  <c r="BA65" i="2"/>
  <c r="BC68" i="2"/>
  <c r="BK62" i="2"/>
  <c r="BC73" i="2"/>
  <c r="BJ65" i="2" l="1"/>
  <c r="BA68" i="2"/>
  <c r="BC76" i="2"/>
  <c r="BC75" i="2"/>
  <c r="BK68" i="2"/>
  <c r="BC71" i="2"/>
  <c r="BK65" i="2"/>
  <c r="BC78" i="2" l="1"/>
  <c r="BK71" i="2"/>
  <c r="BC74" i="2"/>
  <c r="BC79" i="2"/>
  <c r="BJ68" i="2"/>
  <c r="BA71" i="2"/>
  <c r="BA74" i="2" l="1"/>
  <c r="BK74" i="2" s="1"/>
  <c r="BJ71" i="2"/>
  <c r="BC82" i="2"/>
  <c r="BC77" i="2"/>
  <c r="BC81" i="2"/>
  <c r="BC80" i="2" l="1"/>
  <c r="BC84" i="2"/>
  <c r="BA77" i="2"/>
  <c r="BJ74" i="2"/>
  <c r="BA80" i="2" l="1"/>
  <c r="BJ77" i="2"/>
  <c r="BK80" i="2"/>
  <c r="BC83" i="2"/>
  <c r="BK77" i="2"/>
  <c r="BJ80" i="2" l="1"/>
  <c r="BA83" i="2"/>
  <c r="BJ83" i="2" s="1"/>
  <c r="BK83" i="2" l="1"/>
  <c r="BK6" i="2" l="1"/>
  <c r="O6" i="2" s="1"/>
  <c r="BB9" i="2"/>
  <c r="BB12" i="2" s="1"/>
  <c r="BB15" i="2" s="1"/>
  <c r="BB18" i="2" s="1"/>
  <c r="BB21" i="2" s="1"/>
  <c r="BB24" i="2" s="1"/>
  <c r="BB27" i="2" s="1"/>
  <c r="BB30" i="2" s="1"/>
  <c r="BB33" i="2" s="1"/>
  <c r="BB36" i="2" s="1"/>
  <c r="BB39" i="2" s="1"/>
  <c r="BB42" i="2" s="1"/>
  <c r="BB45" i="2" s="1"/>
  <c r="BB48" i="2" s="1"/>
  <c r="BB51" i="2" s="1"/>
  <c r="BB54" i="2" s="1"/>
  <c r="BB57" i="2" s="1"/>
  <c r="BB60" i="2" s="1"/>
  <c r="BB63" i="2" s="1"/>
  <c r="BB66" i="2" s="1"/>
  <c r="BB69" i="2" s="1"/>
  <c r="BB72" i="2" s="1"/>
  <c r="BB75" i="2" s="1"/>
  <c r="BB78" i="2" s="1"/>
  <c r="BB81" i="2" s="1"/>
  <c r="BB84" i="2" s="1"/>
  <c r="BK7" i="2"/>
  <c r="O7" i="2" s="1"/>
  <c r="BB10" i="2"/>
  <c r="BB13" i="2" s="1"/>
  <c r="BB16" i="2" s="1"/>
  <c r="BB19" i="2" s="1"/>
  <c r="BB22" i="2" s="1"/>
  <c r="BB25" i="2" s="1"/>
  <c r="BB28" i="2" s="1"/>
  <c r="BB31" i="2" s="1"/>
  <c r="BB34" i="2" s="1"/>
  <c r="BB37" i="2" s="1"/>
  <c r="BB40" i="2" s="1"/>
  <c r="BB43" i="2" s="1"/>
  <c r="BB46" i="2" s="1"/>
  <c r="BB49" i="2" s="1"/>
  <c r="BB52" i="2" s="1"/>
  <c r="BB55" i="2" s="1"/>
  <c r="BB58" i="2" s="1"/>
  <c r="BB61" i="2" s="1"/>
  <c r="BB64" i="2" s="1"/>
  <c r="BB67" i="2" s="1"/>
  <c r="BB70" i="2" s="1"/>
  <c r="BB73" i="2" s="1"/>
  <c r="BB76" i="2" s="1"/>
  <c r="BB79" i="2" s="1"/>
  <c r="BB82" i="2" s="1"/>
  <c r="BA9" i="2" l="1"/>
  <c r="BA10" i="2"/>
  <c r="BK10" i="2" l="1"/>
  <c r="O10" i="2" s="1"/>
  <c r="BJ10" i="2"/>
  <c r="BA13" i="2"/>
  <c r="BJ9" i="2"/>
  <c r="BK9" i="2"/>
  <c r="O9" i="2" s="1"/>
  <c r="BA12" i="2"/>
  <c r="BA15" i="2" l="1"/>
  <c r="BJ12" i="2"/>
  <c r="BK12" i="2"/>
  <c r="O12" i="2" s="1"/>
  <c r="BK13" i="2"/>
  <c r="O13" i="2" s="1"/>
  <c r="BJ13" i="2"/>
  <c r="BA16" i="2"/>
  <c r="BJ16" i="2" l="1"/>
  <c r="BK16" i="2"/>
  <c r="O16" i="2" s="1"/>
  <c r="BA19" i="2"/>
  <c r="BA18" i="2"/>
  <c r="BJ15" i="2"/>
  <c r="BK15" i="2"/>
  <c r="O15" i="2" s="1"/>
  <c r="BA21" i="2" l="1"/>
  <c r="BK18" i="2"/>
  <c r="O18" i="2" s="1"/>
  <c r="BJ18" i="2"/>
  <c r="BA22" i="2"/>
  <c r="BK19" i="2"/>
  <c r="O19" i="2" s="1"/>
  <c r="BJ19" i="2"/>
  <c r="BJ22" i="2" l="1"/>
  <c r="BA25" i="2"/>
  <c r="BK22" i="2"/>
  <c r="O22" i="2" s="1"/>
  <c r="BJ21" i="2"/>
  <c r="BA24" i="2"/>
  <c r="BK21" i="2"/>
  <c r="O21" i="2" s="1"/>
  <c r="BK24" i="2" l="1"/>
  <c r="O24" i="2" s="1"/>
  <c r="BJ24" i="2"/>
  <c r="BA27" i="2"/>
  <c r="BJ25" i="2"/>
  <c r="BK25" i="2"/>
  <c r="O25" i="2" s="1"/>
  <c r="BA28" i="2"/>
  <c r="BJ28" i="2" l="1"/>
  <c r="BA31" i="2"/>
  <c r="BK28" i="2"/>
  <c r="O28" i="2" s="1"/>
  <c r="BK27" i="2"/>
  <c r="O27" i="2" s="1"/>
  <c r="BJ27" i="2"/>
  <c r="BA30" i="2"/>
  <c r="BJ30" i="2" l="1"/>
  <c r="BA33" i="2"/>
  <c r="BK30" i="2"/>
  <c r="O30" i="2" s="1"/>
  <c r="BJ31" i="2"/>
  <c r="BK31" i="2"/>
  <c r="O31" i="2" s="1"/>
  <c r="BA34" i="2"/>
  <c r="BK34" i="2" l="1"/>
  <c r="O34" i="2" s="1"/>
  <c r="BJ34" i="2"/>
  <c r="BA37" i="2"/>
  <c r="BJ33" i="2"/>
  <c r="BA36" i="2"/>
  <c r="BK33" i="2"/>
  <c r="O33" i="2" s="1"/>
  <c r="BJ36" i="2" l="1"/>
  <c r="BK36" i="2"/>
  <c r="O36" i="2" s="1"/>
  <c r="BA39" i="2"/>
  <c r="BJ37" i="2"/>
  <c r="BK37" i="2"/>
  <c r="O37" i="2" s="1"/>
  <c r="BA40" i="2"/>
  <c r="BA43" i="2" l="1"/>
  <c r="BK40" i="2"/>
  <c r="O40" i="2" s="1"/>
  <c r="BJ40" i="2"/>
  <c r="BA42" i="2"/>
  <c r="BK39" i="2"/>
  <c r="O39" i="2" s="1"/>
  <c r="BJ39" i="2"/>
  <c r="BJ42" i="2" l="1"/>
  <c r="BK42" i="2"/>
  <c r="O42" i="2" s="1"/>
  <c r="BA45" i="2"/>
  <c r="BA46" i="2"/>
  <c r="BK43" i="2"/>
  <c r="O43" i="2" s="1"/>
  <c r="BJ43" i="2"/>
  <c r="BA49" i="2" l="1"/>
  <c r="BK46" i="2"/>
  <c r="O46" i="2" s="1"/>
  <c r="BJ46" i="2"/>
  <c r="BA48" i="2"/>
  <c r="BJ45" i="2"/>
  <c r="BK45" i="2"/>
  <c r="O45" i="2" s="1"/>
  <c r="BJ48" i="2" l="1"/>
  <c r="BA51" i="2"/>
  <c r="BK48" i="2"/>
  <c r="O48" i="2" s="1"/>
  <c r="BA52" i="2"/>
  <c r="BK49" i="2"/>
  <c r="O49" i="2" s="1"/>
  <c r="BJ49" i="2"/>
  <c r="BJ52" i="2" l="1"/>
  <c r="BA55" i="2"/>
  <c r="BK52" i="2"/>
  <c r="O52" i="2" s="1"/>
  <c r="BA54" i="2"/>
  <c r="BK51" i="2"/>
  <c r="O51" i="2" s="1"/>
  <c r="BJ51" i="2"/>
  <c r="BA57" i="2" l="1"/>
  <c r="BK54" i="2"/>
  <c r="O54" i="2" s="1"/>
  <c r="BJ54" i="2"/>
  <c r="BK55" i="2"/>
  <c r="O55" i="2" s="1"/>
  <c r="BJ55" i="2"/>
  <c r="BA58" i="2"/>
  <c r="BK58" i="2" l="1"/>
  <c r="BJ58" i="2"/>
  <c r="BA61" i="2"/>
  <c r="BA60" i="2"/>
  <c r="BJ57" i="2"/>
  <c r="BK57" i="2"/>
  <c r="BJ60" i="2" l="1"/>
  <c r="BK60" i="2"/>
  <c r="BA63" i="2"/>
  <c r="BJ61" i="2"/>
  <c r="BA64" i="2"/>
  <c r="BK61" i="2"/>
  <c r="BK63" i="2" l="1"/>
  <c r="BA66" i="2"/>
  <c r="BJ63" i="2"/>
  <c r="BA67" i="2"/>
  <c r="BK64" i="2"/>
  <c r="BJ64" i="2"/>
  <c r="BJ67" i="2" l="1"/>
  <c r="BK67" i="2"/>
  <c r="BA70" i="2"/>
  <c r="BJ66" i="2"/>
  <c r="BK66" i="2"/>
  <c r="BA69" i="2"/>
  <c r="BJ69" i="2" l="1"/>
  <c r="BA72" i="2"/>
  <c r="BK69" i="2"/>
  <c r="BJ70" i="2"/>
  <c r="BK70" i="2"/>
  <c r="BA73" i="2"/>
  <c r="BA76" i="2" l="1"/>
  <c r="BJ73" i="2"/>
  <c r="BK73" i="2"/>
  <c r="BJ72" i="2"/>
  <c r="BK72" i="2"/>
  <c r="BA75" i="2"/>
  <c r="BA78" i="2" l="1"/>
  <c r="BJ75" i="2"/>
  <c r="BK75" i="2"/>
  <c r="BA79" i="2"/>
  <c r="BJ76" i="2"/>
  <c r="BK76" i="2"/>
  <c r="BJ79" i="2" l="1"/>
  <c r="BK79" i="2"/>
  <c r="BA82" i="2"/>
  <c r="BK78" i="2"/>
  <c r="BJ78" i="2"/>
  <c r="BA81" i="2"/>
  <c r="BJ81" i="2" l="1"/>
  <c r="BK81" i="2"/>
  <c r="BA84" i="2"/>
  <c r="BJ82" i="2"/>
  <c r="BK82" i="2"/>
  <c r="BK84" i="2" l="1"/>
  <c r="BJ84" i="2"/>
</calcChain>
</file>

<file path=xl/comments1.xml><?xml version="1.0" encoding="utf-8"?>
<comments xmlns="http://schemas.openxmlformats.org/spreadsheetml/2006/main">
  <authors>
    <author>user</author>
    <author>jianlong wo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AV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AU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sharedStrings.xml><?xml version="1.0" encoding="utf-8"?>
<sst xmlns="http://schemas.openxmlformats.org/spreadsheetml/2006/main" count="428" uniqueCount="153">
  <si>
    <t>cs</t>
  </si>
  <si>
    <t>c</t>
  </si>
  <si>
    <t>s</t>
  </si>
  <si>
    <t>各个任务对应库存验算</t>
  </si>
  <si>
    <t>int</t>
  </si>
  <si>
    <t>string</t>
  </si>
  <si>
    <t>验算表</t>
  </si>
  <si>
    <t>id</t>
  </si>
  <si>
    <t>qudaoID</t>
  </si>
  <si>
    <t>nextTask</t>
  </si>
  <si>
    <t>tasktype</t>
  </si>
  <si>
    <t>actiontype</t>
  </si>
  <si>
    <t>desc</t>
  </si>
  <si>
    <t>desc_icon</t>
  </si>
  <si>
    <t>taskaim</t>
  </si>
  <si>
    <t>aimvalue</t>
  </si>
  <si>
    <t>aimvalue1</t>
  </si>
  <si>
    <t>reward</t>
  </si>
  <si>
    <t>reward_show</t>
  </si>
  <si>
    <t>show_qipao</t>
  </si>
  <si>
    <t>testname</t>
  </si>
  <si>
    <t>ReK1</t>
  </si>
  <si>
    <t>ReK1Glimit</t>
  </si>
  <si>
    <t>物品1</t>
  </si>
  <si>
    <t>物品2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</si>
  <si>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id不能随便删除或修改，最好增加
与每日任务共用一套任务id，不能重复</t>
    </r>
  </si>
  <si>
    <t>微信小程序暂时不用</t>
  </si>
  <si>
    <t>此任务的下一个任务，如果是最后一个则下一个任务填0</t>
  </si>
  <si>
    <r>
      <rPr>
        <sz val="9"/>
        <color theme="1"/>
        <rFont val="微软雅黑"/>
        <family val="2"/>
        <charset val="134"/>
      </rPr>
      <t>任务目标类型(支持一个任务多个任务目标)
1.活跃度宝箱,2.捕获鱼，</t>
    </r>
    <r>
      <rPr>
        <sz val="9"/>
        <color rgb="FF7030A0"/>
        <rFont val="微软雅黑"/>
        <family val="2"/>
        <charset val="134"/>
      </rPr>
      <t>3.获得金币</t>
    </r>
    <r>
      <rPr>
        <sz val="9"/>
        <color theme="1"/>
        <rFont val="微软雅黑"/>
        <family val="2"/>
        <charset val="134"/>
      </rPr>
      <t xml:space="preserve">
4.悬赏任务,5.话费赛，6.竞技场，</t>
    </r>
    <r>
      <rPr>
        <sz val="9"/>
        <color rgb="FF7030A0"/>
        <rFont val="微软雅黑"/>
        <family val="2"/>
        <charset val="134"/>
      </rPr>
      <t>7.抽话费</t>
    </r>
    <r>
      <rPr>
        <sz val="9"/>
        <color theme="1"/>
        <rFont val="微软雅黑"/>
        <family val="2"/>
        <charset val="134"/>
      </rPr>
      <t xml:space="preserve">，
8.任意充值，9.小游戏10.邀请好友,
</t>
    </r>
    <r>
      <rPr>
        <sz val="9"/>
        <color rgb="FF7030A0"/>
        <rFont val="微软雅黑"/>
        <family val="2"/>
        <charset val="134"/>
      </rPr>
      <t>11免费金币抽奖</t>
    </r>
    <r>
      <rPr>
        <sz val="9"/>
        <color theme="1"/>
        <rFont val="微软雅黑"/>
        <family val="2"/>
        <charset val="134"/>
      </rPr>
      <t>,12点赞,</t>
    </r>
    <r>
      <rPr>
        <sz val="9"/>
        <color rgb="FF7030A0"/>
        <rFont val="微软雅黑"/>
        <family val="2"/>
        <charset val="134"/>
      </rPr>
      <t>13渔场互动</t>
    </r>
    <r>
      <rPr>
        <sz val="9"/>
        <color theme="1"/>
        <rFont val="微软雅黑"/>
        <family val="2"/>
        <charset val="134"/>
      </rPr>
      <t xml:space="preserve">,14捕鱼时长
</t>
    </r>
    <r>
      <rPr>
        <sz val="9"/>
        <color rgb="FFFF0000"/>
        <rFont val="微软雅黑"/>
        <family val="2"/>
        <charset val="134"/>
      </rPr>
      <t>15被点赞(暂时废弃)</t>
    </r>
    <r>
      <rPr>
        <b/>
        <sz val="9"/>
        <color rgb="FF7030A0"/>
        <rFont val="微软雅黑"/>
        <family val="2"/>
        <charset val="134"/>
      </rPr>
      <t>19开火N次,20使用道具,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21解锁N次炮(直升炮倍和钻石直升都算1次)</t>
    </r>
    <r>
      <rPr>
        <b/>
        <sz val="9"/>
        <color theme="1"/>
        <rFont val="微软雅黑"/>
        <family val="2"/>
        <charset val="134"/>
      </rPr>
      <t xml:space="preserve">
</t>
    </r>
    <r>
      <rPr>
        <b/>
        <sz val="9"/>
        <color rgb="FF7030A0"/>
        <rFont val="微软雅黑"/>
        <family val="2"/>
        <charset val="134"/>
      </rPr>
      <t>22解锁指定炮倍,23福利每日任务领奖
24拆红包，25角色升级，26捕获指定鱼</t>
    </r>
  </si>
  <si>
    <r>
      <rPr>
        <sz val="9"/>
        <color theme="1"/>
        <rFont val="微软雅黑"/>
        <family val="2"/>
        <charset val="134"/>
      </rPr>
      <t xml:space="preserve">小手指示动作，
指示的按钮位置,0表示没有
201,锁定，202冰冻，203召唤
7抽奖,11免费金币,13炮台，
22炮解锁,23福利,24待拆红包
25角色升级
</t>
    </r>
    <r>
      <rPr>
        <sz val="9"/>
        <color rgb="FFFF0000"/>
        <rFont val="微软雅黑"/>
        <family val="2"/>
        <charset val="134"/>
      </rPr>
      <t>2使用xx炮及其以上捕获任意鱼</t>
    </r>
    <r>
      <rPr>
        <sz val="9"/>
        <color theme="1"/>
        <rFont val="微软雅黑"/>
        <family val="2"/>
        <charset val="134"/>
      </rPr>
      <t xml:space="preserve">
</t>
    </r>
  </si>
  <si>
    <t>对应的文本描述</t>
  </si>
  <si>
    <t>对应的图片</t>
  </si>
  <si>
    <r>
      <rPr>
        <sz val="9"/>
        <color theme="1"/>
        <rFont val="微软雅黑"/>
        <family val="2"/>
        <charset val="134"/>
      </rPr>
      <t xml:space="preserve">任务目标id
如果tasktype=2根据鱼的type走
没有鱼要求就写0；
如果tasktype=3填写2，表示捕鱼获得金币
如果tasktype=17根据鱼的type走
没有鱼要求就写0
tasktype=26写鱼ID
</t>
    </r>
    <r>
      <rPr>
        <sz val="9"/>
        <color rgb="FFFF0000"/>
        <rFont val="微软雅黑"/>
        <family val="2"/>
        <charset val="134"/>
      </rPr>
      <t>此列发生数值变化时任务进度会清空，否则不会情况</t>
    </r>
  </si>
  <si>
    <t>任务需求
目标的数量，没有就写0</t>
  </si>
  <si>
    <t>tasktype=2对应炮倍
填写0表示没有对应</t>
  </si>
  <si>
    <t>物品类型和奖励内容
固定物品此列用来展示掉落物品；
如果是a,b:表示从该闭区间随机1个</t>
  </si>
  <si>
    <t>话费券类型展示</t>
  </si>
  <si>
    <t>在任务完成时引导点击领奖
0否,1是</t>
  </si>
  <si>
    <t>任务名称，数据后台展示用</t>
  </si>
  <si>
    <t>方案C
档位对应库存</t>
  </si>
  <si>
    <t>方案C
档位对应库存
玩家持有金币&lt;=150万领取时才生效</t>
  </si>
  <si>
    <t>新手任务节奏</t>
  </si>
  <si>
    <t>物品名称</t>
  </si>
  <si>
    <t>物品类型</t>
  </si>
  <si>
    <t>物品id</t>
  </si>
  <si>
    <r>
      <rPr>
        <sz val="9"/>
        <color theme="1"/>
        <rFont val="微软雅黑"/>
        <family val="2"/>
        <charset val="134"/>
      </rPr>
      <t xml:space="preserve">数量
</t>
    </r>
    <r>
      <rPr>
        <b/>
        <sz val="9"/>
        <color theme="1"/>
        <rFont val="微软雅黑"/>
        <family val="2"/>
        <charset val="134"/>
      </rPr>
      <t>也为显示的下限</t>
    </r>
  </si>
  <si>
    <t>人民币
价值</t>
  </si>
  <si>
    <t>数量</t>
  </si>
  <si>
    <r>
      <rPr>
        <sz val="9"/>
        <color theme="1"/>
        <rFont val="微软雅黑"/>
        <family val="2"/>
        <charset val="134"/>
      </rPr>
      <t xml:space="preserve">显示的
</t>
    </r>
    <r>
      <rPr>
        <b/>
        <sz val="9"/>
        <color theme="1"/>
        <rFont val="微软雅黑"/>
        <family val="2"/>
        <charset val="134"/>
      </rPr>
      <t>上限</t>
    </r>
  </si>
  <si>
    <t>乐乐</t>
  </si>
  <si>
    <t>人民币价值</t>
  </si>
  <si>
    <t>价值
钻石价值</t>
  </si>
  <si>
    <t>Min</t>
  </si>
  <si>
    <t>Max</t>
  </si>
  <si>
    <t>权重</t>
  </si>
  <si>
    <t>期望</t>
  </si>
  <si>
    <t>配置内容</t>
  </si>
  <si>
    <t>fish_icon_renyi</t>
  </si>
  <si>
    <t>捕获任意鱼：</t>
  </si>
  <si>
    <t>小黄鱼</t>
  </si>
  <si>
    <t>捕获任意鱼</t>
  </si>
  <si>
    <t>金币</t>
  </si>
  <si>
    <t>人民币</t>
  </si>
  <si>
    <t>捕鱼获得金币：</t>
  </si>
  <si>
    <t>蝴蝶鱼</t>
  </si>
  <si>
    <t>钻石</t>
  </si>
  <si>
    <t>开火次数：</t>
  </si>
  <si>
    <t>鲂鱼</t>
  </si>
  <si>
    <t>fish_icon_jinbi</t>
  </si>
  <si>
    <t>使用数量：</t>
  </si>
  <si>
    <t>锁定</t>
  </si>
  <si>
    <t>青衣</t>
  </si>
  <si>
    <t>捕鱼获得金币</t>
  </si>
  <si>
    <t>fish_icon_kaihuo</t>
  </si>
  <si>
    <t>需要捕获数量：</t>
  </si>
  <si>
    <t>冰冻</t>
  </si>
  <si>
    <t>鹦哥红</t>
  </si>
  <si>
    <t>开火次数</t>
  </si>
  <si>
    <t>狂暴</t>
  </si>
  <si>
    <t>fish_icon_daoju_01</t>
  </si>
  <si>
    <t>召唤</t>
  </si>
  <si>
    <t>使用数量</t>
  </si>
  <si>
    <t>福卡</t>
  </si>
  <si>
    <t>超级武器1</t>
  </si>
  <si>
    <t>fish_icon_daoju_02</t>
  </si>
  <si>
    <t>超级武器2</t>
  </si>
  <si>
    <t>超级武器3</t>
  </si>
  <si>
    <t>超级武器4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</si>
  <si>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</si>
  <si>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</si>
  <si>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</si>
  <si>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</si>
  <si>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</si>
  <si>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</si>
  <si>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</si>
  <si>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</si>
  <si>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</si>
  <si>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fish_icon_huangjin</t>
  </si>
  <si>
    <t>捕获黄金鱼</t>
  </si>
  <si>
    <t>红包【财】</t>
  </si>
  <si>
    <t>双轮</t>
  </si>
  <si>
    <t>橄榄油</t>
  </si>
  <si>
    <t>米面礼包</t>
  </si>
  <si>
    <t>买单券</t>
  </si>
  <si>
    <t>fish_icon_lsc</t>
  </si>
  <si>
    <t>需要捕获数量</t>
  </si>
  <si>
    <t>fish_icon_jubaopen</t>
  </si>
  <si>
    <t>木瓜鱼</t>
  </si>
  <si>
    <t>白饭鱼</t>
  </si>
  <si>
    <t>月亮宝石</t>
  </si>
  <si>
    <t>凤尾鱼</t>
  </si>
  <si>
    <t>比目鱼</t>
  </si>
  <si>
    <t>绿鳍鱼</t>
  </si>
  <si>
    <t>黑白魔</t>
  </si>
  <si>
    <t>河豚</t>
  </si>
  <si>
    <t>章鱼</t>
  </si>
  <si>
    <t>星斑鱼</t>
  </si>
  <si>
    <t>蓝调调</t>
  </si>
  <si>
    <t>炮弹鱼</t>
  </si>
  <si>
    <t>狮子鱼</t>
  </si>
  <si>
    <t>大马哈鱼</t>
  </si>
  <si>
    <t>桃花水母</t>
  </si>
  <si>
    <t>蝙蝠鱼</t>
  </si>
  <si>
    <t>baifanyu2</t>
  </si>
  <si>
    <t>迦罗楼</t>
  </si>
  <si>
    <t>旗鱼</t>
  </si>
  <si>
    <t>鲨鱼</t>
  </si>
  <si>
    <t>黄金三角</t>
  </si>
  <si>
    <t>黄金乌贼</t>
  </si>
  <si>
    <t>蟹将军</t>
  </si>
  <si>
    <t>暴富鸭</t>
  </si>
  <si>
    <t>冰海精灵</t>
  </si>
  <si>
    <t>艾莎</t>
  </si>
  <si>
    <t>财神</t>
  </si>
  <si>
    <t>玄龙鲸</t>
  </si>
  <si>
    <t>招财进宝蟾</t>
  </si>
  <si>
    <t>雷神锤</t>
  </si>
  <si>
    <t>爆裂海胆</t>
  </si>
  <si>
    <t>聚宝盆</t>
  </si>
  <si>
    <t>漂流瓶</t>
  </si>
  <si>
    <t>爆爆河豚</t>
  </si>
  <si>
    <t>龙舟</t>
  </si>
  <si>
    <t>ic_fk</t>
  </si>
  <si>
    <t>黄金鲽鱼</t>
    <phoneticPr fontId="25" type="noConversion"/>
  </si>
  <si>
    <t>黄金伽罗楼</t>
    <phoneticPr fontId="25" type="noConversion"/>
  </si>
  <si>
    <t>黄金虎鲸</t>
    <phoneticPr fontId="25" type="noConversion"/>
  </si>
  <si>
    <t>黄金锤头鲨</t>
    <phoneticPr fontId="25" type="noConversion"/>
  </si>
  <si>
    <t>黄金龙虾</t>
    <phoneticPr fontId="25" type="noConversion"/>
  </si>
  <si>
    <t>黄金鳐鱼</t>
    <phoneticPr fontId="25" type="noConversion"/>
  </si>
  <si>
    <t>黄金海龟</t>
    <phoneticPr fontId="25" type="noConversion"/>
  </si>
  <si>
    <t>fish_icon_chuitousha</t>
  </si>
  <si>
    <t>第n个任务</t>
    <phoneticPr fontId="25" type="noConversion"/>
  </si>
  <si>
    <t>看广告奖励倍数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</si>
</sst>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宋体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2"/>
      <color rgb="FF000000"/>
      <name val="Helvetica"/>
      <family val="2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829096346934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34080019531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vertical="center"/>
    </xf>
    <xf numFmtId="0" fontId="8" fillId="7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8" fillId="0" borderId="0" xfId="0" applyFont="1"/>
    <xf numFmtId="0" fontId="2" fillId="0" borderId="0" xfId="0" applyFont="1"/>
    <xf numFmtId="0" fontId="2" fillId="13" borderId="1" xfId="0" applyFont="1" applyFill="1" applyBorder="1" applyAlignment="1">
      <alignment vertical="center"/>
    </xf>
    <xf numFmtId="0" fontId="2" fillId="12" borderId="0" xfId="0" applyFont="1" applyFill="1" applyAlignment="1">
      <alignment horizontal="left"/>
    </xf>
    <xf numFmtId="0" fontId="2" fillId="0" borderId="0" xfId="0" applyFont="1" applyFill="1"/>
    <xf numFmtId="0" fontId="24" fillId="7" borderId="0" xfId="0" applyFont="1" applyFill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17" fillId="0" borderId="0" xfId="0" applyFont="1" applyAlignment="1">
      <alignment horizontal="left" vertical="center" wrapText="1"/>
    </xf>
    <xf numFmtId="0" fontId="9" fillId="8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</cellXfs>
  <cellStyles count="1">
    <cellStyle name="常规" xfId="0" builtinId="0"/>
  </cellStyles>
  <dxfs count="8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799920651875362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426720</xdr:colOff>
      <xdr:row>104</xdr:row>
      <xdr:rowOff>30480</xdr:rowOff>
    </xdr:from>
    <xdr:to>
      <xdr:col>21</xdr:col>
      <xdr:colOff>769620</xdr:colOff>
      <xdr:row>117</xdr:row>
      <xdr:rowOff>190500</xdr:rowOff>
    </xdr:to>
    <xdr:pic>
      <xdr:nvPicPr>
        <xdr:cNvPr id="2" name="图片 1" descr="C:\Users\81937\AppData\Local\Temp\企业微信截图_1619403056494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0" y="22174200"/>
          <a:ext cx="3040380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39"/>
  <sheetViews>
    <sheetView tabSelected="1" topLeftCell="P1" workbookViewId="0">
      <pane ySplit="4" topLeftCell="A5" activePane="bottomLeft" state="frozen"/>
      <selection pane="bottomLeft" activeCell="Z19" sqref="Z19"/>
    </sheetView>
  </sheetViews>
  <sheetFormatPr defaultColWidth="9" defaultRowHeight="15.6" x14ac:dyDescent="0.25"/>
  <cols>
    <col min="1" max="3" width="9" customWidth="1"/>
    <col min="4" max="4" width="34" customWidth="1"/>
    <col min="5" max="5" width="23" customWidth="1"/>
    <col min="6" max="6" width="16.33203125" customWidth="1"/>
    <col min="7" max="7" width="20.33203125" customWidth="1"/>
    <col min="8" max="8" width="30.21875" customWidth="1"/>
    <col min="9" max="9" width="11.44140625" customWidth="1"/>
    <col min="10" max="10" width="9.6640625" customWidth="1"/>
    <col min="11" max="11" width="15.88671875" customWidth="1"/>
    <col min="12" max="13" width="11.6640625" customWidth="1"/>
    <col min="14" max="14" width="34.109375" customWidth="1"/>
    <col min="15" max="15" width="21.21875" customWidth="1"/>
    <col min="16" max="16" width="18.21875" customWidth="1"/>
    <col min="17" max="17" width="11.6640625" customWidth="1"/>
    <col min="18" max="18" width="14.109375" customWidth="1"/>
    <col min="19" max="20" width="26.5546875" customWidth="1"/>
    <col min="21" max="21" width="12.77734375" customWidth="1"/>
    <col min="22" max="23" width="11.77734375" customWidth="1"/>
    <col min="24" max="24" width="4.109375" customWidth="1"/>
    <col min="25" max="25" width="11.6640625" customWidth="1"/>
    <col min="26" max="26" width="5.77734375" customWidth="1"/>
    <col min="27" max="27" width="7" customWidth="1"/>
    <col min="28" max="28" width="3.88671875" customWidth="1"/>
    <col min="29" max="29" width="4" customWidth="1"/>
    <col min="30" max="30" width="26.77734375" customWidth="1"/>
    <col min="31" max="31" width="12.77734375" customWidth="1"/>
    <col min="32" max="32" width="11.44140625" customWidth="1"/>
    <col min="33" max="34" width="7.44140625" customWidth="1"/>
    <col min="35" max="35" width="5.88671875" customWidth="1"/>
    <col min="36" max="36" width="8.77734375" customWidth="1"/>
    <col min="37" max="37" width="9.33203125" customWidth="1"/>
    <col min="38" max="39" width="7.44140625" customWidth="1"/>
    <col min="40" max="40" width="5.88671875" customWidth="1"/>
    <col min="41" max="41" width="4.44140625" customWidth="1"/>
    <col min="42" max="43" width="6" customWidth="1"/>
    <col min="53" max="53" width="8.88671875" style="3" customWidth="1"/>
    <col min="54" max="54" width="10.5546875" style="3" customWidth="1"/>
    <col min="55" max="55" width="6.109375" style="3" customWidth="1"/>
    <col min="56" max="57" width="11.5546875" style="3" customWidth="1"/>
    <col min="58" max="58" width="6.109375" style="3" customWidth="1"/>
    <col min="59" max="60" width="11.5546875" style="3" customWidth="1"/>
    <col min="61" max="61" width="6.109375" style="3" customWidth="1"/>
    <col min="62" max="62" width="11.5546875" style="3" customWidth="1"/>
    <col min="63" max="63" width="10" style="3" customWidth="1"/>
  </cols>
  <sheetData>
    <row r="1" spans="1:63" ht="16.2" x14ac:dyDescent="0.35">
      <c r="A1" s="4" t="s">
        <v>0</v>
      </c>
      <c r="B1" s="5" t="s">
        <v>0</v>
      </c>
      <c r="C1" s="5" t="s">
        <v>0</v>
      </c>
      <c r="D1" s="4" t="s">
        <v>0</v>
      </c>
      <c r="E1" s="4" t="s">
        <v>1</v>
      </c>
      <c r="F1" s="4" t="s">
        <v>1</v>
      </c>
      <c r="G1" s="4" t="s">
        <v>1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1</v>
      </c>
      <c r="M1" s="4" t="s">
        <v>1</v>
      </c>
      <c r="N1" s="4" t="s">
        <v>2</v>
      </c>
      <c r="O1" s="4" t="s">
        <v>2</v>
      </c>
      <c r="P1" s="4" t="s">
        <v>2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BA1" s="53" t="s">
        <v>3</v>
      </c>
      <c r="BF1" s="3">
        <f>80/3*9</f>
        <v>240</v>
      </c>
    </row>
    <row r="2" spans="1:63" x14ac:dyDescent="0.35">
      <c r="A2" s="6" t="s">
        <v>4</v>
      </c>
      <c r="B2" s="4" t="s">
        <v>5</v>
      </c>
      <c r="C2" s="4" t="s">
        <v>4</v>
      </c>
      <c r="D2" s="6" t="s">
        <v>5</v>
      </c>
      <c r="E2" s="6" t="s">
        <v>4</v>
      </c>
      <c r="F2" s="6" t="s">
        <v>5</v>
      </c>
      <c r="G2" s="6" t="s">
        <v>5</v>
      </c>
      <c r="H2" s="6" t="s">
        <v>5</v>
      </c>
      <c r="I2" s="6" t="s">
        <v>5</v>
      </c>
      <c r="J2" s="6" t="s">
        <v>5</v>
      </c>
      <c r="K2" s="6" t="s">
        <v>5</v>
      </c>
      <c r="L2" s="6" t="s">
        <v>5</v>
      </c>
      <c r="M2" s="6" t="s">
        <v>4</v>
      </c>
      <c r="N2" s="6" t="s">
        <v>5</v>
      </c>
      <c r="O2" s="4" t="s">
        <v>5</v>
      </c>
      <c r="P2" s="4" t="s">
        <v>4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>
        <f>3*60*6</f>
        <v>1080</v>
      </c>
      <c r="AE2" s="9"/>
      <c r="AF2" s="9"/>
      <c r="AG2" s="25" t="s">
        <v>6</v>
      </c>
      <c r="AH2" s="26"/>
      <c r="AI2" s="26"/>
      <c r="AJ2" s="3"/>
      <c r="AK2" s="3"/>
      <c r="AL2" s="25" t="s">
        <v>6</v>
      </c>
      <c r="AM2" s="26"/>
      <c r="AN2" s="26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63" ht="16.2" x14ac:dyDescent="0.35">
      <c r="A3" s="6" t="s">
        <v>7</v>
      </c>
      <c r="B3" s="4" t="s">
        <v>8</v>
      </c>
      <c r="C3" s="4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20</v>
      </c>
      <c r="O3" s="4" t="s">
        <v>21</v>
      </c>
      <c r="P3" s="4" t="s">
        <v>22</v>
      </c>
      <c r="Q3" s="9"/>
      <c r="R3" s="9"/>
      <c r="S3" s="9"/>
      <c r="T3" s="9"/>
      <c r="V3" s="9"/>
      <c r="W3" s="9"/>
      <c r="X3" s="9"/>
      <c r="Y3" s="9"/>
      <c r="Z3" s="9"/>
      <c r="AA3" s="9"/>
      <c r="AB3" s="9"/>
      <c r="AC3" s="9"/>
      <c r="AG3" s="69" t="s">
        <v>23</v>
      </c>
      <c r="AH3" s="69"/>
      <c r="AI3" s="69"/>
      <c r="AJ3" s="69"/>
      <c r="AK3" s="69"/>
      <c r="AL3" s="70" t="s">
        <v>24</v>
      </c>
      <c r="AM3" s="70"/>
      <c r="AN3" s="70"/>
      <c r="AO3" s="70"/>
      <c r="AP3" s="70"/>
      <c r="AQ3" s="70"/>
      <c r="AR3" s="3"/>
      <c r="AS3" s="3"/>
      <c r="AT3" s="3"/>
      <c r="AU3" s="3"/>
      <c r="AV3" s="3"/>
      <c r="AW3" s="3"/>
      <c r="AX3" s="3"/>
      <c r="BA3" s="71"/>
      <c r="BB3" s="71"/>
      <c r="BC3" s="71"/>
      <c r="BD3" s="72"/>
      <c r="BE3" s="72"/>
      <c r="BF3" s="72"/>
      <c r="BG3" s="73"/>
      <c r="BH3" s="73"/>
      <c r="BI3" s="73"/>
    </row>
    <row r="4" spans="1:63" ht="132" x14ac:dyDescent="0.35">
      <c r="A4" s="7" t="s">
        <v>25</v>
      </c>
      <c r="B4" s="8" t="s">
        <v>26</v>
      </c>
      <c r="C4" s="8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7" t="s">
        <v>36</v>
      </c>
      <c r="M4" s="7" t="s">
        <v>37</v>
      </c>
      <c r="N4" s="15" t="s">
        <v>38</v>
      </c>
      <c r="O4" s="16" t="s">
        <v>39</v>
      </c>
      <c r="P4" s="16" t="s">
        <v>40</v>
      </c>
      <c r="Q4" s="9"/>
      <c r="R4" s="9"/>
      <c r="S4" s="9"/>
      <c r="T4" s="9"/>
      <c r="U4" s="18"/>
      <c r="V4" s="9"/>
      <c r="W4" s="9"/>
      <c r="X4" s="9"/>
      <c r="Y4" s="9"/>
      <c r="Z4" s="9"/>
      <c r="AA4" s="9"/>
      <c r="AB4" s="68" t="s">
        <v>152</v>
      </c>
      <c r="AC4" s="68" t="s">
        <v>151</v>
      </c>
      <c r="AD4" s="21" t="s">
        <v>41</v>
      </c>
      <c r="AE4" s="18"/>
      <c r="AF4" s="18"/>
      <c r="AG4" s="27" t="s">
        <v>42</v>
      </c>
      <c r="AH4" s="28" t="s">
        <v>43</v>
      </c>
      <c r="AI4" s="28" t="s">
        <v>44</v>
      </c>
      <c r="AJ4" s="29" t="s">
        <v>45</v>
      </c>
      <c r="AK4" s="30" t="s">
        <v>46</v>
      </c>
      <c r="AL4" s="27" t="s">
        <v>42</v>
      </c>
      <c r="AM4" s="28" t="s">
        <v>43</v>
      </c>
      <c r="AN4" s="28" t="s">
        <v>44</v>
      </c>
      <c r="AO4" s="28" t="s">
        <v>47</v>
      </c>
      <c r="AP4" s="29" t="s">
        <v>48</v>
      </c>
      <c r="AQ4" s="30" t="s">
        <v>46</v>
      </c>
      <c r="AR4" s="39"/>
      <c r="AS4" s="39" t="s">
        <v>49</v>
      </c>
      <c r="AT4" s="40">
        <v>0</v>
      </c>
      <c r="AU4" s="40" t="s">
        <v>50</v>
      </c>
      <c r="AV4" s="40" t="s">
        <v>51</v>
      </c>
      <c r="AW4" s="40" t="s">
        <v>43</v>
      </c>
      <c r="AX4" s="40" t="s">
        <v>7</v>
      </c>
      <c r="BA4" s="20" t="s">
        <v>52</v>
      </c>
      <c r="BB4" s="20" t="s">
        <v>53</v>
      </c>
      <c r="BC4" s="20" t="s">
        <v>54</v>
      </c>
      <c r="BD4" s="20" t="s">
        <v>52</v>
      </c>
      <c r="BE4" s="20" t="s">
        <v>53</v>
      </c>
      <c r="BF4" s="20" t="s">
        <v>54</v>
      </c>
      <c r="BG4" s="20" t="s">
        <v>52</v>
      </c>
      <c r="BH4" s="20" t="s">
        <v>53</v>
      </c>
      <c r="BI4" s="20" t="s">
        <v>54</v>
      </c>
      <c r="BJ4" s="3" t="s">
        <v>55</v>
      </c>
      <c r="BK4" s="58" t="s">
        <v>56</v>
      </c>
    </row>
    <row r="5" spans="1:63" x14ac:dyDescent="0.35">
      <c r="A5" s="9">
        <v>101</v>
      </c>
      <c r="B5" s="9"/>
      <c r="C5" s="9">
        <f t="shared" ref="C5:C69" si="0">A6</f>
        <v>102</v>
      </c>
      <c r="D5" s="10">
        <v>2</v>
      </c>
      <c r="E5" s="11">
        <v>0</v>
      </c>
      <c r="F5" s="12" t="str">
        <f t="shared" ref="F5:F68" si="1">IF(OR(AND(D5=2,H5=4),D5=26),"newTask_"&amp;D5&amp;"_"&amp;H5,IF(AND(D5=2,J5&gt;0),"newTask_"&amp;D5&amp;"_1","newTask_"&amp;D5))</f>
        <v>newTask_2</v>
      </c>
      <c r="G5" s="13" t="s">
        <v>57</v>
      </c>
      <c r="H5" s="11">
        <v>0</v>
      </c>
      <c r="I5" s="11">
        <f>AE5</f>
        <v>6</v>
      </c>
      <c r="J5" s="11">
        <f>AF5</f>
        <v>0</v>
      </c>
      <c r="K5" s="3" t="str">
        <f t="shared" ref="K5:K10" si="2">IF(AL5="",AH5&amp;"|"&amp;AI5&amp;"|"&amp;AJ5,AH5&amp;"|"&amp;AI5&amp;"|"&amp;AJ5&amp;","&amp;AM5&amp;"|"&amp;AN5&amp;"|"&amp;AO5)</f>
        <v>1|2|2000</v>
      </c>
      <c r="L5" s="3" t="str">
        <f>IF(AL5="",TRIM(""),AJ5&amp;","&amp;AP5)</f>
        <v/>
      </c>
      <c r="M5" s="3">
        <v>1</v>
      </c>
      <c r="N5" s="3" t="str">
        <f>IF(S5&lt;&gt;0,S5,"")&amp;T5</f>
        <v>捕获任意鱼：6</v>
      </c>
      <c r="O5" s="17" t="str">
        <f>BK5</f>
        <v>[[0,[10000,30000]],[100,[0,0]],[0,[100000,150000]]]</v>
      </c>
      <c r="P5" s="17">
        <v>1000000</v>
      </c>
      <c r="Q5" s="3">
        <v>2</v>
      </c>
      <c r="R5" s="3" t="s">
        <v>58</v>
      </c>
      <c r="S5" s="3">
        <f t="shared" ref="S5:S36" si="3">IF(AND(D5=2,J5&gt;0),"使用"&amp;J5&amp;"炮及以上",IF(D5=20,VLOOKUP(H5,V:W,2,0),IF(D5=26,VLOOKUP(H5,X:Y,2,0),0)))</f>
        <v>0</v>
      </c>
      <c r="T5" s="3" t="str">
        <f t="shared" ref="T5:T36" si="4">IF(AND(D5=2,H5=4),"捕获黄金鱼："&amp;I5,VLOOKUP(D5,Q:R,2,0)&amp;I5)</f>
        <v>捕获任意鱼：6</v>
      </c>
      <c r="U5" s="9">
        <v>6</v>
      </c>
      <c r="V5" s="3"/>
      <c r="W5" s="3"/>
      <c r="X5" s="11">
        <v>1</v>
      </c>
      <c r="Y5" s="22" t="s">
        <v>59</v>
      </c>
      <c r="Z5" s="3"/>
      <c r="AA5" s="3"/>
      <c r="AB5" s="9">
        <v>2</v>
      </c>
      <c r="AC5" s="9">
        <v>1</v>
      </c>
      <c r="AD5" s="19" t="s">
        <v>60</v>
      </c>
      <c r="AE5" s="9">
        <v>6</v>
      </c>
      <c r="AF5" s="9">
        <v>0</v>
      </c>
      <c r="AG5" s="31" t="s">
        <v>61</v>
      </c>
      <c r="AH5" s="32">
        <f t="shared" ref="AH5:AH36" si="5">VLOOKUP(AG5,AT$1:AX$27,4,0)</f>
        <v>1</v>
      </c>
      <c r="AI5" s="32">
        <f t="shared" ref="AI5:AI36" si="6">VLOOKUP(AG5,AT$1:AX$27,5,0)</f>
        <v>2</v>
      </c>
      <c r="AJ5" s="33">
        <v>2000</v>
      </c>
      <c r="AK5" s="34">
        <f t="shared" ref="AK5:AK36" si="7">VLOOKUP(AG5,AT$1:AX$27,3,0)*AJ5</f>
        <v>0.1</v>
      </c>
      <c r="AL5" s="31"/>
      <c r="AM5" s="32"/>
      <c r="AN5" s="32"/>
      <c r="AO5" s="33"/>
      <c r="AP5" s="41"/>
      <c r="AQ5" s="34"/>
      <c r="AR5" s="3"/>
      <c r="AS5" s="42">
        <v>2000</v>
      </c>
      <c r="AT5" s="43" t="s">
        <v>62</v>
      </c>
      <c r="AU5" s="40">
        <v>1</v>
      </c>
      <c r="AV5" s="40">
        <v>10</v>
      </c>
      <c r="AW5" s="40">
        <v>1</v>
      </c>
      <c r="AX5" s="54"/>
      <c r="BA5" s="55">
        <v>10000</v>
      </c>
      <c r="BB5" s="55">
        <v>30000</v>
      </c>
      <c r="BC5" s="56">
        <v>0</v>
      </c>
      <c r="BD5" s="56">
        <v>0</v>
      </c>
      <c r="BE5" s="56">
        <v>0</v>
      </c>
      <c r="BF5" s="56">
        <v>100</v>
      </c>
      <c r="BG5" s="56">
        <v>100000</v>
      </c>
      <c r="BH5" s="56">
        <v>150000</v>
      </c>
      <c r="BI5" s="56">
        <v>0</v>
      </c>
      <c r="BJ5" s="59">
        <f t="shared" ref="BJ5:BJ7" si="8">((BA5+BB5)/2*BC5+(BD5+BE5)/2*BF5+(BG5+BH5)/2*BI5)/(BC5+BF5+BI5)</f>
        <v>0</v>
      </c>
      <c r="BK5" s="17" t="str">
        <f>"[["&amp;BC5&amp;",["&amp;BA5&amp;","&amp;BB5&amp;"]],["&amp;BF5&amp;",["&amp;BD5&amp;","&amp;BE5&amp;"]],["&amp;BI5&amp;",["&amp;BG5&amp;","&amp;BH5&amp;"]]]"</f>
        <v>[[0,[10000,30000]],[100,[0,0]],[0,[100000,150000]]]</v>
      </c>
    </row>
    <row r="6" spans="1:63" x14ac:dyDescent="0.35">
      <c r="A6" s="9">
        <v>102</v>
      </c>
      <c r="B6" s="9"/>
      <c r="C6" s="9">
        <f t="shared" ref="C6" si="9">A7</f>
        <v>103</v>
      </c>
      <c r="D6" s="10">
        <v>2</v>
      </c>
      <c r="E6" s="11">
        <v>2</v>
      </c>
      <c r="F6" s="12" t="str">
        <f t="shared" si="1"/>
        <v>newTask_2_1</v>
      </c>
      <c r="G6" s="13" t="s">
        <v>57</v>
      </c>
      <c r="H6" s="11">
        <v>0</v>
      </c>
      <c r="I6" s="11">
        <f t="shared" ref="I6" si="10">AE6</f>
        <v>6</v>
      </c>
      <c r="J6" s="11">
        <f t="shared" ref="J6" si="11">AF6</f>
        <v>20</v>
      </c>
      <c r="K6" s="3" t="str">
        <f t="shared" ref="K6" si="12">IF(AL6="",AH6&amp;"|"&amp;AI6&amp;"|"&amp;AJ6,AH6&amp;"|"&amp;AI6&amp;"|"&amp;AJ6&amp;","&amp;AM6&amp;"|"&amp;AN6&amp;"|"&amp;AO6)</f>
        <v>1|2|2000</v>
      </c>
      <c r="L6" s="3" t="str">
        <f t="shared" ref="L6" si="13">IF(AL6="",TRIM(""),AJ6&amp;","&amp;AP6)</f>
        <v/>
      </c>
      <c r="M6" s="3">
        <f t="shared" ref="M6" si="14">IF(L6&lt;&gt;"",1,0)</f>
        <v>0</v>
      </c>
      <c r="N6" s="3" t="str">
        <f t="shared" ref="N6" si="15">IF(S6&lt;&gt;0,S6,"")&amp;T6</f>
        <v>使用20炮及以上捕获任意鱼：6</v>
      </c>
      <c r="O6" s="17" t="str">
        <f t="shared" ref="O6:O56" si="16">BK6</f>
        <v>[[0,[10000,30000]],[100,[0,0]],[0,[100000,150000]]]</v>
      </c>
      <c r="P6" s="17">
        <v>1000000</v>
      </c>
      <c r="Q6" s="3">
        <v>3</v>
      </c>
      <c r="R6" s="3" t="s">
        <v>63</v>
      </c>
      <c r="S6" s="3" t="str">
        <f t="shared" si="3"/>
        <v>使用20炮及以上</v>
      </c>
      <c r="T6" s="3" t="str">
        <f t="shared" si="4"/>
        <v>捕获任意鱼：6</v>
      </c>
      <c r="U6" s="9">
        <v>6</v>
      </c>
      <c r="V6" s="3"/>
      <c r="W6" s="3"/>
      <c r="X6" s="11">
        <v>2</v>
      </c>
      <c r="Y6" s="22" t="s">
        <v>64</v>
      </c>
      <c r="Z6" s="3"/>
      <c r="AA6" s="3"/>
      <c r="AB6" s="9">
        <v>2</v>
      </c>
      <c r="AC6" s="9">
        <v>2</v>
      </c>
      <c r="AD6" s="19" t="s">
        <v>60</v>
      </c>
      <c r="AE6" s="9">
        <v>6</v>
      </c>
      <c r="AF6" s="9">
        <v>20</v>
      </c>
      <c r="AG6" s="31" t="s">
        <v>61</v>
      </c>
      <c r="AH6" s="32">
        <f t="shared" si="5"/>
        <v>1</v>
      </c>
      <c r="AI6" s="32">
        <f t="shared" si="6"/>
        <v>2</v>
      </c>
      <c r="AJ6" s="33">
        <v>2000</v>
      </c>
      <c r="AK6" s="34">
        <f t="shared" si="7"/>
        <v>0.1</v>
      </c>
      <c r="AL6" s="31"/>
      <c r="AM6" s="32"/>
      <c r="AN6" s="32"/>
      <c r="AO6" s="33"/>
      <c r="AP6" s="41"/>
      <c r="AQ6" s="34"/>
      <c r="AR6" s="3"/>
      <c r="AS6" s="42">
        <v>2000</v>
      </c>
      <c r="AT6" s="43" t="s">
        <v>65</v>
      </c>
      <c r="AU6" s="40">
        <f>AU7*20000</f>
        <v>0.1</v>
      </c>
      <c r="AV6" s="40">
        <f>AV7*20000</f>
        <v>1</v>
      </c>
      <c r="AW6" s="40">
        <v>1</v>
      </c>
      <c r="AX6" s="54">
        <v>1</v>
      </c>
      <c r="BA6" s="55">
        <v>10000</v>
      </c>
      <c r="BB6" s="55">
        <v>30000</v>
      </c>
      <c r="BC6" s="56">
        <v>0</v>
      </c>
      <c r="BD6" s="56">
        <v>0</v>
      </c>
      <c r="BE6" s="56">
        <v>0</v>
      </c>
      <c r="BF6" s="56">
        <v>100</v>
      </c>
      <c r="BG6" s="56">
        <v>100000</v>
      </c>
      <c r="BH6" s="56">
        <v>150000</v>
      </c>
      <c r="BI6" s="56">
        <v>0</v>
      </c>
      <c r="BJ6" s="59">
        <f t="shared" si="8"/>
        <v>0</v>
      </c>
      <c r="BK6" s="17" t="str">
        <f t="shared" ref="BK6:BK69" si="17">"[["&amp;BC6&amp;",["&amp;BA6&amp;","&amp;BB6&amp;"]],["&amp;BF6&amp;",["&amp;BD6&amp;","&amp;BE6&amp;"]],["&amp;BI6&amp;",["&amp;BG6&amp;","&amp;BH6&amp;"]]]"</f>
        <v>[[0,[10000,30000]],[100,[0,0]],[0,[100000,150000]]]</v>
      </c>
    </row>
    <row r="7" spans="1:63" x14ac:dyDescent="0.35">
      <c r="A7" s="9">
        <v>103</v>
      </c>
      <c r="B7" s="9"/>
      <c r="C7" s="9">
        <f t="shared" si="0"/>
        <v>104</v>
      </c>
      <c r="D7" s="10">
        <v>2</v>
      </c>
      <c r="E7" s="11">
        <v>0</v>
      </c>
      <c r="F7" s="12" t="str">
        <f t="shared" si="1"/>
        <v>newTask_2</v>
      </c>
      <c r="G7" s="13" t="s">
        <v>57</v>
      </c>
      <c r="H7" s="11">
        <v>0</v>
      </c>
      <c r="I7" s="11">
        <f t="shared" ref="I7:I70" si="18">AE7</f>
        <v>8</v>
      </c>
      <c r="J7" s="11">
        <f t="shared" ref="J7:J70" si="19">AF7</f>
        <v>0</v>
      </c>
      <c r="K7" s="3" t="str">
        <f t="shared" si="2"/>
        <v>1|2|3000</v>
      </c>
      <c r="L7" s="3" t="str">
        <f t="shared" ref="L7:L18" si="20">IF(AL7="",TRIM(""),AJ7&amp;","&amp;AP7)</f>
        <v/>
      </c>
      <c r="M7" s="3">
        <v>1</v>
      </c>
      <c r="N7" s="3" t="str">
        <f t="shared" ref="N7:N18" si="21">IF(S7&lt;&gt;0,S7,"")&amp;T7</f>
        <v>捕获任意鱼：8</v>
      </c>
      <c r="O7" s="17" t="str">
        <f t="shared" si="16"/>
        <v>[[0,[25000,75000]],[100,[0,0]],[0,[100000,150000]]]</v>
      </c>
      <c r="P7" s="17">
        <v>1000000</v>
      </c>
      <c r="Q7" s="3">
        <v>19</v>
      </c>
      <c r="R7" s="3" t="s">
        <v>66</v>
      </c>
      <c r="S7" s="3">
        <f t="shared" si="3"/>
        <v>0</v>
      </c>
      <c r="T7" s="3" t="str">
        <f t="shared" si="4"/>
        <v>捕获任意鱼：8</v>
      </c>
      <c r="U7" s="9">
        <v>1</v>
      </c>
      <c r="V7" s="3"/>
      <c r="W7" s="3"/>
      <c r="X7" s="11">
        <v>3</v>
      </c>
      <c r="Y7" s="22" t="s">
        <v>67</v>
      </c>
      <c r="Z7" s="3"/>
      <c r="AA7" s="3"/>
      <c r="AB7" s="9">
        <v>2</v>
      </c>
      <c r="AC7" s="9">
        <v>3</v>
      </c>
      <c r="AD7" s="19" t="s">
        <v>60</v>
      </c>
      <c r="AE7" s="9">
        <v>8</v>
      </c>
      <c r="AF7" s="9">
        <v>0</v>
      </c>
      <c r="AG7" s="31" t="s">
        <v>61</v>
      </c>
      <c r="AH7" s="32">
        <f t="shared" si="5"/>
        <v>1</v>
      </c>
      <c r="AI7" s="32">
        <f t="shared" si="6"/>
        <v>2</v>
      </c>
      <c r="AJ7" s="33">
        <v>3000</v>
      </c>
      <c r="AK7" s="34">
        <f t="shared" si="7"/>
        <v>0.15</v>
      </c>
      <c r="AL7" s="31"/>
      <c r="AM7" s="32"/>
      <c r="AN7" s="32"/>
      <c r="AO7" s="33"/>
      <c r="AP7" s="41"/>
      <c r="AQ7" s="34"/>
      <c r="AR7" s="3"/>
      <c r="AS7" s="44">
        <v>3000</v>
      </c>
      <c r="AT7" s="43" t="s">
        <v>61</v>
      </c>
      <c r="AU7" s="40">
        <f>1/200000</f>
        <v>5.0000000000000004E-6</v>
      </c>
      <c r="AV7" s="40">
        <f>1/20000</f>
        <v>5.0000000000000002E-5</v>
      </c>
      <c r="AW7" s="40">
        <v>1</v>
      </c>
      <c r="AX7" s="54">
        <v>2</v>
      </c>
      <c r="BA7" s="55">
        <v>25000</v>
      </c>
      <c r="BB7" s="55">
        <v>75000</v>
      </c>
      <c r="BC7" s="56">
        <v>0</v>
      </c>
      <c r="BD7" s="56">
        <v>0</v>
      </c>
      <c r="BE7" s="56">
        <v>0</v>
      </c>
      <c r="BF7" s="56">
        <v>100</v>
      </c>
      <c r="BG7" s="56">
        <v>100000</v>
      </c>
      <c r="BH7" s="56">
        <v>150000</v>
      </c>
      <c r="BI7" s="56">
        <v>0</v>
      </c>
      <c r="BJ7" s="59">
        <f t="shared" si="8"/>
        <v>0</v>
      </c>
      <c r="BK7" s="17" t="str">
        <f t="shared" si="17"/>
        <v>[[0,[25000,75000]],[100,[0,0]],[0,[100000,150000]]]</v>
      </c>
    </row>
    <row r="8" spans="1:63" x14ac:dyDescent="0.35">
      <c r="A8" s="9">
        <v>104</v>
      </c>
      <c r="B8" s="9"/>
      <c r="C8" s="9">
        <f t="shared" si="0"/>
        <v>105</v>
      </c>
      <c r="D8" s="10">
        <v>3</v>
      </c>
      <c r="E8" s="11">
        <v>0</v>
      </c>
      <c r="F8" s="12" t="str">
        <f t="shared" si="1"/>
        <v>newTask_3</v>
      </c>
      <c r="G8" s="13" t="s">
        <v>68</v>
      </c>
      <c r="H8" s="11">
        <v>2</v>
      </c>
      <c r="I8" s="11">
        <f t="shared" si="18"/>
        <v>5000</v>
      </c>
      <c r="J8" s="11">
        <f t="shared" si="19"/>
        <v>0</v>
      </c>
      <c r="K8" s="3" t="str">
        <f t="shared" si="2"/>
        <v>1|2|3000</v>
      </c>
      <c r="L8" s="3" t="str">
        <f t="shared" si="20"/>
        <v/>
      </c>
      <c r="M8" s="3">
        <f t="shared" ref="M8:M16" si="22">IF(L8&lt;&gt;"",1,0)</f>
        <v>0</v>
      </c>
      <c r="N8" s="3" t="str">
        <f t="shared" si="21"/>
        <v>捕鱼获得金币：5000</v>
      </c>
      <c r="O8" s="17" t="str">
        <f t="shared" si="16"/>
        <v>[[0,[10000,30000]],[100,[0,0]],[0,[100000,150000]]]</v>
      </c>
      <c r="P8" s="17">
        <v>1000000</v>
      </c>
      <c r="Q8" s="3">
        <v>20</v>
      </c>
      <c r="R8" s="3" t="s">
        <v>69</v>
      </c>
      <c r="S8" s="3">
        <f t="shared" si="3"/>
        <v>0</v>
      </c>
      <c r="T8" s="3" t="str">
        <f t="shared" si="4"/>
        <v>捕鱼获得金币：5000</v>
      </c>
      <c r="U8" s="19">
        <v>30000</v>
      </c>
      <c r="V8" s="3">
        <v>1001</v>
      </c>
      <c r="W8" s="3" t="s">
        <v>70</v>
      </c>
      <c r="X8" s="11">
        <v>4</v>
      </c>
      <c r="Y8" s="22" t="s">
        <v>71</v>
      </c>
      <c r="Z8" s="3"/>
      <c r="AA8" s="3"/>
      <c r="AB8" s="9">
        <v>2</v>
      </c>
      <c r="AC8" s="9">
        <v>4</v>
      </c>
      <c r="AD8" s="19" t="s">
        <v>72</v>
      </c>
      <c r="AE8" s="19">
        <v>5000</v>
      </c>
      <c r="AF8" s="19">
        <v>0</v>
      </c>
      <c r="AG8" s="31" t="s">
        <v>61</v>
      </c>
      <c r="AH8" s="32">
        <f t="shared" si="5"/>
        <v>1</v>
      </c>
      <c r="AI8" s="32">
        <f t="shared" si="6"/>
        <v>2</v>
      </c>
      <c r="AJ8" s="33">
        <v>3000</v>
      </c>
      <c r="AK8" s="34">
        <f t="shared" si="7"/>
        <v>0.15</v>
      </c>
      <c r="AL8" s="31"/>
      <c r="AM8" s="32"/>
      <c r="AN8" s="32"/>
      <c r="AO8" s="33"/>
      <c r="AP8" s="41"/>
      <c r="AQ8" s="34"/>
      <c r="AR8" s="3"/>
      <c r="AS8" s="3"/>
      <c r="AT8" s="43" t="s">
        <v>70</v>
      </c>
      <c r="AU8" s="40">
        <f t="shared" ref="AU8:AU11" si="23">AV8/10</f>
        <v>0.2</v>
      </c>
      <c r="AV8" s="40">
        <v>2</v>
      </c>
      <c r="AW8" s="40">
        <v>2</v>
      </c>
      <c r="AX8" s="54">
        <v>1001</v>
      </c>
      <c r="BA8" s="56">
        <f t="shared" ref="BA8:BE8" si="24">BA5</f>
        <v>10000</v>
      </c>
      <c r="BB8" s="56">
        <f t="shared" si="24"/>
        <v>30000</v>
      </c>
      <c r="BC8" s="56">
        <f t="shared" si="24"/>
        <v>0</v>
      </c>
      <c r="BD8" s="56">
        <f t="shared" si="24"/>
        <v>0</v>
      </c>
      <c r="BE8" s="56">
        <f t="shared" si="24"/>
        <v>0</v>
      </c>
      <c r="BF8" s="56">
        <f>BF5</f>
        <v>100</v>
      </c>
      <c r="BG8" s="56">
        <v>100000</v>
      </c>
      <c r="BH8" s="56">
        <v>150000</v>
      </c>
      <c r="BI8" s="56">
        <v>0</v>
      </c>
      <c r="BJ8" s="59">
        <f>((BA8+BB8)/2*BC8+(BD8+BE8)/2*BF8+(BG8+BH8)/2*BI8)/(BC8+BF8+BI8)</f>
        <v>0</v>
      </c>
      <c r="BK8" s="17" t="str">
        <f t="shared" si="17"/>
        <v>[[0,[10000,30000]],[100,[0,0]],[0,[100000,150000]]]</v>
      </c>
    </row>
    <row r="9" spans="1:63" x14ac:dyDescent="0.35">
      <c r="A9" s="9">
        <v>105</v>
      </c>
      <c r="B9" s="9"/>
      <c r="C9" s="9">
        <f t="shared" si="0"/>
        <v>106</v>
      </c>
      <c r="D9" s="10">
        <v>19</v>
      </c>
      <c r="E9" s="11">
        <v>0</v>
      </c>
      <c r="F9" s="12" t="str">
        <f t="shared" si="1"/>
        <v>newTask_19</v>
      </c>
      <c r="G9" s="13" t="s">
        <v>73</v>
      </c>
      <c r="H9" s="11">
        <v>0</v>
      </c>
      <c r="I9" s="11">
        <f t="shared" si="18"/>
        <v>30</v>
      </c>
      <c r="J9" s="11">
        <f t="shared" si="19"/>
        <v>0</v>
      </c>
      <c r="K9" s="3" t="str">
        <f t="shared" si="2"/>
        <v>1|2|4000</v>
      </c>
      <c r="L9" s="3" t="str">
        <f t="shared" si="20"/>
        <v/>
      </c>
      <c r="M9" s="3">
        <f t="shared" si="22"/>
        <v>0</v>
      </c>
      <c r="N9" s="3" t="str">
        <f t="shared" si="21"/>
        <v>开火次数：30</v>
      </c>
      <c r="O9" s="17" t="str">
        <f t="shared" si="16"/>
        <v>[[0,[10000,30000]],[100,[0,0]],[0,[100000,150000]]]</v>
      </c>
      <c r="P9" s="17">
        <v>1000000</v>
      </c>
      <c r="Q9" s="3">
        <v>26</v>
      </c>
      <c r="R9" s="3" t="s">
        <v>74</v>
      </c>
      <c r="S9" s="3">
        <f t="shared" si="3"/>
        <v>0</v>
      </c>
      <c r="T9" s="3" t="str">
        <f t="shared" si="4"/>
        <v>开火次数：30</v>
      </c>
      <c r="U9" s="11">
        <v>15</v>
      </c>
      <c r="V9" s="3">
        <v>1002</v>
      </c>
      <c r="W9" s="3" t="s">
        <v>75</v>
      </c>
      <c r="X9" s="11">
        <v>5</v>
      </c>
      <c r="Y9" s="22" t="s">
        <v>76</v>
      </c>
      <c r="Z9" s="3"/>
      <c r="AA9" s="3"/>
      <c r="AB9" s="9">
        <v>3</v>
      </c>
      <c r="AC9" s="9">
        <v>5</v>
      </c>
      <c r="AD9" s="19" t="s">
        <v>77</v>
      </c>
      <c r="AE9" s="11">
        <v>30</v>
      </c>
      <c r="AF9" s="11">
        <v>0</v>
      </c>
      <c r="AG9" s="31" t="s">
        <v>61</v>
      </c>
      <c r="AH9" s="32">
        <f t="shared" si="5"/>
        <v>1</v>
      </c>
      <c r="AI9" s="32">
        <f t="shared" si="6"/>
        <v>2</v>
      </c>
      <c r="AJ9" s="33">
        <v>4000</v>
      </c>
      <c r="AK9" s="34">
        <f t="shared" si="7"/>
        <v>0.2</v>
      </c>
      <c r="AL9" s="31"/>
      <c r="AM9" s="32"/>
      <c r="AN9" s="32"/>
      <c r="AO9" s="33"/>
      <c r="AP9" s="41"/>
      <c r="AQ9" s="34"/>
      <c r="AR9" s="3"/>
      <c r="AS9" s="3"/>
      <c r="AT9" s="43" t="s">
        <v>75</v>
      </c>
      <c r="AU9" s="40">
        <f t="shared" si="23"/>
        <v>0.5</v>
      </c>
      <c r="AV9" s="40">
        <v>5</v>
      </c>
      <c r="AW9" s="40">
        <v>2</v>
      </c>
      <c r="AX9" s="54">
        <v>1002</v>
      </c>
      <c r="BA9" s="56">
        <f t="shared" ref="BA9:BB9" si="25">BA6</f>
        <v>10000</v>
      </c>
      <c r="BB9" s="56">
        <f t="shared" si="25"/>
        <v>30000</v>
      </c>
      <c r="BC9" s="56">
        <f t="shared" ref="BC9:BC40" si="26">BC6</f>
        <v>0</v>
      </c>
      <c r="BD9" s="56">
        <f t="shared" ref="BD9:BD40" si="27">BD6</f>
        <v>0</v>
      </c>
      <c r="BE9" s="56">
        <f t="shared" ref="BE9:BF40" si="28">BE6</f>
        <v>0</v>
      </c>
      <c r="BF9" s="56">
        <f t="shared" si="28"/>
        <v>100</v>
      </c>
      <c r="BG9" s="56">
        <v>100000</v>
      </c>
      <c r="BH9" s="56">
        <v>150000</v>
      </c>
      <c r="BI9" s="56">
        <v>0</v>
      </c>
      <c r="BJ9" s="59">
        <f t="shared" ref="BJ9:BJ68" si="29">((BA9+BB9)/2*BC9+(BD9+BE9)/2*BF9+(BG9+BH9)/2*BI9)/(BC9+BF9+BI9)</f>
        <v>0</v>
      </c>
      <c r="BK9" s="17" t="str">
        <f t="shared" si="17"/>
        <v>[[0,[10000,30000]],[100,[0,0]],[0,[100000,150000]]]</v>
      </c>
    </row>
    <row r="10" spans="1:63" s="1" customFormat="1" x14ac:dyDescent="0.35">
      <c r="A10" s="9">
        <v>106</v>
      </c>
      <c r="B10" s="9"/>
      <c r="C10" s="9">
        <f t="shared" si="0"/>
        <v>107</v>
      </c>
      <c r="D10" s="10">
        <v>2</v>
      </c>
      <c r="E10" s="11">
        <v>2</v>
      </c>
      <c r="F10" s="12" t="str">
        <f t="shared" si="1"/>
        <v>newTask_2_1</v>
      </c>
      <c r="G10" s="13" t="s">
        <v>57</v>
      </c>
      <c r="H10" s="11">
        <v>0</v>
      </c>
      <c r="I10" s="11">
        <f t="shared" si="18"/>
        <v>10</v>
      </c>
      <c r="J10" s="11">
        <f t="shared" si="19"/>
        <v>40</v>
      </c>
      <c r="K10" s="3" t="str">
        <f t="shared" si="2"/>
        <v>2|1001|1</v>
      </c>
      <c r="L10" s="3" t="str">
        <f t="shared" si="20"/>
        <v/>
      </c>
      <c r="M10" s="3">
        <f t="shared" si="22"/>
        <v>0</v>
      </c>
      <c r="N10" s="3" t="str">
        <f t="shared" si="21"/>
        <v>使用40炮及以上捕获任意鱼：10</v>
      </c>
      <c r="O10" s="17" t="str">
        <f t="shared" si="16"/>
        <v>[[0,[25000,75000]],[100,[0,0]],[0,[100000,150000]]]</v>
      </c>
      <c r="P10" s="17">
        <v>1000000</v>
      </c>
      <c r="Q10" s="3"/>
      <c r="R10" s="3"/>
      <c r="S10" s="3" t="str">
        <f t="shared" si="3"/>
        <v>使用40炮及以上</v>
      </c>
      <c r="T10" s="3" t="str">
        <f t="shared" si="4"/>
        <v>捕获任意鱼：10</v>
      </c>
      <c r="U10" s="19">
        <v>250000</v>
      </c>
      <c r="V10" s="3"/>
      <c r="W10" s="3"/>
      <c r="Z10" s="3"/>
      <c r="AA10" s="3"/>
      <c r="AB10" s="9">
        <v>3</v>
      </c>
      <c r="AC10" s="9">
        <v>6</v>
      </c>
      <c r="AD10" s="23" t="s">
        <v>60</v>
      </c>
      <c r="AE10" s="19">
        <v>10</v>
      </c>
      <c r="AF10" s="19">
        <v>40</v>
      </c>
      <c r="AG10" s="31" t="s">
        <v>70</v>
      </c>
      <c r="AH10" s="32">
        <f t="shared" si="5"/>
        <v>2</v>
      </c>
      <c r="AI10" s="32">
        <f t="shared" si="6"/>
        <v>1001</v>
      </c>
      <c r="AJ10" s="33">
        <v>1</v>
      </c>
      <c r="AK10" s="34">
        <f t="shared" si="7"/>
        <v>2</v>
      </c>
      <c r="AL10" s="35"/>
      <c r="AM10" s="36"/>
      <c r="AN10" s="36"/>
      <c r="AO10" s="36"/>
      <c r="AP10" s="45"/>
      <c r="AQ10" s="46"/>
      <c r="AR10" s="3"/>
      <c r="AS10" s="47"/>
      <c r="AT10" s="43" t="s">
        <v>78</v>
      </c>
      <c r="AU10" s="40">
        <f t="shared" si="23"/>
        <v>1</v>
      </c>
      <c r="AV10" s="40">
        <v>10</v>
      </c>
      <c r="AW10" s="40">
        <v>2</v>
      </c>
      <c r="AX10" s="54">
        <v>1003</v>
      </c>
      <c r="BA10" s="56">
        <f t="shared" ref="BA10:BB10" si="30">BA7</f>
        <v>25000</v>
      </c>
      <c r="BB10" s="56">
        <f t="shared" si="30"/>
        <v>75000</v>
      </c>
      <c r="BC10" s="56">
        <f t="shared" si="26"/>
        <v>0</v>
      </c>
      <c r="BD10" s="56">
        <f t="shared" si="27"/>
        <v>0</v>
      </c>
      <c r="BE10" s="56">
        <f t="shared" si="28"/>
        <v>0</v>
      </c>
      <c r="BF10" s="56">
        <f t="shared" si="28"/>
        <v>100</v>
      </c>
      <c r="BG10" s="56">
        <v>100000</v>
      </c>
      <c r="BH10" s="56">
        <v>150000</v>
      </c>
      <c r="BI10" s="56">
        <v>0</v>
      </c>
      <c r="BJ10" s="59">
        <f t="shared" si="29"/>
        <v>0</v>
      </c>
      <c r="BK10" s="17" t="str">
        <f t="shared" si="17"/>
        <v>[[0,[25000,75000]],[100,[0,0]],[0,[100000,150000]]]</v>
      </c>
    </row>
    <row r="11" spans="1:63" x14ac:dyDescent="0.35">
      <c r="A11" s="9">
        <v>107</v>
      </c>
      <c r="B11" s="9"/>
      <c r="C11" s="9">
        <f t="shared" si="0"/>
        <v>108</v>
      </c>
      <c r="D11" s="10">
        <v>20</v>
      </c>
      <c r="E11" s="11">
        <v>201</v>
      </c>
      <c r="F11" s="12" t="str">
        <f t="shared" si="1"/>
        <v>newTask_20</v>
      </c>
      <c r="G11" s="13" t="s">
        <v>79</v>
      </c>
      <c r="H11" s="11">
        <v>1001</v>
      </c>
      <c r="I11" s="11">
        <f t="shared" si="18"/>
        <v>1</v>
      </c>
      <c r="J11" s="11">
        <f t="shared" si="19"/>
        <v>0</v>
      </c>
      <c r="K11" s="3" t="str">
        <f t="shared" ref="K11:K21" si="31">IF(AL11="",AH11&amp;"|"&amp;AI11&amp;"|"&amp;AJ11,AH11&amp;"|"&amp;AI11&amp;"|"&amp;AJ11&amp;","&amp;AM11&amp;"|"&amp;AN11&amp;"|"&amp;AO11)</f>
        <v>1|2|5000</v>
      </c>
      <c r="L11" s="3" t="str">
        <f t="shared" si="20"/>
        <v/>
      </c>
      <c r="M11" s="3">
        <f t="shared" si="22"/>
        <v>0</v>
      </c>
      <c r="N11" s="3" t="str">
        <f t="shared" si="21"/>
        <v>锁定使用数量：1</v>
      </c>
      <c r="O11" s="17" t="str">
        <f t="shared" si="16"/>
        <v>[[0,[10000,30000]],[100,[0,0]],[0,[100000,150000]]]</v>
      </c>
      <c r="P11" s="17">
        <v>1000000</v>
      </c>
      <c r="Q11" s="3"/>
      <c r="R11" s="3"/>
      <c r="S11" s="3" t="str">
        <f t="shared" si="3"/>
        <v>锁定</v>
      </c>
      <c r="T11" s="3" t="str">
        <f t="shared" si="4"/>
        <v>使用数量：1</v>
      </c>
      <c r="U11" s="11">
        <v>1</v>
      </c>
      <c r="V11" s="3">
        <v>1004</v>
      </c>
      <c r="W11" s="3" t="s">
        <v>80</v>
      </c>
      <c r="Z11" s="3"/>
      <c r="AA11" s="3"/>
      <c r="AB11" s="9">
        <v>3</v>
      </c>
      <c r="AC11" s="9">
        <v>7</v>
      </c>
      <c r="AD11" s="19" t="s">
        <v>81</v>
      </c>
      <c r="AE11" s="11">
        <v>1</v>
      </c>
      <c r="AF11" s="11">
        <v>0</v>
      </c>
      <c r="AG11" s="31" t="s">
        <v>61</v>
      </c>
      <c r="AH11" s="32">
        <f t="shared" si="5"/>
        <v>1</v>
      </c>
      <c r="AI11" s="32">
        <f t="shared" si="6"/>
        <v>2</v>
      </c>
      <c r="AJ11" s="33">
        <v>5000</v>
      </c>
      <c r="AK11" s="34">
        <f t="shared" si="7"/>
        <v>0.25</v>
      </c>
      <c r="AL11" s="31"/>
      <c r="AM11" s="32"/>
      <c r="AN11" s="32"/>
      <c r="AO11" s="33"/>
      <c r="AP11" s="41"/>
      <c r="AQ11" s="34"/>
      <c r="AR11" s="3"/>
      <c r="AS11" s="3"/>
      <c r="AT11" s="43" t="s">
        <v>80</v>
      </c>
      <c r="AU11" s="40">
        <f t="shared" si="23"/>
        <v>0.2</v>
      </c>
      <c r="AV11" s="40">
        <v>2</v>
      </c>
      <c r="AW11" s="40">
        <v>2</v>
      </c>
      <c r="AX11" s="54">
        <v>1004</v>
      </c>
      <c r="BA11" s="56">
        <f t="shared" ref="BA11:BB11" si="32">BA8</f>
        <v>10000</v>
      </c>
      <c r="BB11" s="56">
        <f t="shared" si="32"/>
        <v>30000</v>
      </c>
      <c r="BC11" s="56">
        <f t="shared" si="26"/>
        <v>0</v>
      </c>
      <c r="BD11" s="56">
        <f t="shared" si="27"/>
        <v>0</v>
      </c>
      <c r="BE11" s="56">
        <f t="shared" si="28"/>
        <v>0</v>
      </c>
      <c r="BF11" s="56">
        <f t="shared" si="28"/>
        <v>100</v>
      </c>
      <c r="BG11" s="56">
        <v>100000</v>
      </c>
      <c r="BH11" s="56">
        <v>150000</v>
      </c>
      <c r="BI11" s="56">
        <v>0</v>
      </c>
      <c r="BJ11" s="59">
        <f t="shared" si="29"/>
        <v>0</v>
      </c>
      <c r="BK11" s="17" t="str">
        <f t="shared" si="17"/>
        <v>[[0,[10000,30000]],[100,[0,0]],[0,[100000,150000]]]</v>
      </c>
    </row>
    <row r="12" spans="1:63" x14ac:dyDescent="0.35">
      <c r="A12" s="9">
        <v>108</v>
      </c>
      <c r="B12" s="9"/>
      <c r="C12" s="9">
        <f t="shared" si="0"/>
        <v>109</v>
      </c>
      <c r="D12" s="10">
        <v>3</v>
      </c>
      <c r="E12" s="11">
        <v>0</v>
      </c>
      <c r="F12" s="12" t="str">
        <f t="shared" si="1"/>
        <v>newTask_3</v>
      </c>
      <c r="G12" s="13" t="s">
        <v>68</v>
      </c>
      <c r="H12" s="11">
        <v>2</v>
      </c>
      <c r="I12" s="11">
        <f t="shared" si="18"/>
        <v>10000</v>
      </c>
      <c r="J12" s="11">
        <f t="shared" si="19"/>
        <v>0</v>
      </c>
      <c r="K12" s="3" t="str">
        <f t="shared" si="31"/>
        <v>2|1001|2</v>
      </c>
      <c r="L12" s="3" t="str">
        <f t="shared" si="20"/>
        <v/>
      </c>
      <c r="M12" s="3">
        <f t="shared" si="22"/>
        <v>0</v>
      </c>
      <c r="N12" s="3" t="str">
        <f t="shared" si="21"/>
        <v>捕鱼获得金币：10000</v>
      </c>
      <c r="O12" s="17" t="str">
        <f t="shared" si="16"/>
        <v>[[0,[10000,30000]],[100,[0,0]],[0,[100000,150000]]]</v>
      </c>
      <c r="P12" s="17">
        <v>1000000</v>
      </c>
      <c r="Q12" s="3"/>
      <c r="R12" s="3"/>
      <c r="S12" s="3">
        <f t="shared" si="3"/>
        <v>0</v>
      </c>
      <c r="T12" s="3" t="str">
        <f t="shared" si="4"/>
        <v>捕鱼获得金币：10000</v>
      </c>
      <c r="U12" s="11">
        <v>120</v>
      </c>
      <c r="V12" s="3">
        <v>1003</v>
      </c>
      <c r="W12" s="3" t="s">
        <v>78</v>
      </c>
      <c r="Z12" s="3"/>
      <c r="AA12" s="3"/>
      <c r="AB12" s="9">
        <v>3</v>
      </c>
      <c r="AC12" s="9">
        <v>8</v>
      </c>
      <c r="AD12" s="23" t="s">
        <v>72</v>
      </c>
      <c r="AE12" s="11">
        <v>10000</v>
      </c>
      <c r="AF12" s="11">
        <v>0</v>
      </c>
      <c r="AG12" s="31" t="s">
        <v>70</v>
      </c>
      <c r="AH12" s="32">
        <f t="shared" si="5"/>
        <v>2</v>
      </c>
      <c r="AI12" s="32">
        <f t="shared" si="6"/>
        <v>1001</v>
      </c>
      <c r="AJ12" s="33">
        <v>2</v>
      </c>
      <c r="AK12" s="34">
        <f t="shared" si="7"/>
        <v>4</v>
      </c>
      <c r="AL12" s="31"/>
      <c r="AM12" s="32"/>
      <c r="AN12" s="32"/>
      <c r="AO12" s="33"/>
      <c r="AP12" s="41"/>
      <c r="AQ12" s="34"/>
      <c r="AR12" s="3"/>
      <c r="AS12" s="3"/>
      <c r="AT12" s="43" t="s">
        <v>82</v>
      </c>
      <c r="AU12" s="40">
        <f>AU7*500</f>
        <v>2.5000000000000001E-3</v>
      </c>
      <c r="AV12" s="40">
        <f>AV7*500</f>
        <v>2.5000000000000001E-2</v>
      </c>
      <c r="AW12" s="40">
        <v>2</v>
      </c>
      <c r="AX12" s="54">
        <v>1204</v>
      </c>
      <c r="BA12" s="56">
        <f t="shared" ref="BA12:BB12" si="33">BA9</f>
        <v>10000</v>
      </c>
      <c r="BB12" s="56">
        <f t="shared" si="33"/>
        <v>30000</v>
      </c>
      <c r="BC12" s="56">
        <f t="shared" si="26"/>
        <v>0</v>
      </c>
      <c r="BD12" s="56">
        <f t="shared" si="27"/>
        <v>0</v>
      </c>
      <c r="BE12" s="56">
        <f t="shared" si="28"/>
        <v>0</v>
      </c>
      <c r="BF12" s="56">
        <f t="shared" si="28"/>
        <v>100</v>
      </c>
      <c r="BG12" s="56">
        <v>100000</v>
      </c>
      <c r="BH12" s="56">
        <v>150000</v>
      </c>
      <c r="BI12" s="56">
        <v>0</v>
      </c>
      <c r="BJ12" s="59">
        <f t="shared" si="29"/>
        <v>0</v>
      </c>
      <c r="BK12" s="17" t="str">
        <f t="shared" si="17"/>
        <v>[[0,[10000,30000]],[100,[0,0]],[0,[100000,150000]]]</v>
      </c>
    </row>
    <row r="13" spans="1:63" s="1" customFormat="1" x14ac:dyDescent="0.35">
      <c r="A13" s="9">
        <v>109</v>
      </c>
      <c r="B13" s="9"/>
      <c r="C13" s="9">
        <f t="shared" si="0"/>
        <v>110</v>
      </c>
      <c r="D13" s="10">
        <v>2</v>
      </c>
      <c r="E13" s="11">
        <v>2</v>
      </c>
      <c r="F13" s="12" t="str">
        <f t="shared" si="1"/>
        <v>newTask_2_1</v>
      </c>
      <c r="G13" s="13" t="s">
        <v>57</v>
      </c>
      <c r="H13" s="11">
        <v>0</v>
      </c>
      <c r="I13" s="11">
        <f t="shared" si="18"/>
        <v>10</v>
      </c>
      <c r="J13" s="11">
        <f t="shared" si="19"/>
        <v>60</v>
      </c>
      <c r="K13" s="3" t="str">
        <f t="shared" si="31"/>
        <v>1|2|6000</v>
      </c>
      <c r="L13" s="3" t="str">
        <f t="shared" si="20"/>
        <v/>
      </c>
      <c r="M13" s="3">
        <f t="shared" si="22"/>
        <v>0</v>
      </c>
      <c r="N13" s="3" t="str">
        <f t="shared" si="21"/>
        <v>使用60炮及以上捕获任意鱼：10</v>
      </c>
      <c r="O13" s="17" t="str">
        <f t="shared" si="16"/>
        <v>[[0,[25000,75000]],[100,[0,0]],[0,[100000,150000]]]</v>
      </c>
      <c r="P13" s="17">
        <v>1000000</v>
      </c>
      <c r="Q13" s="3"/>
      <c r="R13" s="3"/>
      <c r="S13" s="3" t="str">
        <f t="shared" si="3"/>
        <v>使用60炮及以上</v>
      </c>
      <c r="T13" s="3" t="str">
        <f t="shared" si="4"/>
        <v>捕获任意鱼：10</v>
      </c>
      <c r="U13" s="11">
        <v>2</v>
      </c>
      <c r="V13" s="3"/>
      <c r="W13" s="3"/>
      <c r="Z13" s="3"/>
      <c r="AA13" s="3"/>
      <c r="AB13" s="9">
        <v>3</v>
      </c>
      <c r="AC13" s="9">
        <v>9</v>
      </c>
      <c r="AD13" s="19" t="s">
        <v>60</v>
      </c>
      <c r="AE13" s="11">
        <v>10</v>
      </c>
      <c r="AF13" s="11">
        <v>60</v>
      </c>
      <c r="AG13" s="31" t="s">
        <v>61</v>
      </c>
      <c r="AH13" s="32">
        <f t="shared" si="5"/>
        <v>1</v>
      </c>
      <c r="AI13" s="32">
        <f t="shared" si="6"/>
        <v>2</v>
      </c>
      <c r="AJ13" s="33">
        <v>6000</v>
      </c>
      <c r="AK13" s="34">
        <f t="shared" si="7"/>
        <v>0.3</v>
      </c>
      <c r="AL13" s="35"/>
      <c r="AM13" s="36"/>
      <c r="AN13" s="36"/>
      <c r="AO13" s="36"/>
      <c r="AP13" s="45"/>
      <c r="AQ13" s="46"/>
      <c r="AR13" s="3"/>
      <c r="AS13" s="47"/>
      <c r="AT13" s="43" t="s">
        <v>83</v>
      </c>
      <c r="AU13" s="40">
        <f>AV13/10</f>
        <v>5</v>
      </c>
      <c r="AV13" s="40">
        <f>AV7*1000000</f>
        <v>50</v>
      </c>
      <c r="AW13" s="40">
        <v>2</v>
      </c>
      <c r="AX13" s="54">
        <v>1005</v>
      </c>
      <c r="BA13" s="56">
        <f t="shared" ref="BA13:BB13" si="34">BA10</f>
        <v>25000</v>
      </c>
      <c r="BB13" s="56">
        <f t="shared" si="34"/>
        <v>75000</v>
      </c>
      <c r="BC13" s="56">
        <f t="shared" si="26"/>
        <v>0</v>
      </c>
      <c r="BD13" s="56">
        <f t="shared" si="27"/>
        <v>0</v>
      </c>
      <c r="BE13" s="56">
        <f t="shared" si="28"/>
        <v>0</v>
      </c>
      <c r="BF13" s="56">
        <f t="shared" si="28"/>
        <v>100</v>
      </c>
      <c r="BG13" s="56">
        <v>100000</v>
      </c>
      <c r="BH13" s="56">
        <v>150000</v>
      </c>
      <c r="BI13" s="56">
        <v>0</v>
      </c>
      <c r="BJ13" s="59">
        <f t="shared" si="29"/>
        <v>0</v>
      </c>
      <c r="BK13" s="17" t="str">
        <f t="shared" si="17"/>
        <v>[[0,[25000,75000]],[100,[0,0]],[0,[100000,150000]]]</v>
      </c>
    </row>
    <row r="14" spans="1:63" x14ac:dyDescent="0.35">
      <c r="A14" s="9">
        <v>110</v>
      </c>
      <c r="B14" s="9"/>
      <c r="C14" s="9">
        <f t="shared" si="0"/>
        <v>111</v>
      </c>
      <c r="D14" s="10">
        <v>20</v>
      </c>
      <c r="E14" s="11">
        <v>202</v>
      </c>
      <c r="F14" s="12" t="str">
        <f t="shared" si="1"/>
        <v>newTask_20</v>
      </c>
      <c r="G14" s="13" t="s">
        <v>84</v>
      </c>
      <c r="H14" s="11">
        <v>1002</v>
      </c>
      <c r="I14" s="11">
        <f t="shared" si="18"/>
        <v>1</v>
      </c>
      <c r="J14" s="11">
        <f t="shared" si="19"/>
        <v>0</v>
      </c>
      <c r="K14" s="3" t="str">
        <f t="shared" si="31"/>
        <v>1|2|8000</v>
      </c>
      <c r="L14" s="3" t="str">
        <f t="shared" si="20"/>
        <v/>
      </c>
      <c r="M14" s="3">
        <f t="shared" si="22"/>
        <v>0</v>
      </c>
      <c r="N14" s="3" t="str">
        <f t="shared" si="21"/>
        <v>冰冻使用数量：1</v>
      </c>
      <c r="O14" s="17" t="str">
        <f t="shared" si="16"/>
        <v>[[0,[10000,30000]],[100,[0,0]],[0,[100000,150000]]]</v>
      </c>
      <c r="P14" s="17">
        <v>1000000</v>
      </c>
      <c r="Q14" s="3"/>
      <c r="R14" s="3"/>
      <c r="S14" s="3" t="str">
        <f t="shared" si="3"/>
        <v>冰冻</v>
      </c>
      <c r="T14" s="3" t="str">
        <f t="shared" si="4"/>
        <v>使用数量：1</v>
      </c>
      <c r="U14" s="11">
        <v>150</v>
      </c>
      <c r="V14" s="3"/>
      <c r="W14" s="3"/>
      <c r="Z14" s="3"/>
      <c r="AA14" s="3"/>
      <c r="AB14" s="9">
        <v>3</v>
      </c>
      <c r="AC14" s="9">
        <v>10</v>
      </c>
      <c r="AD14" s="19" t="s">
        <v>81</v>
      </c>
      <c r="AE14" s="11">
        <v>1</v>
      </c>
      <c r="AF14" s="11">
        <v>0</v>
      </c>
      <c r="AG14" s="31" t="s">
        <v>61</v>
      </c>
      <c r="AH14" s="32">
        <f t="shared" si="5"/>
        <v>1</v>
      </c>
      <c r="AI14" s="32">
        <f t="shared" si="6"/>
        <v>2</v>
      </c>
      <c r="AJ14" s="33">
        <v>8000</v>
      </c>
      <c r="AK14" s="34">
        <f t="shared" si="7"/>
        <v>0.4</v>
      </c>
      <c r="AL14" s="31"/>
      <c r="AM14" s="32"/>
      <c r="AN14" s="32"/>
      <c r="AO14" s="33"/>
      <c r="AP14" s="41"/>
      <c r="AQ14" s="34"/>
      <c r="AR14" s="3"/>
      <c r="AS14" s="3"/>
      <c r="AT14" s="43" t="s">
        <v>85</v>
      </c>
      <c r="AU14" s="40">
        <f>AV14/10</f>
        <v>10</v>
      </c>
      <c r="AV14" s="40">
        <f>AV7*2000000</f>
        <v>100</v>
      </c>
      <c r="AW14" s="40">
        <v>2</v>
      </c>
      <c r="AX14" s="54">
        <v>1006</v>
      </c>
      <c r="BA14" s="56">
        <f t="shared" ref="BA14:BB14" si="35">BA11</f>
        <v>10000</v>
      </c>
      <c r="BB14" s="56">
        <f t="shared" si="35"/>
        <v>30000</v>
      </c>
      <c r="BC14" s="56">
        <f t="shared" si="26"/>
        <v>0</v>
      </c>
      <c r="BD14" s="56">
        <f t="shared" si="27"/>
        <v>0</v>
      </c>
      <c r="BE14" s="56">
        <f t="shared" si="28"/>
        <v>0</v>
      </c>
      <c r="BF14" s="56">
        <f t="shared" si="28"/>
        <v>100</v>
      </c>
      <c r="BG14" s="56">
        <v>100000</v>
      </c>
      <c r="BH14" s="56">
        <v>150000</v>
      </c>
      <c r="BI14" s="56">
        <v>0</v>
      </c>
      <c r="BJ14" s="59">
        <f t="shared" si="29"/>
        <v>0</v>
      </c>
      <c r="BK14" s="17" t="str">
        <f t="shared" si="17"/>
        <v>[[0,[10000,30000]],[100,[0,0]],[0,[100000,150000]]]</v>
      </c>
    </row>
    <row r="15" spans="1:63" x14ac:dyDescent="0.35">
      <c r="A15" s="9">
        <v>111</v>
      </c>
      <c r="B15" s="9"/>
      <c r="C15" s="9">
        <f t="shared" si="0"/>
        <v>112</v>
      </c>
      <c r="D15" s="10">
        <v>2</v>
      </c>
      <c r="E15" s="11">
        <v>0</v>
      </c>
      <c r="F15" s="12" t="str">
        <f t="shared" si="1"/>
        <v>newTask_2</v>
      </c>
      <c r="G15" s="13" t="s">
        <v>57</v>
      </c>
      <c r="H15" s="11">
        <v>0</v>
      </c>
      <c r="I15" s="11">
        <f t="shared" si="18"/>
        <v>16</v>
      </c>
      <c r="J15" s="11">
        <f t="shared" si="19"/>
        <v>0</v>
      </c>
      <c r="K15" s="3" t="str">
        <f t="shared" si="31"/>
        <v>2|1001|2</v>
      </c>
      <c r="L15" s="3" t="str">
        <f t="shared" si="20"/>
        <v/>
      </c>
      <c r="M15" s="3">
        <f t="shared" si="22"/>
        <v>0</v>
      </c>
      <c r="N15" s="3" t="str">
        <f t="shared" si="21"/>
        <v>捕获任意鱼：16</v>
      </c>
      <c r="O15" s="17" t="str">
        <f t="shared" si="16"/>
        <v>[[0,[10000,30000]],[100,[0,0]],[0,[100000,150000]]]</v>
      </c>
      <c r="P15" s="17">
        <v>1000000</v>
      </c>
      <c r="Q15" s="3"/>
      <c r="R15" s="3"/>
      <c r="S15" s="3">
        <f t="shared" si="3"/>
        <v>0</v>
      </c>
      <c r="T15" s="3" t="str">
        <f t="shared" si="4"/>
        <v>捕获任意鱼：16</v>
      </c>
      <c r="U15" s="11">
        <v>1</v>
      </c>
      <c r="V15" s="3"/>
      <c r="W15" s="3"/>
      <c r="Z15" s="3"/>
      <c r="AA15" s="3"/>
      <c r="AB15" s="9">
        <v>3</v>
      </c>
      <c r="AC15" s="9">
        <v>11</v>
      </c>
      <c r="AD15" s="19" t="s">
        <v>60</v>
      </c>
      <c r="AE15" s="11">
        <v>16</v>
      </c>
      <c r="AF15" s="11">
        <v>0</v>
      </c>
      <c r="AG15" s="31" t="s">
        <v>70</v>
      </c>
      <c r="AH15" s="32">
        <f t="shared" si="5"/>
        <v>2</v>
      </c>
      <c r="AI15" s="32">
        <f t="shared" si="6"/>
        <v>1001</v>
      </c>
      <c r="AJ15" s="33">
        <v>2</v>
      </c>
      <c r="AK15" s="34">
        <f t="shared" si="7"/>
        <v>4</v>
      </c>
      <c r="AL15" s="31"/>
      <c r="AM15" s="32"/>
      <c r="AN15" s="32"/>
      <c r="AO15" s="33"/>
      <c r="AP15" s="41"/>
      <c r="AQ15" s="34"/>
      <c r="AR15" s="3"/>
      <c r="AS15" s="3"/>
      <c r="AT15" s="43" t="s">
        <v>86</v>
      </c>
      <c r="AU15" s="40">
        <f>AV15/10</f>
        <v>25</v>
      </c>
      <c r="AV15" s="40">
        <f>AV7*5000000</f>
        <v>250</v>
      </c>
      <c r="AW15" s="40">
        <v>2</v>
      </c>
      <c r="AX15" s="54">
        <v>1007</v>
      </c>
      <c r="BA15" s="56">
        <f t="shared" ref="BA15:BB15" si="36">BA12</f>
        <v>10000</v>
      </c>
      <c r="BB15" s="56">
        <f t="shared" si="36"/>
        <v>30000</v>
      </c>
      <c r="BC15" s="56">
        <f t="shared" si="26"/>
        <v>0</v>
      </c>
      <c r="BD15" s="56">
        <f t="shared" si="27"/>
        <v>0</v>
      </c>
      <c r="BE15" s="56">
        <f t="shared" si="28"/>
        <v>0</v>
      </c>
      <c r="BF15" s="56">
        <f t="shared" si="28"/>
        <v>100</v>
      </c>
      <c r="BG15" s="56">
        <v>100000</v>
      </c>
      <c r="BH15" s="56">
        <v>150000</v>
      </c>
      <c r="BI15" s="56">
        <v>0</v>
      </c>
      <c r="BJ15" s="59">
        <f t="shared" si="29"/>
        <v>0</v>
      </c>
      <c r="BK15" s="17" t="str">
        <f t="shared" si="17"/>
        <v>[[0,[10000,30000]],[100,[0,0]],[0,[100000,150000]]]</v>
      </c>
    </row>
    <row r="16" spans="1:63" x14ac:dyDescent="0.35">
      <c r="A16" s="9">
        <v>112</v>
      </c>
      <c r="B16" s="3"/>
      <c r="C16" s="9">
        <f t="shared" si="0"/>
        <v>113</v>
      </c>
      <c r="D16" s="10">
        <v>19</v>
      </c>
      <c r="E16" s="11">
        <v>0</v>
      </c>
      <c r="F16" s="12" t="str">
        <f t="shared" si="1"/>
        <v>newTask_19</v>
      </c>
      <c r="G16" s="13" t="s">
        <v>73</v>
      </c>
      <c r="H16" s="11">
        <v>0</v>
      </c>
      <c r="I16" s="11">
        <f t="shared" si="18"/>
        <v>100</v>
      </c>
      <c r="J16" s="11">
        <f t="shared" si="19"/>
        <v>0</v>
      </c>
      <c r="K16" s="3" t="str">
        <f t="shared" si="31"/>
        <v>1|2|10000</v>
      </c>
      <c r="L16" s="3" t="str">
        <f t="shared" si="20"/>
        <v/>
      </c>
      <c r="M16" s="3">
        <f t="shared" si="22"/>
        <v>0</v>
      </c>
      <c r="N16" s="3" t="str">
        <f t="shared" si="21"/>
        <v>开火次数：100</v>
      </c>
      <c r="O16" s="17" t="str">
        <f t="shared" si="16"/>
        <v>[[0,[25000,75000]],[100,[0,0]],[0,[100000,150000]]]</v>
      </c>
      <c r="P16" s="17">
        <v>1000000</v>
      </c>
      <c r="Q16" s="3"/>
      <c r="R16" s="3"/>
      <c r="S16" s="3">
        <f t="shared" si="3"/>
        <v>0</v>
      </c>
      <c r="T16" s="3" t="str">
        <f t="shared" si="4"/>
        <v>开火次数：100</v>
      </c>
      <c r="U16" s="19">
        <v>500000</v>
      </c>
      <c r="V16" s="3"/>
      <c r="W16" s="3"/>
      <c r="Z16" s="3"/>
      <c r="AA16" s="3"/>
      <c r="AB16" s="9">
        <v>3</v>
      </c>
      <c r="AC16" s="9">
        <v>12</v>
      </c>
      <c r="AD16" s="19" t="s">
        <v>77</v>
      </c>
      <c r="AE16" s="19">
        <v>100</v>
      </c>
      <c r="AF16" s="19">
        <v>0</v>
      </c>
      <c r="AG16" s="31" t="s">
        <v>61</v>
      </c>
      <c r="AH16" s="32">
        <f t="shared" si="5"/>
        <v>1</v>
      </c>
      <c r="AI16" s="32">
        <f t="shared" si="6"/>
        <v>2</v>
      </c>
      <c r="AJ16" s="33">
        <v>10000</v>
      </c>
      <c r="AK16" s="34">
        <f t="shared" si="7"/>
        <v>0.5</v>
      </c>
      <c r="AL16" s="31"/>
      <c r="AM16" s="32"/>
      <c r="AN16" s="32"/>
      <c r="AO16" s="33"/>
      <c r="AP16" s="41"/>
      <c r="AQ16" s="34"/>
      <c r="AR16" s="3"/>
      <c r="AS16" s="3"/>
      <c r="AT16" s="43" t="s">
        <v>87</v>
      </c>
      <c r="AU16" s="40">
        <f>AV16/10</f>
        <v>50</v>
      </c>
      <c r="AV16" s="40">
        <f>AV7*10000000</f>
        <v>500</v>
      </c>
      <c r="AW16" s="40">
        <v>2</v>
      </c>
      <c r="AX16" s="54">
        <v>1008</v>
      </c>
      <c r="BA16" s="56">
        <f t="shared" ref="BA16:BB16" si="37">BA13</f>
        <v>25000</v>
      </c>
      <c r="BB16" s="56">
        <f t="shared" si="37"/>
        <v>75000</v>
      </c>
      <c r="BC16" s="56">
        <f t="shared" si="26"/>
        <v>0</v>
      </c>
      <c r="BD16" s="56">
        <f t="shared" si="27"/>
        <v>0</v>
      </c>
      <c r="BE16" s="56">
        <f t="shared" si="28"/>
        <v>0</v>
      </c>
      <c r="BF16" s="56">
        <f t="shared" si="28"/>
        <v>100</v>
      </c>
      <c r="BG16" s="56">
        <v>100000</v>
      </c>
      <c r="BH16" s="56">
        <v>150000</v>
      </c>
      <c r="BI16" s="56">
        <v>0</v>
      </c>
      <c r="BJ16" s="59">
        <f t="shared" si="29"/>
        <v>0</v>
      </c>
      <c r="BK16" s="17" t="str">
        <f t="shared" si="17"/>
        <v>[[0,[25000,75000]],[100,[0,0]],[0,[100000,150000]]]</v>
      </c>
    </row>
    <row r="17" spans="1:63" x14ac:dyDescent="0.35">
      <c r="A17" s="9">
        <v>113</v>
      </c>
      <c r="B17" s="9"/>
      <c r="C17" s="9">
        <f t="shared" si="0"/>
        <v>114</v>
      </c>
      <c r="D17" s="11">
        <v>2</v>
      </c>
      <c r="E17" s="11">
        <v>2</v>
      </c>
      <c r="F17" s="12" t="str">
        <f t="shared" si="1"/>
        <v>newTask_2_1</v>
      </c>
      <c r="G17" s="13" t="s">
        <v>57</v>
      </c>
      <c r="H17" s="11">
        <v>0</v>
      </c>
      <c r="I17" s="11">
        <f t="shared" si="18"/>
        <v>10</v>
      </c>
      <c r="J17" s="11">
        <f t="shared" si="19"/>
        <v>80</v>
      </c>
      <c r="K17" s="12" t="str">
        <f t="shared" si="31"/>
        <v>1|2|12000</v>
      </c>
      <c r="L17" s="12" t="str">
        <f t="shared" si="20"/>
        <v/>
      </c>
      <c r="M17" s="12">
        <v>1</v>
      </c>
      <c r="N17" s="12" t="str">
        <f t="shared" si="21"/>
        <v>使用80炮及以上捕获任意鱼：10</v>
      </c>
      <c r="O17" s="17" t="str">
        <f t="shared" si="16"/>
        <v>[[0,[10000,30000]],[100,[0,0]],[0,[100000,150000]]]</v>
      </c>
      <c r="P17" s="17">
        <v>1000000</v>
      </c>
      <c r="Q17" s="3"/>
      <c r="R17" s="3"/>
      <c r="S17" s="3" t="str">
        <f t="shared" si="3"/>
        <v>使用80炮及以上</v>
      </c>
      <c r="T17" s="3" t="str">
        <f t="shared" si="4"/>
        <v>捕获任意鱼：10</v>
      </c>
      <c r="U17" s="11">
        <v>20</v>
      </c>
      <c r="V17" s="3"/>
      <c r="W17" s="3"/>
      <c r="Z17" s="3"/>
      <c r="AA17" s="3"/>
      <c r="AB17" s="9">
        <v>4</v>
      </c>
      <c r="AC17" s="9">
        <v>13</v>
      </c>
      <c r="AD17" s="11" t="s">
        <v>60</v>
      </c>
      <c r="AE17" s="11">
        <v>10</v>
      </c>
      <c r="AF17" s="11">
        <v>80</v>
      </c>
      <c r="AG17" s="31" t="s">
        <v>61</v>
      </c>
      <c r="AH17" s="32">
        <f t="shared" si="5"/>
        <v>1</v>
      </c>
      <c r="AI17" s="32">
        <f t="shared" si="6"/>
        <v>2</v>
      </c>
      <c r="AJ17" s="37">
        <v>12000</v>
      </c>
      <c r="AK17" s="34">
        <f t="shared" si="7"/>
        <v>0.6</v>
      </c>
      <c r="AL17" s="31"/>
      <c r="AM17" s="32"/>
      <c r="AN17" s="32"/>
      <c r="AO17" s="33"/>
      <c r="AP17" s="41"/>
      <c r="AQ17" s="34"/>
      <c r="AR17" s="3"/>
      <c r="AS17" s="3"/>
      <c r="AT17" s="43" t="s">
        <v>88</v>
      </c>
      <c r="AU17" s="40">
        <v>5</v>
      </c>
      <c r="AV17" s="40">
        <f>AU17*10</f>
        <v>50</v>
      </c>
      <c r="AW17" s="40">
        <v>2</v>
      </c>
      <c r="AX17" s="54">
        <v>1206</v>
      </c>
      <c r="BA17" s="56">
        <f t="shared" ref="BA17:BB17" si="38">BA14</f>
        <v>10000</v>
      </c>
      <c r="BB17" s="56">
        <f t="shared" si="38"/>
        <v>30000</v>
      </c>
      <c r="BC17" s="56">
        <f t="shared" si="26"/>
        <v>0</v>
      </c>
      <c r="BD17" s="56">
        <f t="shared" si="27"/>
        <v>0</v>
      </c>
      <c r="BE17" s="56">
        <f t="shared" si="28"/>
        <v>0</v>
      </c>
      <c r="BF17" s="56">
        <f t="shared" si="28"/>
        <v>100</v>
      </c>
      <c r="BG17" s="56">
        <v>100000</v>
      </c>
      <c r="BH17" s="56">
        <v>150000</v>
      </c>
      <c r="BI17" s="56">
        <v>0</v>
      </c>
      <c r="BJ17" s="59">
        <f t="shared" si="29"/>
        <v>0</v>
      </c>
      <c r="BK17" s="17" t="str">
        <f t="shared" si="17"/>
        <v>[[0,[10000,30000]],[100,[0,0]],[0,[100000,150000]]]</v>
      </c>
    </row>
    <row r="18" spans="1:63" x14ac:dyDescent="0.35">
      <c r="A18" s="9">
        <v>114</v>
      </c>
      <c r="B18" s="9"/>
      <c r="C18" s="9">
        <f t="shared" si="0"/>
        <v>115</v>
      </c>
      <c r="D18" s="11">
        <v>20</v>
      </c>
      <c r="E18" s="11">
        <v>201</v>
      </c>
      <c r="F18" s="12" t="str">
        <f t="shared" si="1"/>
        <v>newTask_20</v>
      </c>
      <c r="G18" s="13" t="s">
        <v>79</v>
      </c>
      <c r="H18" s="11">
        <v>1001</v>
      </c>
      <c r="I18" s="11">
        <f t="shared" si="18"/>
        <v>1</v>
      </c>
      <c r="J18" s="11">
        <f t="shared" si="19"/>
        <v>0</v>
      </c>
      <c r="K18" s="12" t="str">
        <f t="shared" si="31"/>
        <v>1|2|15000</v>
      </c>
      <c r="L18" s="12" t="str">
        <f t="shared" si="20"/>
        <v/>
      </c>
      <c r="M18" s="12">
        <f>IF(L18&lt;&gt;"",1,0)</f>
        <v>0</v>
      </c>
      <c r="N18" s="12" t="str">
        <f t="shared" si="21"/>
        <v>锁定使用数量：1</v>
      </c>
      <c r="O18" s="17" t="str">
        <f t="shared" si="16"/>
        <v>[[0,[10000,30000]],[100,[0,0]],[0,[100000,150000]]]</v>
      </c>
      <c r="P18" s="17">
        <v>1000000</v>
      </c>
      <c r="Q18" s="3"/>
      <c r="R18" s="3"/>
      <c r="S18" s="3" t="str">
        <f t="shared" si="3"/>
        <v>锁定</v>
      </c>
      <c r="T18" s="3" t="str">
        <f t="shared" si="4"/>
        <v>使用数量：1</v>
      </c>
      <c r="U18" s="19">
        <v>1000000</v>
      </c>
      <c r="V18" s="3"/>
      <c r="W18" s="3"/>
      <c r="Z18" s="3"/>
      <c r="AA18" s="3"/>
      <c r="AB18" s="9">
        <v>4</v>
      </c>
      <c r="AC18" s="9">
        <v>14</v>
      </c>
      <c r="AD18" s="24" t="s">
        <v>81</v>
      </c>
      <c r="AE18" s="19">
        <v>1</v>
      </c>
      <c r="AF18" s="19">
        <v>0</v>
      </c>
      <c r="AG18" s="31" t="s">
        <v>61</v>
      </c>
      <c r="AH18" s="32">
        <f t="shared" si="5"/>
        <v>1</v>
      </c>
      <c r="AI18" s="32">
        <f t="shared" si="6"/>
        <v>2</v>
      </c>
      <c r="AJ18" s="33">
        <v>15000</v>
      </c>
      <c r="AK18" s="34">
        <f t="shared" si="7"/>
        <v>0.75</v>
      </c>
      <c r="AL18" s="31"/>
      <c r="AM18" s="32"/>
      <c r="AN18" s="32"/>
      <c r="AO18" s="33"/>
      <c r="AP18" s="41"/>
      <c r="AQ18" s="34"/>
      <c r="AR18" s="3"/>
      <c r="AS18" s="3"/>
      <c r="AT18" s="43" t="s">
        <v>89</v>
      </c>
      <c r="AU18" s="40">
        <v>2</v>
      </c>
      <c r="AV18" s="40">
        <f>AU18*10</f>
        <v>20</v>
      </c>
      <c r="AW18" s="40">
        <v>2</v>
      </c>
      <c r="AX18" s="54">
        <v>1205</v>
      </c>
      <c r="BA18" s="56">
        <f t="shared" ref="BA18:BB18" si="39">BA15</f>
        <v>10000</v>
      </c>
      <c r="BB18" s="56">
        <f t="shared" si="39"/>
        <v>30000</v>
      </c>
      <c r="BC18" s="56">
        <f t="shared" si="26"/>
        <v>0</v>
      </c>
      <c r="BD18" s="56">
        <f t="shared" si="27"/>
        <v>0</v>
      </c>
      <c r="BE18" s="56">
        <f t="shared" si="28"/>
        <v>0</v>
      </c>
      <c r="BF18" s="56">
        <f t="shared" si="28"/>
        <v>100</v>
      </c>
      <c r="BG18" s="56">
        <v>100000</v>
      </c>
      <c r="BH18" s="56">
        <v>150000</v>
      </c>
      <c r="BI18" s="56">
        <v>0</v>
      </c>
      <c r="BJ18" s="59">
        <f t="shared" si="29"/>
        <v>0</v>
      </c>
      <c r="BK18" s="17" t="str">
        <f t="shared" si="17"/>
        <v>[[0,[10000,30000]],[100,[0,0]],[0,[100000,150000]]]</v>
      </c>
    </row>
    <row r="19" spans="1:63" x14ac:dyDescent="0.35">
      <c r="A19" s="9">
        <v>115</v>
      </c>
      <c r="B19" s="9"/>
      <c r="C19" s="9">
        <f t="shared" si="0"/>
        <v>116</v>
      </c>
      <c r="D19" s="11">
        <v>2</v>
      </c>
      <c r="E19" s="11">
        <v>2</v>
      </c>
      <c r="F19" s="12" t="str">
        <f t="shared" si="1"/>
        <v>newTask_2_1</v>
      </c>
      <c r="G19" s="13" t="s">
        <v>57</v>
      </c>
      <c r="H19" s="11">
        <v>0</v>
      </c>
      <c r="I19" s="11">
        <f t="shared" si="18"/>
        <v>10</v>
      </c>
      <c r="J19" s="11">
        <f t="shared" si="19"/>
        <v>100</v>
      </c>
      <c r="K19" s="12" t="str">
        <f t="shared" si="31"/>
        <v>1|2|20000</v>
      </c>
      <c r="L19" s="12" t="str">
        <f t="shared" ref="L19:L30" si="40">IF(AL19="",TRIM(""),AJ19&amp;","&amp;AP19)</f>
        <v/>
      </c>
      <c r="M19" s="12">
        <v>1</v>
      </c>
      <c r="N19" s="12" t="str">
        <f t="shared" ref="N19:N30" si="41">IF(S19&lt;&gt;0,S19,"")&amp;T19</f>
        <v>使用100炮及以上捕获任意鱼：10</v>
      </c>
      <c r="O19" s="17" t="str">
        <f t="shared" si="16"/>
        <v>[[0,[25000,75000]],[100,[0,0]],[0,[100000,150000]]]</v>
      </c>
      <c r="P19" s="17">
        <v>1000000</v>
      </c>
      <c r="Q19" s="3"/>
      <c r="R19" s="3"/>
      <c r="S19" s="3" t="str">
        <f t="shared" si="3"/>
        <v>使用100炮及以上</v>
      </c>
      <c r="T19" s="3" t="str">
        <f t="shared" si="4"/>
        <v>捕获任意鱼：10</v>
      </c>
      <c r="U19" s="11">
        <f>U7+1</f>
        <v>2</v>
      </c>
      <c r="V19" s="3"/>
      <c r="W19" s="3"/>
      <c r="Z19" s="3"/>
      <c r="AA19" s="3"/>
      <c r="AB19" s="9">
        <v>4</v>
      </c>
      <c r="AC19" s="9">
        <v>15</v>
      </c>
      <c r="AD19" s="11" t="s">
        <v>60</v>
      </c>
      <c r="AE19" s="11">
        <v>10</v>
      </c>
      <c r="AF19" s="11">
        <v>100</v>
      </c>
      <c r="AG19" s="31" t="s">
        <v>61</v>
      </c>
      <c r="AH19" s="32">
        <f t="shared" si="5"/>
        <v>1</v>
      </c>
      <c r="AI19" s="32">
        <f t="shared" si="6"/>
        <v>2</v>
      </c>
      <c r="AJ19" s="33">
        <v>20000</v>
      </c>
      <c r="AK19" s="34">
        <f t="shared" si="7"/>
        <v>1</v>
      </c>
      <c r="AL19" s="31"/>
      <c r="AM19" s="32"/>
      <c r="AN19" s="32"/>
      <c r="AO19" s="33"/>
      <c r="AP19" s="41"/>
      <c r="AQ19" s="34"/>
      <c r="AR19" s="3"/>
      <c r="AS19" s="3"/>
      <c r="AT19" s="48" t="s">
        <v>90</v>
      </c>
      <c r="AU19" s="49">
        <f>AV19/10</f>
        <v>200</v>
      </c>
      <c r="AV19" s="49">
        <v>2000</v>
      </c>
      <c r="AW19" s="49">
        <v>2</v>
      </c>
      <c r="AX19" s="57">
        <v>1208</v>
      </c>
      <c r="BA19" s="56">
        <f t="shared" ref="BA19:BB19" si="42">BA16</f>
        <v>25000</v>
      </c>
      <c r="BB19" s="56">
        <f t="shared" si="42"/>
        <v>75000</v>
      </c>
      <c r="BC19" s="56">
        <f t="shared" si="26"/>
        <v>0</v>
      </c>
      <c r="BD19" s="56">
        <f t="shared" si="27"/>
        <v>0</v>
      </c>
      <c r="BE19" s="56">
        <f t="shared" si="28"/>
        <v>0</v>
      </c>
      <c r="BF19" s="56">
        <f t="shared" si="28"/>
        <v>100</v>
      </c>
      <c r="BG19" s="56">
        <v>100000</v>
      </c>
      <c r="BH19" s="56">
        <v>150000</v>
      </c>
      <c r="BI19" s="56">
        <v>0</v>
      </c>
      <c r="BJ19" s="59">
        <f t="shared" si="29"/>
        <v>0</v>
      </c>
      <c r="BK19" s="17" t="str">
        <f t="shared" si="17"/>
        <v>[[0,[25000,75000]],[100,[0,0]],[0,[100000,150000]]]</v>
      </c>
    </row>
    <row r="20" spans="1:63" x14ac:dyDescent="0.35">
      <c r="A20" s="9">
        <v>116</v>
      </c>
      <c r="B20" s="9"/>
      <c r="C20" s="9">
        <f t="shared" si="0"/>
        <v>117</v>
      </c>
      <c r="D20" s="11">
        <v>19</v>
      </c>
      <c r="E20" s="11">
        <v>0</v>
      </c>
      <c r="F20" s="12" t="str">
        <f t="shared" si="1"/>
        <v>newTask_19</v>
      </c>
      <c r="G20" s="13" t="s">
        <v>73</v>
      </c>
      <c r="H20" s="11">
        <v>0</v>
      </c>
      <c r="I20" s="11">
        <f t="shared" si="18"/>
        <v>200</v>
      </c>
      <c r="J20" s="11">
        <f t="shared" si="19"/>
        <v>0</v>
      </c>
      <c r="K20" s="12" t="str">
        <f t="shared" si="31"/>
        <v>2|1001|3</v>
      </c>
      <c r="L20" s="12" t="str">
        <f t="shared" si="40"/>
        <v/>
      </c>
      <c r="M20" s="12">
        <v>1</v>
      </c>
      <c r="N20" s="12" t="str">
        <f t="shared" si="41"/>
        <v>开火次数：200</v>
      </c>
      <c r="O20" s="17" t="str">
        <f t="shared" si="16"/>
        <v>[[0,[10000,30000]],[100,[0,0]],[0,[100000,150000]]]</v>
      </c>
      <c r="P20" s="17">
        <v>1000000</v>
      </c>
      <c r="Q20" s="3"/>
      <c r="R20" s="3"/>
      <c r="S20" s="3">
        <f t="shared" si="3"/>
        <v>0</v>
      </c>
      <c r="T20" s="3" t="str">
        <f t="shared" si="4"/>
        <v>开火次数：200</v>
      </c>
      <c r="U20" s="11">
        <v>200</v>
      </c>
      <c r="V20" s="3"/>
      <c r="W20" s="3"/>
      <c r="Z20" s="3"/>
      <c r="AA20" s="3"/>
      <c r="AB20" s="9">
        <v>4</v>
      </c>
      <c r="AC20" s="9">
        <v>16</v>
      </c>
      <c r="AD20" s="24" t="s">
        <v>77</v>
      </c>
      <c r="AE20" s="11">
        <v>200</v>
      </c>
      <c r="AF20" s="11">
        <v>0</v>
      </c>
      <c r="AG20" s="31" t="s">
        <v>70</v>
      </c>
      <c r="AH20" s="32">
        <f t="shared" si="5"/>
        <v>2</v>
      </c>
      <c r="AI20" s="32">
        <f t="shared" si="6"/>
        <v>1001</v>
      </c>
      <c r="AJ20" s="33">
        <v>3</v>
      </c>
      <c r="AK20" s="34">
        <f t="shared" si="7"/>
        <v>6</v>
      </c>
      <c r="AL20" s="31"/>
      <c r="AM20" s="32"/>
      <c r="AN20" s="32"/>
      <c r="AO20" s="33"/>
      <c r="AP20" s="41"/>
      <c r="AQ20" s="34"/>
      <c r="AR20" s="3"/>
      <c r="AS20" s="3"/>
      <c r="AT20" s="43" t="s">
        <v>91</v>
      </c>
      <c r="AU20" s="40">
        <v>30</v>
      </c>
      <c r="AV20" s="40">
        <f>AU20*10</f>
        <v>300</v>
      </c>
      <c r="AW20" s="3">
        <v>2</v>
      </c>
      <c r="AX20" s="3">
        <v>1209</v>
      </c>
      <c r="BA20" s="56">
        <f t="shared" ref="BA20:BB20" si="43">BA17</f>
        <v>10000</v>
      </c>
      <c r="BB20" s="56">
        <f t="shared" si="43"/>
        <v>30000</v>
      </c>
      <c r="BC20" s="56">
        <f t="shared" si="26"/>
        <v>0</v>
      </c>
      <c r="BD20" s="56">
        <f t="shared" si="27"/>
        <v>0</v>
      </c>
      <c r="BE20" s="56">
        <f t="shared" si="28"/>
        <v>0</v>
      </c>
      <c r="BF20" s="56">
        <f t="shared" si="28"/>
        <v>100</v>
      </c>
      <c r="BG20" s="56">
        <v>100000</v>
      </c>
      <c r="BH20" s="56">
        <v>150000</v>
      </c>
      <c r="BI20" s="56">
        <v>0</v>
      </c>
      <c r="BJ20" s="59">
        <f t="shared" si="29"/>
        <v>0</v>
      </c>
      <c r="BK20" s="17" t="str">
        <f t="shared" si="17"/>
        <v>[[0,[10000,30000]],[100,[0,0]],[0,[100000,150000]]]</v>
      </c>
    </row>
    <row r="21" spans="1:63" x14ac:dyDescent="0.35">
      <c r="A21" s="9">
        <v>117</v>
      </c>
      <c r="B21" s="9"/>
      <c r="C21" s="9">
        <f t="shared" si="0"/>
        <v>118</v>
      </c>
      <c r="D21" s="11">
        <v>3</v>
      </c>
      <c r="E21" s="11">
        <v>0</v>
      </c>
      <c r="F21" s="12" t="str">
        <f t="shared" si="1"/>
        <v>newTask_3</v>
      </c>
      <c r="G21" s="13" t="s">
        <v>68</v>
      </c>
      <c r="H21" s="11">
        <v>2</v>
      </c>
      <c r="I21" s="11">
        <f t="shared" si="18"/>
        <v>60000</v>
      </c>
      <c r="J21" s="11">
        <f t="shared" si="19"/>
        <v>0</v>
      </c>
      <c r="K21" s="12" t="str">
        <f t="shared" si="31"/>
        <v>1|2|25000</v>
      </c>
      <c r="L21" s="12" t="str">
        <f t="shared" si="40"/>
        <v/>
      </c>
      <c r="M21" s="12">
        <f t="shared" ref="M21:M28" si="44">IF(L21&lt;&gt;"",1,0)</f>
        <v>0</v>
      </c>
      <c r="N21" s="12" t="str">
        <f t="shared" si="41"/>
        <v>捕鱼获得金币：60000</v>
      </c>
      <c r="O21" s="17" t="str">
        <f t="shared" si="16"/>
        <v>[[0,[10000,30000]],[100,[0,0]],[0,[100000,150000]]]</v>
      </c>
      <c r="P21" s="17">
        <v>1000000</v>
      </c>
      <c r="Q21" s="3"/>
      <c r="R21" s="3"/>
      <c r="S21" s="3">
        <f t="shared" si="3"/>
        <v>0</v>
      </c>
      <c r="T21" s="3" t="str">
        <f t="shared" si="4"/>
        <v>捕鱼获得金币：60000</v>
      </c>
      <c r="U21" s="11">
        <f>U9+10</f>
        <v>25</v>
      </c>
      <c r="V21" s="3"/>
      <c r="W21" s="3"/>
      <c r="Z21" s="3"/>
      <c r="AA21" s="3"/>
      <c r="AB21" s="9">
        <v>4</v>
      </c>
      <c r="AC21" s="9">
        <v>17</v>
      </c>
      <c r="AD21" s="11" t="s">
        <v>72</v>
      </c>
      <c r="AE21" s="11">
        <v>60000</v>
      </c>
      <c r="AF21" s="11">
        <v>0</v>
      </c>
      <c r="AG21" s="31" t="s">
        <v>61</v>
      </c>
      <c r="AH21" s="32">
        <f t="shared" si="5"/>
        <v>1</v>
      </c>
      <c r="AI21" s="32">
        <f t="shared" si="6"/>
        <v>2</v>
      </c>
      <c r="AJ21" s="33">
        <v>25000</v>
      </c>
      <c r="AK21" s="34">
        <f t="shared" si="7"/>
        <v>1.25</v>
      </c>
      <c r="AL21" s="31"/>
      <c r="AM21" s="32"/>
      <c r="AN21" s="32"/>
      <c r="AO21" s="33"/>
      <c r="AP21" s="41"/>
      <c r="AQ21" s="34"/>
      <c r="AR21" s="3"/>
      <c r="AS21" s="3"/>
      <c r="AT21" s="43" t="s">
        <v>92</v>
      </c>
      <c r="AU21" s="3">
        <v>50</v>
      </c>
      <c r="AV21" s="40">
        <f>AU21*10</f>
        <v>500</v>
      </c>
      <c r="AW21" s="3">
        <v>2</v>
      </c>
      <c r="AX21" s="3">
        <v>1210</v>
      </c>
      <c r="BA21" s="56">
        <f t="shared" ref="BA21:BB21" si="45">BA18</f>
        <v>10000</v>
      </c>
      <c r="BB21" s="56">
        <f t="shared" si="45"/>
        <v>30000</v>
      </c>
      <c r="BC21" s="56">
        <f t="shared" si="26"/>
        <v>0</v>
      </c>
      <c r="BD21" s="56">
        <f t="shared" si="27"/>
        <v>0</v>
      </c>
      <c r="BE21" s="56">
        <f t="shared" si="28"/>
        <v>0</v>
      </c>
      <c r="BF21" s="56">
        <f t="shared" si="28"/>
        <v>100</v>
      </c>
      <c r="BG21" s="56">
        <v>100000</v>
      </c>
      <c r="BH21" s="56">
        <v>150000</v>
      </c>
      <c r="BI21" s="56">
        <v>0</v>
      </c>
      <c r="BJ21" s="59">
        <f t="shared" si="29"/>
        <v>0</v>
      </c>
      <c r="BK21" s="17" t="str">
        <f t="shared" si="17"/>
        <v>[[0,[10000,30000]],[100,[0,0]],[0,[100000,150000]]]</v>
      </c>
    </row>
    <row r="22" spans="1:63" x14ac:dyDescent="0.35">
      <c r="A22" s="9">
        <v>118</v>
      </c>
      <c r="B22" s="3"/>
      <c r="C22" s="9">
        <f t="shared" si="0"/>
        <v>119</v>
      </c>
      <c r="D22" s="11">
        <v>20</v>
      </c>
      <c r="E22" s="11">
        <v>201</v>
      </c>
      <c r="F22" s="12" t="str">
        <f t="shared" si="1"/>
        <v>newTask_20</v>
      </c>
      <c r="G22" s="13" t="s">
        <v>79</v>
      </c>
      <c r="H22" s="11">
        <v>1001</v>
      </c>
      <c r="I22" s="11">
        <f t="shared" si="18"/>
        <v>2</v>
      </c>
      <c r="J22" s="11">
        <f t="shared" si="19"/>
        <v>0</v>
      </c>
      <c r="K22" s="12" t="str">
        <f t="shared" ref="K22:K33" si="46">IF(AL22="",AH22&amp;"|"&amp;AI22&amp;"|"&amp;AJ22,AH22&amp;"|"&amp;AI22&amp;"|"&amp;AJ22&amp;","&amp;AM22&amp;"|"&amp;AN22&amp;"|"&amp;AO22)</f>
        <v>1|2|30000</v>
      </c>
      <c r="L22" s="12" t="str">
        <f t="shared" si="40"/>
        <v/>
      </c>
      <c r="M22" s="12">
        <f t="shared" si="44"/>
        <v>0</v>
      </c>
      <c r="N22" s="12" t="str">
        <f t="shared" si="41"/>
        <v>锁定使用数量：2</v>
      </c>
      <c r="O22" s="17" t="str">
        <f t="shared" si="16"/>
        <v>[[0,[25000,75000]],[100,[0,0]],[0,[100000,150000]]]</v>
      </c>
      <c r="P22" s="17">
        <v>1000000</v>
      </c>
      <c r="Q22" s="3"/>
      <c r="R22" s="3"/>
      <c r="S22" s="3" t="str">
        <f t="shared" si="3"/>
        <v>锁定</v>
      </c>
      <c r="T22" s="3" t="str">
        <f t="shared" si="4"/>
        <v>使用数量：2</v>
      </c>
      <c r="U22" s="11">
        <v>300</v>
      </c>
      <c r="V22" s="3"/>
      <c r="W22" s="3"/>
      <c r="Z22" s="3"/>
      <c r="AA22" s="3"/>
      <c r="AB22" s="9">
        <v>4</v>
      </c>
      <c r="AC22" s="9">
        <v>18</v>
      </c>
      <c r="AD22" s="11" t="s">
        <v>81</v>
      </c>
      <c r="AE22" s="11">
        <v>2</v>
      </c>
      <c r="AF22" s="11">
        <v>0</v>
      </c>
      <c r="AG22" s="31" t="s">
        <v>61</v>
      </c>
      <c r="AH22" s="32">
        <f t="shared" si="5"/>
        <v>1</v>
      </c>
      <c r="AI22" s="32">
        <f t="shared" si="6"/>
        <v>2</v>
      </c>
      <c r="AJ22" s="33">
        <v>30000</v>
      </c>
      <c r="AK22" s="34">
        <f t="shared" si="7"/>
        <v>1.5</v>
      </c>
      <c r="AL22" s="31"/>
      <c r="AM22" s="32"/>
      <c r="AN22" s="32"/>
      <c r="AO22" s="33"/>
      <c r="AP22" s="41"/>
      <c r="AQ22" s="34"/>
      <c r="AR22" s="3"/>
      <c r="AS22" s="3"/>
      <c r="AT22" s="3" t="s">
        <v>93</v>
      </c>
      <c r="AU22" s="3">
        <v>1</v>
      </c>
      <c r="AV22" s="3">
        <v>10</v>
      </c>
      <c r="AW22" s="3">
        <v>1</v>
      </c>
      <c r="AX22" s="3">
        <v>6</v>
      </c>
      <c r="BA22" s="56">
        <f t="shared" ref="BA22:BB22" si="47">BA19</f>
        <v>25000</v>
      </c>
      <c r="BB22" s="56">
        <f t="shared" si="47"/>
        <v>75000</v>
      </c>
      <c r="BC22" s="56">
        <f t="shared" si="26"/>
        <v>0</v>
      </c>
      <c r="BD22" s="56">
        <f t="shared" si="27"/>
        <v>0</v>
      </c>
      <c r="BE22" s="56">
        <f t="shared" si="28"/>
        <v>0</v>
      </c>
      <c r="BF22" s="56">
        <f t="shared" si="28"/>
        <v>100</v>
      </c>
      <c r="BG22" s="56">
        <v>100000</v>
      </c>
      <c r="BH22" s="56">
        <v>150000</v>
      </c>
      <c r="BI22" s="56">
        <v>0</v>
      </c>
      <c r="BJ22" s="59">
        <f t="shared" si="29"/>
        <v>0</v>
      </c>
      <c r="BK22" s="17" t="str">
        <f t="shared" si="17"/>
        <v>[[0,[25000,75000]],[100,[0,0]],[0,[100000,150000]]]</v>
      </c>
    </row>
    <row r="23" spans="1:63" s="2" customFormat="1" x14ac:dyDescent="0.35">
      <c r="A23" s="9">
        <v>119</v>
      </c>
      <c r="B23" s="9"/>
      <c r="C23" s="9">
        <f t="shared" si="0"/>
        <v>120</v>
      </c>
      <c r="D23" s="11">
        <v>20</v>
      </c>
      <c r="E23" s="11">
        <v>202</v>
      </c>
      <c r="F23" s="12" t="str">
        <f t="shared" si="1"/>
        <v>newTask_20</v>
      </c>
      <c r="G23" s="13" t="s">
        <v>84</v>
      </c>
      <c r="H23" s="11">
        <v>1002</v>
      </c>
      <c r="I23" s="11">
        <f t="shared" si="18"/>
        <v>2</v>
      </c>
      <c r="J23" s="11">
        <f t="shared" si="19"/>
        <v>0</v>
      </c>
      <c r="K23" s="12" t="str">
        <f t="shared" si="46"/>
        <v>1|2|30000</v>
      </c>
      <c r="L23" s="12" t="str">
        <f t="shared" si="40"/>
        <v/>
      </c>
      <c r="M23" s="12">
        <f t="shared" si="44"/>
        <v>0</v>
      </c>
      <c r="N23" s="12" t="str">
        <f t="shared" si="41"/>
        <v>冰冻使用数量：2</v>
      </c>
      <c r="O23" s="17" t="str">
        <f t="shared" si="16"/>
        <v>[[0,[10000,30000]],[100,[0,0]],[0,[100000,150000]]]</v>
      </c>
      <c r="P23" s="17">
        <v>1000000</v>
      </c>
      <c r="Q23" s="3"/>
      <c r="R23" s="3"/>
      <c r="S23" s="3" t="str">
        <f t="shared" si="3"/>
        <v>冰冻</v>
      </c>
      <c r="T23" s="3" t="str">
        <f t="shared" si="4"/>
        <v>使用数量：2</v>
      </c>
      <c r="U23" s="11">
        <f>U11+1</f>
        <v>2</v>
      </c>
      <c r="V23" s="3"/>
      <c r="W23" s="3"/>
      <c r="Z23" s="3"/>
      <c r="AA23" s="3"/>
      <c r="AB23" s="9">
        <v>4</v>
      </c>
      <c r="AC23" s="9">
        <v>19</v>
      </c>
      <c r="AD23" s="11" t="s">
        <v>81</v>
      </c>
      <c r="AE23" s="11">
        <v>2</v>
      </c>
      <c r="AF23" s="11">
        <v>0</v>
      </c>
      <c r="AG23" s="31" t="s">
        <v>61</v>
      </c>
      <c r="AH23" s="32">
        <f t="shared" si="5"/>
        <v>1</v>
      </c>
      <c r="AI23" s="32">
        <f t="shared" si="6"/>
        <v>2</v>
      </c>
      <c r="AJ23" s="33">
        <v>30000</v>
      </c>
      <c r="AK23" s="34">
        <f t="shared" si="7"/>
        <v>1.5</v>
      </c>
      <c r="AL23" s="31"/>
      <c r="AM23" s="32"/>
      <c r="AN23" s="32"/>
      <c r="AO23" s="33"/>
      <c r="AP23" s="41"/>
      <c r="AQ23" s="34"/>
      <c r="AR23" s="3"/>
      <c r="AT23" s="3" t="s">
        <v>94</v>
      </c>
      <c r="AU23" s="3">
        <v>1</v>
      </c>
      <c r="AV23" s="3">
        <v>10</v>
      </c>
      <c r="AW23" s="3">
        <v>2</v>
      </c>
      <c r="AX23" s="3">
        <v>1301</v>
      </c>
      <c r="BA23" s="56">
        <f t="shared" ref="BA23:BB23" si="48">BA20</f>
        <v>10000</v>
      </c>
      <c r="BB23" s="56">
        <f t="shared" si="48"/>
        <v>30000</v>
      </c>
      <c r="BC23" s="56">
        <f t="shared" si="26"/>
        <v>0</v>
      </c>
      <c r="BD23" s="56">
        <f t="shared" si="27"/>
        <v>0</v>
      </c>
      <c r="BE23" s="56">
        <f t="shared" si="28"/>
        <v>0</v>
      </c>
      <c r="BF23" s="56">
        <f t="shared" si="28"/>
        <v>100</v>
      </c>
      <c r="BG23" s="56">
        <v>100000</v>
      </c>
      <c r="BH23" s="56">
        <v>150000</v>
      </c>
      <c r="BI23" s="56">
        <v>0</v>
      </c>
      <c r="BJ23" s="59">
        <f t="shared" si="29"/>
        <v>0</v>
      </c>
      <c r="BK23" s="17" t="str">
        <f t="shared" si="17"/>
        <v>[[0,[10000,30000]],[100,[0,0]],[0,[100000,150000]]]</v>
      </c>
    </row>
    <row r="24" spans="1:63" x14ac:dyDescent="0.35">
      <c r="A24" s="9">
        <v>120</v>
      </c>
      <c r="B24" s="9"/>
      <c r="C24" s="9">
        <f t="shared" si="0"/>
        <v>121</v>
      </c>
      <c r="D24" s="11">
        <v>2</v>
      </c>
      <c r="E24" s="11">
        <v>0</v>
      </c>
      <c r="F24" s="12" t="str">
        <f t="shared" si="1"/>
        <v>newTask_2</v>
      </c>
      <c r="G24" s="13" t="s">
        <v>57</v>
      </c>
      <c r="H24" s="11">
        <v>0</v>
      </c>
      <c r="I24" s="11">
        <f t="shared" si="18"/>
        <v>30</v>
      </c>
      <c r="J24" s="11">
        <f t="shared" si="19"/>
        <v>0</v>
      </c>
      <c r="K24" s="12" t="str">
        <f t="shared" si="46"/>
        <v>1|2|30000</v>
      </c>
      <c r="L24" s="12" t="str">
        <f t="shared" si="40"/>
        <v/>
      </c>
      <c r="M24" s="12">
        <f t="shared" si="44"/>
        <v>0</v>
      </c>
      <c r="N24" s="12" t="str">
        <f t="shared" si="41"/>
        <v>捕获任意鱼：30</v>
      </c>
      <c r="O24" s="17" t="str">
        <f t="shared" si="16"/>
        <v>[[0,[10000,30000]],[100,[0,0]],[0,[100000,150000]]]</v>
      </c>
      <c r="P24" s="17">
        <v>1000000</v>
      </c>
      <c r="Q24" s="3"/>
      <c r="R24" s="3"/>
      <c r="S24" s="3">
        <f t="shared" si="3"/>
        <v>0</v>
      </c>
      <c r="T24" s="3" t="str">
        <f t="shared" si="4"/>
        <v>捕获任意鱼：30</v>
      </c>
      <c r="U24" s="19">
        <v>2000000</v>
      </c>
      <c r="V24" s="3"/>
      <c r="W24" s="3"/>
      <c r="Z24" s="3"/>
      <c r="AA24" s="3"/>
      <c r="AB24" s="9">
        <v>4</v>
      </c>
      <c r="AC24" s="9">
        <v>20</v>
      </c>
      <c r="AD24" s="11" t="s">
        <v>60</v>
      </c>
      <c r="AE24" s="19">
        <v>30</v>
      </c>
      <c r="AF24" s="19">
        <v>0</v>
      </c>
      <c r="AG24" s="31" t="s">
        <v>61</v>
      </c>
      <c r="AH24" s="32">
        <f t="shared" si="5"/>
        <v>1</v>
      </c>
      <c r="AI24" s="32">
        <f t="shared" si="6"/>
        <v>2</v>
      </c>
      <c r="AJ24" s="33">
        <v>30000</v>
      </c>
      <c r="AK24" s="34">
        <f t="shared" si="7"/>
        <v>1.5</v>
      </c>
      <c r="AL24" s="31"/>
      <c r="AM24" s="32"/>
      <c r="AN24" s="32"/>
      <c r="AO24" s="33"/>
      <c r="AP24" s="41"/>
      <c r="AQ24" s="34"/>
      <c r="AR24" s="3"/>
      <c r="AT24" s="3" t="s">
        <v>95</v>
      </c>
      <c r="AU24" s="3">
        <v>1</v>
      </c>
      <c r="AV24" s="3">
        <v>10</v>
      </c>
      <c r="AW24" s="3">
        <v>2</v>
      </c>
      <c r="AX24" s="3">
        <v>1302</v>
      </c>
      <c r="BA24" s="56">
        <f t="shared" ref="BA24:BB24" si="49">BA21</f>
        <v>10000</v>
      </c>
      <c r="BB24" s="56">
        <f t="shared" si="49"/>
        <v>30000</v>
      </c>
      <c r="BC24" s="56">
        <f t="shared" si="26"/>
        <v>0</v>
      </c>
      <c r="BD24" s="56">
        <f t="shared" si="27"/>
        <v>0</v>
      </c>
      <c r="BE24" s="56">
        <f t="shared" si="28"/>
        <v>0</v>
      </c>
      <c r="BF24" s="56">
        <f t="shared" si="28"/>
        <v>100</v>
      </c>
      <c r="BG24" s="56">
        <v>100000</v>
      </c>
      <c r="BH24" s="56">
        <v>150000</v>
      </c>
      <c r="BI24" s="56">
        <v>0</v>
      </c>
      <c r="BJ24" s="59">
        <f t="shared" si="29"/>
        <v>0</v>
      </c>
      <c r="BK24" s="17" t="str">
        <f t="shared" si="17"/>
        <v>[[0,[10000,30000]],[100,[0,0]],[0,[100000,150000]]]</v>
      </c>
    </row>
    <row r="25" spans="1:63" x14ac:dyDescent="0.35">
      <c r="A25" s="9">
        <v>121</v>
      </c>
      <c r="B25" s="9"/>
      <c r="C25" s="9">
        <f t="shared" si="0"/>
        <v>122</v>
      </c>
      <c r="D25" s="11">
        <v>3</v>
      </c>
      <c r="E25" s="11">
        <v>0</v>
      </c>
      <c r="F25" s="12" t="str">
        <f t="shared" si="1"/>
        <v>newTask_3</v>
      </c>
      <c r="G25" s="13" t="s">
        <v>68</v>
      </c>
      <c r="H25" s="11">
        <v>2</v>
      </c>
      <c r="I25" s="11">
        <f t="shared" si="18"/>
        <v>500000</v>
      </c>
      <c r="J25" s="11">
        <f t="shared" si="19"/>
        <v>0</v>
      </c>
      <c r="K25" s="12" t="str">
        <f t="shared" si="46"/>
        <v>2|1001|5</v>
      </c>
      <c r="L25" s="12" t="str">
        <f t="shared" si="40"/>
        <v/>
      </c>
      <c r="M25" s="12">
        <f t="shared" si="44"/>
        <v>0</v>
      </c>
      <c r="N25" s="12" t="str">
        <f t="shared" si="41"/>
        <v>捕鱼获得金币：500000</v>
      </c>
      <c r="O25" s="17" t="str">
        <f t="shared" si="16"/>
        <v>[[0,[25000,75000]],[100,[0,0]],[0,[100000,150000]]]</v>
      </c>
      <c r="P25" s="17">
        <v>1000000</v>
      </c>
      <c r="Q25" s="3"/>
      <c r="R25" s="3"/>
      <c r="S25" s="3">
        <f t="shared" si="3"/>
        <v>0</v>
      </c>
      <c r="T25" s="3" t="str">
        <f t="shared" si="4"/>
        <v>捕鱼获得金币：500000</v>
      </c>
      <c r="U25" s="11">
        <f>U13+1</f>
        <v>3</v>
      </c>
      <c r="V25" s="3"/>
      <c r="W25" s="3"/>
      <c r="Z25" s="3"/>
      <c r="AA25" s="3"/>
      <c r="AB25" s="9">
        <v>4</v>
      </c>
      <c r="AC25" s="9">
        <v>21</v>
      </c>
      <c r="AD25" s="11" t="s">
        <v>72</v>
      </c>
      <c r="AE25" s="11">
        <v>500000</v>
      </c>
      <c r="AF25" s="11">
        <v>0</v>
      </c>
      <c r="AG25" s="31" t="s">
        <v>70</v>
      </c>
      <c r="AH25" s="32">
        <f t="shared" si="5"/>
        <v>2</v>
      </c>
      <c r="AI25" s="32">
        <f t="shared" si="6"/>
        <v>1001</v>
      </c>
      <c r="AJ25" s="33">
        <v>5</v>
      </c>
      <c r="AK25" s="34">
        <f t="shared" si="7"/>
        <v>10</v>
      </c>
      <c r="AL25" s="31"/>
      <c r="AM25" s="32"/>
      <c r="AN25" s="32"/>
      <c r="AO25" s="33"/>
      <c r="AP25" s="41"/>
      <c r="AQ25" s="34"/>
      <c r="AR25" s="3"/>
      <c r="AT25" s="3" t="s">
        <v>96</v>
      </c>
      <c r="AU25" s="3">
        <v>1</v>
      </c>
      <c r="AV25" s="3">
        <v>10</v>
      </c>
      <c r="AW25" s="3">
        <v>2</v>
      </c>
      <c r="AX25" s="3">
        <v>1303</v>
      </c>
      <c r="BA25" s="56">
        <f t="shared" ref="BA25:BB25" si="50">BA22</f>
        <v>25000</v>
      </c>
      <c r="BB25" s="56">
        <f t="shared" si="50"/>
        <v>75000</v>
      </c>
      <c r="BC25" s="56">
        <f t="shared" si="26"/>
        <v>0</v>
      </c>
      <c r="BD25" s="56">
        <f t="shared" si="27"/>
        <v>0</v>
      </c>
      <c r="BE25" s="56">
        <f t="shared" si="28"/>
        <v>0</v>
      </c>
      <c r="BF25" s="56">
        <f t="shared" si="28"/>
        <v>100</v>
      </c>
      <c r="BG25" s="56">
        <v>100000</v>
      </c>
      <c r="BH25" s="56">
        <v>150000</v>
      </c>
      <c r="BI25" s="56">
        <v>0</v>
      </c>
      <c r="BJ25" s="59">
        <f t="shared" si="29"/>
        <v>0</v>
      </c>
      <c r="BK25" s="17" t="str">
        <f t="shared" si="17"/>
        <v>[[0,[25000,75000]],[100,[0,0]],[0,[100000,150000]]]</v>
      </c>
    </row>
    <row r="26" spans="1:63" x14ac:dyDescent="0.35">
      <c r="A26" s="9">
        <v>122</v>
      </c>
      <c r="B26" s="9"/>
      <c r="C26" s="9">
        <f t="shared" si="0"/>
        <v>123</v>
      </c>
      <c r="D26" s="11">
        <v>2</v>
      </c>
      <c r="E26" s="11">
        <v>0</v>
      </c>
      <c r="F26" s="12" t="str">
        <f t="shared" si="1"/>
        <v>newTask_2_4</v>
      </c>
      <c r="G26" s="13" t="s">
        <v>97</v>
      </c>
      <c r="H26" s="11">
        <v>4</v>
      </c>
      <c r="I26" s="11">
        <f t="shared" si="18"/>
        <v>1</v>
      </c>
      <c r="J26" s="11">
        <f t="shared" si="19"/>
        <v>0</v>
      </c>
      <c r="K26" s="12" t="str">
        <f t="shared" si="46"/>
        <v>1|2|30000</v>
      </c>
      <c r="L26" s="12" t="str">
        <f t="shared" si="40"/>
        <v/>
      </c>
      <c r="M26" s="12">
        <f t="shared" si="44"/>
        <v>0</v>
      </c>
      <c r="N26" s="12" t="str">
        <f t="shared" si="41"/>
        <v>捕获黄金鱼：1</v>
      </c>
      <c r="O26" s="17" t="str">
        <f t="shared" si="16"/>
        <v>[[0,[10000,30000]],[100,[0,0]],[0,[100000,150000]]]</v>
      </c>
      <c r="P26" s="17">
        <v>1000000</v>
      </c>
      <c r="Q26" s="3"/>
      <c r="R26" s="3"/>
      <c r="S26" s="3">
        <f t="shared" si="3"/>
        <v>0</v>
      </c>
      <c r="T26" s="3" t="str">
        <f t="shared" si="4"/>
        <v>捕获黄金鱼：1</v>
      </c>
      <c r="U26" s="11">
        <v>400</v>
      </c>
      <c r="V26" s="3"/>
      <c r="W26" s="3"/>
      <c r="Z26" s="3"/>
      <c r="AA26" s="3"/>
      <c r="AB26" s="9">
        <v>4</v>
      </c>
      <c r="AC26" s="9">
        <v>22</v>
      </c>
      <c r="AD26" s="11" t="s">
        <v>98</v>
      </c>
      <c r="AE26" s="11">
        <v>1</v>
      </c>
      <c r="AF26" s="11">
        <v>0</v>
      </c>
      <c r="AG26" s="31" t="s">
        <v>61</v>
      </c>
      <c r="AH26" s="32">
        <f t="shared" si="5"/>
        <v>1</v>
      </c>
      <c r="AI26" s="32">
        <f t="shared" si="6"/>
        <v>2</v>
      </c>
      <c r="AJ26" s="33">
        <v>30000</v>
      </c>
      <c r="AK26" s="34">
        <f t="shared" si="7"/>
        <v>1.5</v>
      </c>
      <c r="AL26" s="31"/>
      <c r="AM26" s="32"/>
      <c r="AN26" s="32"/>
      <c r="AO26" s="33"/>
      <c r="AP26" s="41"/>
      <c r="AQ26" s="34"/>
      <c r="AR26" s="3"/>
      <c r="AT26" s="3" t="s">
        <v>99</v>
      </c>
      <c r="AU26" s="3">
        <v>1</v>
      </c>
      <c r="AV26" s="3">
        <v>10</v>
      </c>
      <c r="AW26" s="3">
        <v>2</v>
      </c>
      <c r="AX26" s="3">
        <v>1304</v>
      </c>
      <c r="BA26" s="56">
        <f t="shared" ref="BA26:BB26" si="51">BA23</f>
        <v>10000</v>
      </c>
      <c r="BB26" s="56">
        <f t="shared" si="51"/>
        <v>30000</v>
      </c>
      <c r="BC26" s="56">
        <f t="shared" si="26"/>
        <v>0</v>
      </c>
      <c r="BD26" s="56">
        <f t="shared" si="27"/>
        <v>0</v>
      </c>
      <c r="BE26" s="56">
        <f t="shared" si="28"/>
        <v>0</v>
      </c>
      <c r="BF26" s="56">
        <f t="shared" si="28"/>
        <v>100</v>
      </c>
      <c r="BG26" s="56">
        <v>100000</v>
      </c>
      <c r="BH26" s="56">
        <v>150000</v>
      </c>
      <c r="BI26" s="56">
        <v>0</v>
      </c>
      <c r="BJ26" s="59">
        <f t="shared" si="29"/>
        <v>0</v>
      </c>
      <c r="BK26" s="17" t="str">
        <f t="shared" si="17"/>
        <v>[[0,[10000,30000]],[100,[0,0]],[0,[100000,150000]]]</v>
      </c>
    </row>
    <row r="27" spans="1:63" x14ac:dyDescent="0.35">
      <c r="A27" s="9">
        <v>123</v>
      </c>
      <c r="B27" s="9"/>
      <c r="C27" s="9">
        <f t="shared" si="0"/>
        <v>124</v>
      </c>
      <c r="D27" s="11">
        <v>20</v>
      </c>
      <c r="E27" s="11">
        <v>201</v>
      </c>
      <c r="F27" s="12" t="str">
        <f t="shared" si="1"/>
        <v>newTask_20</v>
      </c>
      <c r="G27" s="13" t="s">
        <v>79</v>
      </c>
      <c r="H27" s="11">
        <v>1001</v>
      </c>
      <c r="I27" s="11">
        <f t="shared" si="18"/>
        <v>3</v>
      </c>
      <c r="J27" s="11">
        <f t="shared" si="19"/>
        <v>0</v>
      </c>
      <c r="K27" s="12" t="str">
        <f t="shared" si="46"/>
        <v>1|2|30000</v>
      </c>
      <c r="L27" s="12" t="str">
        <f t="shared" si="40"/>
        <v/>
      </c>
      <c r="M27" s="12">
        <f t="shared" si="44"/>
        <v>0</v>
      </c>
      <c r="N27" s="12" t="str">
        <f t="shared" si="41"/>
        <v>锁定使用数量：3</v>
      </c>
      <c r="O27" s="17" t="str">
        <f t="shared" si="16"/>
        <v>[[0,[10000,30000]],[100,[0,0]],[0,[100000,150000]]]</v>
      </c>
      <c r="P27" s="17">
        <v>1000000</v>
      </c>
      <c r="Q27" s="3"/>
      <c r="R27" s="3"/>
      <c r="S27" s="3" t="str">
        <f t="shared" si="3"/>
        <v>锁定</v>
      </c>
      <c r="T27" s="3" t="str">
        <f t="shared" si="4"/>
        <v>使用数量：3</v>
      </c>
      <c r="U27" s="11">
        <f>U15+1</f>
        <v>2</v>
      </c>
      <c r="V27" s="3"/>
      <c r="W27" s="3"/>
      <c r="Z27" s="3"/>
      <c r="AA27" s="3"/>
      <c r="AB27" s="9">
        <v>5</v>
      </c>
      <c r="AC27" s="9">
        <v>23</v>
      </c>
      <c r="AD27" s="11" t="s">
        <v>81</v>
      </c>
      <c r="AE27" s="11">
        <v>3</v>
      </c>
      <c r="AF27" s="11">
        <v>0</v>
      </c>
      <c r="AG27" s="31" t="s">
        <v>61</v>
      </c>
      <c r="AH27" s="32">
        <f t="shared" si="5"/>
        <v>1</v>
      </c>
      <c r="AI27" s="32">
        <f t="shared" si="6"/>
        <v>2</v>
      </c>
      <c r="AJ27" s="33">
        <v>30000</v>
      </c>
      <c r="AK27" s="34">
        <f t="shared" si="7"/>
        <v>1.5</v>
      </c>
      <c r="AL27" s="31"/>
      <c r="AM27" s="32"/>
      <c r="AN27" s="32"/>
      <c r="AO27" s="33"/>
      <c r="AP27" s="41"/>
      <c r="AQ27" s="34"/>
      <c r="AR27" s="3"/>
      <c r="AT27" s="3" t="s">
        <v>100</v>
      </c>
      <c r="AU27" s="3">
        <f>AU12*1000*40</f>
        <v>100</v>
      </c>
      <c r="AV27" s="3">
        <f t="shared" ref="AV27:AV30" si="52">AU27*10</f>
        <v>1000</v>
      </c>
      <c r="AW27" s="3">
        <v>2</v>
      </c>
      <c r="AX27" s="3">
        <v>1500</v>
      </c>
      <c r="BA27" s="56">
        <f t="shared" ref="BA27:BB27" si="53">BA24</f>
        <v>10000</v>
      </c>
      <c r="BB27" s="56">
        <f t="shared" si="53"/>
        <v>30000</v>
      </c>
      <c r="BC27" s="56">
        <f t="shared" si="26"/>
        <v>0</v>
      </c>
      <c r="BD27" s="56">
        <f t="shared" si="27"/>
        <v>0</v>
      </c>
      <c r="BE27" s="56">
        <f t="shared" si="28"/>
        <v>0</v>
      </c>
      <c r="BF27" s="56">
        <f t="shared" si="28"/>
        <v>100</v>
      </c>
      <c r="BG27" s="56">
        <v>100000</v>
      </c>
      <c r="BH27" s="56">
        <v>150000</v>
      </c>
      <c r="BI27" s="56">
        <v>0</v>
      </c>
      <c r="BJ27" s="59">
        <f t="shared" si="29"/>
        <v>0</v>
      </c>
      <c r="BK27" s="17" t="str">
        <f t="shared" si="17"/>
        <v>[[0,[10000,30000]],[100,[0,0]],[0,[100000,150000]]]</v>
      </c>
    </row>
    <row r="28" spans="1:63" x14ac:dyDescent="0.35">
      <c r="A28" s="9">
        <v>124</v>
      </c>
      <c r="B28" s="3"/>
      <c r="C28" s="9">
        <f t="shared" si="0"/>
        <v>125</v>
      </c>
      <c r="D28" s="11">
        <v>2</v>
      </c>
      <c r="E28" s="11">
        <v>0</v>
      </c>
      <c r="F28" s="12" t="str">
        <f t="shared" si="1"/>
        <v>newTask_2</v>
      </c>
      <c r="G28" s="13" t="s">
        <v>57</v>
      </c>
      <c r="H28" s="11">
        <v>0</v>
      </c>
      <c r="I28" s="11">
        <f t="shared" si="18"/>
        <v>50</v>
      </c>
      <c r="J28" s="11">
        <f t="shared" si="19"/>
        <v>0</v>
      </c>
      <c r="K28" s="12" t="str">
        <f t="shared" si="46"/>
        <v>2|1001|5</v>
      </c>
      <c r="L28" s="12" t="str">
        <f t="shared" si="40"/>
        <v/>
      </c>
      <c r="M28" s="12">
        <f t="shared" si="44"/>
        <v>0</v>
      </c>
      <c r="N28" s="12" t="str">
        <f t="shared" si="41"/>
        <v>捕获任意鱼：50</v>
      </c>
      <c r="O28" s="17" t="str">
        <f t="shared" si="16"/>
        <v>[[0,[25000,75000]],[100,[0,0]],[0,[100000,150000]]]</v>
      </c>
      <c r="P28" s="17">
        <v>1000000</v>
      </c>
      <c r="Q28" s="3"/>
      <c r="R28" s="3"/>
      <c r="S28" s="3">
        <f t="shared" si="3"/>
        <v>0</v>
      </c>
      <c r="T28" s="3" t="str">
        <f t="shared" si="4"/>
        <v>捕获任意鱼：50</v>
      </c>
      <c r="U28" s="19">
        <v>3000000</v>
      </c>
      <c r="V28" s="3"/>
      <c r="W28" s="3"/>
      <c r="Z28" s="3"/>
      <c r="AA28" s="3"/>
      <c r="AB28" s="9">
        <v>5</v>
      </c>
      <c r="AC28" s="9">
        <v>24</v>
      </c>
      <c r="AD28" s="11" t="s">
        <v>60</v>
      </c>
      <c r="AE28" s="19">
        <v>50</v>
      </c>
      <c r="AF28" s="19">
        <v>0</v>
      </c>
      <c r="AG28" s="31" t="s">
        <v>70</v>
      </c>
      <c r="AH28" s="32">
        <f t="shared" si="5"/>
        <v>2</v>
      </c>
      <c r="AI28" s="32">
        <f t="shared" si="6"/>
        <v>1001</v>
      </c>
      <c r="AJ28" s="33">
        <v>5</v>
      </c>
      <c r="AK28" s="34">
        <f t="shared" si="7"/>
        <v>10</v>
      </c>
      <c r="AL28" s="31"/>
      <c r="AM28" s="32"/>
      <c r="AN28" s="32"/>
      <c r="AO28" s="33"/>
      <c r="AP28" s="41"/>
      <c r="AQ28" s="34"/>
      <c r="AR28" s="3"/>
      <c r="AT28" s="3" t="s">
        <v>101</v>
      </c>
      <c r="AU28" s="3">
        <f>AU12*1000*80</f>
        <v>200</v>
      </c>
      <c r="AV28" s="3">
        <f t="shared" si="52"/>
        <v>2000</v>
      </c>
      <c r="AW28" s="3">
        <v>2</v>
      </c>
      <c r="AX28" s="3">
        <v>1503</v>
      </c>
      <c r="BA28" s="56">
        <f t="shared" ref="BA28:BB28" si="54">BA25</f>
        <v>25000</v>
      </c>
      <c r="BB28" s="56">
        <f t="shared" si="54"/>
        <v>75000</v>
      </c>
      <c r="BC28" s="56">
        <f t="shared" si="26"/>
        <v>0</v>
      </c>
      <c r="BD28" s="56">
        <f t="shared" si="27"/>
        <v>0</v>
      </c>
      <c r="BE28" s="56">
        <f t="shared" si="28"/>
        <v>0</v>
      </c>
      <c r="BF28" s="56">
        <f t="shared" si="28"/>
        <v>100</v>
      </c>
      <c r="BG28" s="56">
        <v>100000</v>
      </c>
      <c r="BH28" s="56">
        <v>150000</v>
      </c>
      <c r="BI28" s="56">
        <v>0</v>
      </c>
      <c r="BJ28" s="59">
        <f t="shared" si="29"/>
        <v>0</v>
      </c>
      <c r="BK28" s="17" t="str">
        <f t="shared" si="17"/>
        <v>[[0,[25000,75000]],[100,[0,0]],[0,[100000,150000]]]</v>
      </c>
    </row>
    <row r="29" spans="1:63" x14ac:dyDescent="0.35">
      <c r="A29" s="9">
        <v>125</v>
      </c>
      <c r="B29" s="9"/>
      <c r="C29" s="9">
        <f t="shared" si="0"/>
        <v>126</v>
      </c>
      <c r="D29" s="10">
        <v>3</v>
      </c>
      <c r="E29" s="11">
        <v>0</v>
      </c>
      <c r="F29" s="12" t="str">
        <f t="shared" si="1"/>
        <v>newTask_3</v>
      </c>
      <c r="G29" s="13" t="s">
        <v>68</v>
      </c>
      <c r="H29" s="11">
        <v>2</v>
      </c>
      <c r="I29" s="11">
        <f t="shared" si="18"/>
        <v>1000000</v>
      </c>
      <c r="J29" s="11">
        <f t="shared" si="19"/>
        <v>0</v>
      </c>
      <c r="K29" s="3" t="str">
        <f t="shared" si="46"/>
        <v>1|2|40000</v>
      </c>
      <c r="L29" s="3" t="str">
        <f t="shared" si="40"/>
        <v/>
      </c>
      <c r="M29" s="3">
        <v>1</v>
      </c>
      <c r="N29" s="3" t="str">
        <f t="shared" si="41"/>
        <v>捕鱼获得金币：1000000</v>
      </c>
      <c r="O29" s="17" t="str">
        <f t="shared" si="16"/>
        <v>[[0,[10000,30000]],[100,[0,0]],[0,[100000,150000]]]</v>
      </c>
      <c r="P29" s="17">
        <v>1000000</v>
      </c>
      <c r="Q29" s="3"/>
      <c r="R29" s="3"/>
      <c r="S29" s="3">
        <f t="shared" si="3"/>
        <v>0</v>
      </c>
      <c r="T29" s="3" t="str">
        <f t="shared" si="4"/>
        <v>捕鱼获得金币：1000000</v>
      </c>
      <c r="U29" s="11">
        <v>30</v>
      </c>
      <c r="V29" s="3"/>
      <c r="W29" s="3"/>
      <c r="Z29" s="3"/>
      <c r="AA29" s="3"/>
      <c r="AB29" s="9">
        <v>5</v>
      </c>
      <c r="AC29" s="9">
        <v>25</v>
      </c>
      <c r="AD29" s="11" t="s">
        <v>72</v>
      </c>
      <c r="AE29" s="11">
        <v>1000000</v>
      </c>
      <c r="AF29" s="11">
        <v>0</v>
      </c>
      <c r="AG29" s="31" t="s">
        <v>61</v>
      </c>
      <c r="AH29" s="32">
        <f t="shared" si="5"/>
        <v>1</v>
      </c>
      <c r="AI29" s="32">
        <f t="shared" si="6"/>
        <v>2</v>
      </c>
      <c r="AJ29" s="37">
        <v>40000</v>
      </c>
      <c r="AK29" s="34">
        <f t="shared" si="7"/>
        <v>2</v>
      </c>
      <c r="AL29" s="31"/>
      <c r="AM29" s="38"/>
      <c r="AN29" s="38"/>
      <c r="AO29" s="50"/>
      <c r="AP29" s="51"/>
      <c r="AQ29" s="52"/>
      <c r="AR29" s="3"/>
      <c r="AT29" s="3" t="s">
        <v>102</v>
      </c>
      <c r="AU29" s="3">
        <f>AU12*1000*110</f>
        <v>275</v>
      </c>
      <c r="AV29" s="3">
        <f t="shared" si="52"/>
        <v>2750</v>
      </c>
      <c r="AW29" s="3">
        <v>2</v>
      </c>
      <c r="AX29" s="3">
        <v>1504</v>
      </c>
      <c r="BA29" s="56">
        <f t="shared" ref="BA29:BB29" si="55">BA26</f>
        <v>10000</v>
      </c>
      <c r="BB29" s="56">
        <f t="shared" si="55"/>
        <v>30000</v>
      </c>
      <c r="BC29" s="56">
        <f t="shared" si="26"/>
        <v>0</v>
      </c>
      <c r="BD29" s="56">
        <f t="shared" si="27"/>
        <v>0</v>
      </c>
      <c r="BE29" s="56">
        <f t="shared" si="28"/>
        <v>0</v>
      </c>
      <c r="BF29" s="56">
        <f t="shared" si="28"/>
        <v>100</v>
      </c>
      <c r="BG29" s="56">
        <v>100000</v>
      </c>
      <c r="BH29" s="56">
        <v>150000</v>
      </c>
      <c r="BI29" s="56">
        <v>0</v>
      </c>
      <c r="BJ29" s="59">
        <f t="shared" si="29"/>
        <v>0</v>
      </c>
      <c r="BK29" s="17" t="str">
        <f t="shared" si="17"/>
        <v>[[0,[10000,30000]],[100,[0,0]],[0,[100000,150000]]]</v>
      </c>
    </row>
    <row r="30" spans="1:63" x14ac:dyDescent="0.35">
      <c r="A30" s="9">
        <v>126</v>
      </c>
      <c r="B30" s="9"/>
      <c r="C30" s="9">
        <f t="shared" si="0"/>
        <v>127</v>
      </c>
      <c r="D30" s="10">
        <v>2</v>
      </c>
      <c r="E30" s="11">
        <v>0</v>
      </c>
      <c r="F30" s="12" t="str">
        <f t="shared" si="1"/>
        <v>newTask_2_4</v>
      </c>
      <c r="G30" s="13" t="s">
        <v>97</v>
      </c>
      <c r="H30" s="11">
        <v>4</v>
      </c>
      <c r="I30" s="11">
        <f t="shared" si="18"/>
        <v>1</v>
      </c>
      <c r="J30" s="11">
        <f t="shared" si="19"/>
        <v>0</v>
      </c>
      <c r="K30" s="3" t="str">
        <f t="shared" si="46"/>
        <v>2|1001|5</v>
      </c>
      <c r="L30" s="3" t="str">
        <f t="shared" si="40"/>
        <v/>
      </c>
      <c r="M30" s="3">
        <f>IF(L30&lt;&gt;"",1,0)</f>
        <v>0</v>
      </c>
      <c r="N30" s="3" t="str">
        <f t="shared" si="41"/>
        <v>捕获黄金鱼：1</v>
      </c>
      <c r="O30" s="17" t="str">
        <f t="shared" si="16"/>
        <v>[[0,[10000,30000]],[100,[0,0]],[0,[100000,150000]]]</v>
      </c>
      <c r="P30" s="17">
        <v>1000000</v>
      </c>
      <c r="Q30" s="3"/>
      <c r="R30" s="3"/>
      <c r="S30" s="3">
        <f t="shared" si="3"/>
        <v>0</v>
      </c>
      <c r="T30" s="3" t="str">
        <f t="shared" si="4"/>
        <v>捕获黄金鱼：1</v>
      </c>
      <c r="U30" s="19">
        <v>10000000</v>
      </c>
      <c r="V30" s="3"/>
      <c r="W30" s="3"/>
      <c r="Z30" s="3"/>
      <c r="AA30" s="3"/>
      <c r="AB30" s="9">
        <v>5</v>
      </c>
      <c r="AC30" s="9">
        <v>26</v>
      </c>
      <c r="AD30" s="24" t="s">
        <v>98</v>
      </c>
      <c r="AE30" s="19">
        <v>1</v>
      </c>
      <c r="AF30" s="19">
        <v>0</v>
      </c>
      <c r="AG30" s="31" t="s">
        <v>70</v>
      </c>
      <c r="AH30" s="32">
        <f t="shared" si="5"/>
        <v>2</v>
      </c>
      <c r="AI30" s="32">
        <f t="shared" si="6"/>
        <v>1001</v>
      </c>
      <c r="AJ30" s="33">
        <v>5</v>
      </c>
      <c r="AK30" s="34">
        <f t="shared" si="7"/>
        <v>10</v>
      </c>
      <c r="AL30" s="31"/>
      <c r="AM30" s="32"/>
      <c r="AN30" s="32"/>
      <c r="AO30" s="33"/>
      <c r="AP30" s="41"/>
      <c r="AQ30" s="34"/>
      <c r="AR30" s="3"/>
      <c r="AT30" s="3" t="s">
        <v>103</v>
      </c>
      <c r="AU30" s="3">
        <f>AU12*1000*1</f>
        <v>2.5</v>
      </c>
      <c r="AV30" s="3">
        <f t="shared" si="52"/>
        <v>25</v>
      </c>
      <c r="AW30" s="3">
        <v>2</v>
      </c>
      <c r="AX30" s="3">
        <v>1213</v>
      </c>
      <c r="BA30" s="56">
        <f t="shared" ref="BA30:BB30" si="56">BA27</f>
        <v>10000</v>
      </c>
      <c r="BB30" s="56">
        <f t="shared" si="56"/>
        <v>30000</v>
      </c>
      <c r="BC30" s="56">
        <f t="shared" si="26"/>
        <v>0</v>
      </c>
      <c r="BD30" s="56">
        <f t="shared" si="27"/>
        <v>0</v>
      </c>
      <c r="BE30" s="56">
        <f t="shared" si="28"/>
        <v>0</v>
      </c>
      <c r="BF30" s="56">
        <f t="shared" si="28"/>
        <v>100</v>
      </c>
      <c r="BG30" s="56">
        <v>100000</v>
      </c>
      <c r="BH30" s="56">
        <v>150000</v>
      </c>
      <c r="BI30" s="56">
        <v>0</v>
      </c>
      <c r="BJ30" s="59">
        <f t="shared" si="29"/>
        <v>0</v>
      </c>
      <c r="BK30" s="17" t="str">
        <f t="shared" si="17"/>
        <v>[[0,[10000,30000]],[100,[0,0]],[0,[100000,150000]]]</v>
      </c>
    </row>
    <row r="31" spans="1:63" x14ac:dyDescent="0.35">
      <c r="A31" s="9">
        <v>127</v>
      </c>
      <c r="B31" s="9"/>
      <c r="C31" s="9">
        <f t="shared" si="0"/>
        <v>128</v>
      </c>
      <c r="D31" s="10">
        <v>2</v>
      </c>
      <c r="E31" s="11">
        <v>0</v>
      </c>
      <c r="F31" s="12" t="str">
        <f t="shared" si="1"/>
        <v>newTask_2</v>
      </c>
      <c r="G31" s="13" t="s">
        <v>57</v>
      </c>
      <c r="H31" s="11">
        <v>0</v>
      </c>
      <c r="I31" s="11">
        <f t="shared" si="18"/>
        <v>80</v>
      </c>
      <c r="J31" s="11">
        <f t="shared" si="19"/>
        <v>0</v>
      </c>
      <c r="K31" s="3" t="str">
        <f t="shared" si="46"/>
        <v>1|2|40000</v>
      </c>
      <c r="L31" s="3" t="str">
        <f t="shared" ref="L31:L41" si="57">IF(AL31="",TRIM(""),AJ31&amp;","&amp;AP31)</f>
        <v/>
      </c>
      <c r="M31" s="3">
        <v>1</v>
      </c>
      <c r="N31" s="3" t="str">
        <f t="shared" ref="N31:N41" si="58">IF(S31&lt;&gt;0,S31,"")&amp;T31</f>
        <v>捕获任意鱼：80</v>
      </c>
      <c r="O31" s="17" t="str">
        <f t="shared" si="16"/>
        <v>[[0,[25000,75000]],[100,[0,0]],[0,[100000,150000]]]</v>
      </c>
      <c r="P31" s="17">
        <v>1000000</v>
      </c>
      <c r="Q31" s="3"/>
      <c r="R31" s="3"/>
      <c r="S31" s="3">
        <f t="shared" si="3"/>
        <v>0</v>
      </c>
      <c r="T31" s="3" t="str">
        <f t="shared" si="4"/>
        <v>捕获任意鱼：80</v>
      </c>
      <c r="U31" s="11">
        <f>U19+1</f>
        <v>3</v>
      </c>
      <c r="V31" s="3"/>
      <c r="W31" s="3"/>
      <c r="Z31" s="3"/>
      <c r="AA31" s="3"/>
      <c r="AB31" s="9">
        <v>5</v>
      </c>
      <c r="AC31" s="9">
        <v>27</v>
      </c>
      <c r="AD31" s="11" t="s">
        <v>60</v>
      </c>
      <c r="AE31" s="11">
        <v>80</v>
      </c>
      <c r="AF31" s="11">
        <v>0</v>
      </c>
      <c r="AG31" s="31" t="s">
        <v>61</v>
      </c>
      <c r="AH31" s="32">
        <f t="shared" si="5"/>
        <v>1</v>
      </c>
      <c r="AI31" s="32">
        <f t="shared" si="6"/>
        <v>2</v>
      </c>
      <c r="AJ31" s="33">
        <v>40000</v>
      </c>
      <c r="AK31" s="34">
        <f t="shared" si="7"/>
        <v>2</v>
      </c>
      <c r="AL31" s="31"/>
      <c r="AM31" s="32"/>
      <c r="AN31" s="32"/>
      <c r="AO31" s="33"/>
      <c r="AP31" s="41"/>
      <c r="AQ31" s="34"/>
      <c r="AR31" s="3"/>
      <c r="BA31" s="56">
        <f t="shared" ref="BA31:BB31" si="59">BA28</f>
        <v>25000</v>
      </c>
      <c r="BB31" s="56">
        <f t="shared" si="59"/>
        <v>75000</v>
      </c>
      <c r="BC31" s="56">
        <f t="shared" si="26"/>
        <v>0</v>
      </c>
      <c r="BD31" s="56">
        <f t="shared" si="27"/>
        <v>0</v>
      </c>
      <c r="BE31" s="56">
        <f t="shared" si="28"/>
        <v>0</v>
      </c>
      <c r="BF31" s="56">
        <f t="shared" si="28"/>
        <v>100</v>
      </c>
      <c r="BG31" s="56">
        <v>100000</v>
      </c>
      <c r="BH31" s="56">
        <v>150000</v>
      </c>
      <c r="BI31" s="56">
        <v>0</v>
      </c>
      <c r="BJ31" s="59">
        <f t="shared" si="29"/>
        <v>0</v>
      </c>
      <c r="BK31" s="17" t="str">
        <f t="shared" si="17"/>
        <v>[[0,[25000,75000]],[100,[0,0]],[0,[100000,150000]]]</v>
      </c>
    </row>
    <row r="32" spans="1:63" x14ac:dyDescent="0.35">
      <c r="A32" s="9">
        <v>128</v>
      </c>
      <c r="B32" s="3"/>
      <c r="C32" s="9">
        <f t="shared" si="0"/>
        <v>129</v>
      </c>
      <c r="D32" s="10">
        <v>19</v>
      </c>
      <c r="E32" s="11">
        <v>0</v>
      </c>
      <c r="F32" s="12" t="str">
        <f t="shared" si="1"/>
        <v>newTask_19</v>
      </c>
      <c r="G32" s="13" t="s">
        <v>73</v>
      </c>
      <c r="H32" s="11">
        <v>0</v>
      </c>
      <c r="I32" s="11">
        <f t="shared" si="18"/>
        <v>400</v>
      </c>
      <c r="J32" s="11">
        <f t="shared" si="19"/>
        <v>0</v>
      </c>
      <c r="K32" s="3" t="str">
        <f t="shared" si="46"/>
        <v>2|1001|5</v>
      </c>
      <c r="L32" s="3" t="str">
        <f t="shared" si="57"/>
        <v/>
      </c>
      <c r="M32" s="3">
        <v>1</v>
      </c>
      <c r="N32" s="3" t="str">
        <f t="shared" si="58"/>
        <v>开火次数：400</v>
      </c>
      <c r="O32" s="17" t="str">
        <f t="shared" si="16"/>
        <v>[[0,[10000,30000]],[100,[0,0]],[0,[100000,150000]]]</v>
      </c>
      <c r="P32" s="17">
        <v>1000000</v>
      </c>
      <c r="Q32" s="3"/>
      <c r="R32" s="3"/>
      <c r="S32" s="3">
        <f t="shared" si="3"/>
        <v>0</v>
      </c>
      <c r="T32" s="3" t="str">
        <f t="shared" si="4"/>
        <v>开火次数：400</v>
      </c>
      <c r="U32" s="11">
        <v>500</v>
      </c>
      <c r="V32" s="3"/>
      <c r="W32" s="3"/>
      <c r="Z32" s="3"/>
      <c r="AA32" s="3"/>
      <c r="AB32" s="9">
        <v>5</v>
      </c>
      <c r="AC32" s="9">
        <v>28</v>
      </c>
      <c r="AD32" s="24" t="s">
        <v>77</v>
      </c>
      <c r="AE32" s="11">
        <v>400</v>
      </c>
      <c r="AF32" s="11">
        <v>0</v>
      </c>
      <c r="AG32" s="31" t="s">
        <v>70</v>
      </c>
      <c r="AH32" s="32">
        <f t="shared" si="5"/>
        <v>2</v>
      </c>
      <c r="AI32" s="32">
        <f t="shared" si="6"/>
        <v>1001</v>
      </c>
      <c r="AJ32" s="33">
        <v>5</v>
      </c>
      <c r="AK32" s="34">
        <f t="shared" si="7"/>
        <v>10</v>
      </c>
      <c r="AL32" s="31"/>
      <c r="AM32" s="32"/>
      <c r="AN32" s="32"/>
      <c r="AO32" s="33"/>
      <c r="AP32" s="41"/>
      <c r="AQ32" s="34"/>
      <c r="AR32" s="3"/>
      <c r="BA32" s="56">
        <f t="shared" ref="BA32:BB32" si="60">BA29</f>
        <v>10000</v>
      </c>
      <c r="BB32" s="56">
        <f t="shared" si="60"/>
        <v>30000</v>
      </c>
      <c r="BC32" s="56">
        <f t="shared" si="26"/>
        <v>0</v>
      </c>
      <c r="BD32" s="56">
        <f t="shared" si="27"/>
        <v>0</v>
      </c>
      <c r="BE32" s="56">
        <f t="shared" si="28"/>
        <v>0</v>
      </c>
      <c r="BF32" s="56">
        <f t="shared" si="28"/>
        <v>100</v>
      </c>
      <c r="BG32" s="56">
        <v>100000</v>
      </c>
      <c r="BH32" s="56">
        <v>150000</v>
      </c>
      <c r="BI32" s="56">
        <v>0</v>
      </c>
      <c r="BJ32" s="59">
        <f t="shared" si="29"/>
        <v>0</v>
      </c>
      <c r="BK32" s="17" t="str">
        <f t="shared" si="17"/>
        <v>[[0,[10000,30000]],[100,[0,0]],[0,[100000,150000]]]</v>
      </c>
    </row>
    <row r="33" spans="1:63" x14ac:dyDescent="0.35">
      <c r="A33" s="9">
        <v>129</v>
      </c>
      <c r="B33" s="9"/>
      <c r="C33" s="9">
        <f t="shared" si="0"/>
        <v>130</v>
      </c>
      <c r="D33" s="10">
        <v>20</v>
      </c>
      <c r="E33" s="11">
        <v>201</v>
      </c>
      <c r="F33" s="12" t="str">
        <f t="shared" si="1"/>
        <v>newTask_20</v>
      </c>
      <c r="G33" s="13" t="s">
        <v>79</v>
      </c>
      <c r="H33" s="11">
        <v>1001</v>
      </c>
      <c r="I33" s="11">
        <f t="shared" si="18"/>
        <v>4</v>
      </c>
      <c r="J33" s="11">
        <f t="shared" si="19"/>
        <v>0</v>
      </c>
      <c r="K33" s="3" t="str">
        <f t="shared" si="46"/>
        <v>1|2|40000</v>
      </c>
      <c r="L33" s="3" t="str">
        <f t="shared" si="57"/>
        <v/>
      </c>
      <c r="M33" s="3">
        <f t="shared" ref="M33:M40" si="61">IF(L33&lt;&gt;"",1,0)</f>
        <v>0</v>
      </c>
      <c r="N33" s="3" t="str">
        <f t="shared" si="58"/>
        <v>锁定使用数量：4</v>
      </c>
      <c r="O33" s="17" t="str">
        <f t="shared" si="16"/>
        <v>[[0,[10000,30000]],[100,[0,0]],[0,[100000,150000]]]</v>
      </c>
      <c r="P33" s="17">
        <v>1000000</v>
      </c>
      <c r="Q33" s="3"/>
      <c r="R33" s="3"/>
      <c r="S33" s="3" t="str">
        <f t="shared" si="3"/>
        <v>锁定</v>
      </c>
      <c r="T33" s="3" t="str">
        <f t="shared" si="4"/>
        <v>使用数量：4</v>
      </c>
      <c r="U33" s="11">
        <f>U21+10</f>
        <v>35</v>
      </c>
      <c r="V33" s="3"/>
      <c r="W33" s="3"/>
      <c r="Z33" s="3"/>
      <c r="AA33" s="3"/>
      <c r="AB33" s="9">
        <v>5</v>
      </c>
      <c r="AC33" s="9">
        <v>29</v>
      </c>
      <c r="AD33" s="11" t="s">
        <v>81</v>
      </c>
      <c r="AE33" s="11">
        <v>4</v>
      </c>
      <c r="AF33" s="11">
        <v>0</v>
      </c>
      <c r="AG33" s="31" t="s">
        <v>61</v>
      </c>
      <c r="AH33" s="32">
        <f t="shared" si="5"/>
        <v>1</v>
      </c>
      <c r="AI33" s="32">
        <f t="shared" si="6"/>
        <v>2</v>
      </c>
      <c r="AJ33" s="33">
        <v>40000</v>
      </c>
      <c r="AK33" s="34">
        <f t="shared" si="7"/>
        <v>2</v>
      </c>
      <c r="AL33" s="31"/>
      <c r="AM33" s="32"/>
      <c r="AN33" s="32"/>
      <c r="AO33" s="33"/>
      <c r="AP33" s="41"/>
      <c r="AQ33" s="34"/>
      <c r="AR33" s="3"/>
      <c r="BA33" s="56">
        <f t="shared" ref="BA33:BB33" si="62">BA30</f>
        <v>10000</v>
      </c>
      <c r="BB33" s="56">
        <f t="shared" si="62"/>
        <v>30000</v>
      </c>
      <c r="BC33" s="56">
        <f t="shared" si="26"/>
        <v>0</v>
      </c>
      <c r="BD33" s="56">
        <f t="shared" si="27"/>
        <v>0</v>
      </c>
      <c r="BE33" s="56">
        <f t="shared" si="28"/>
        <v>0</v>
      </c>
      <c r="BF33" s="56">
        <f t="shared" si="28"/>
        <v>100</v>
      </c>
      <c r="BG33" s="56">
        <v>100000</v>
      </c>
      <c r="BH33" s="56">
        <v>150000</v>
      </c>
      <c r="BI33" s="56">
        <v>0</v>
      </c>
      <c r="BJ33" s="59">
        <f t="shared" si="29"/>
        <v>0</v>
      </c>
      <c r="BK33" s="17" t="str">
        <f t="shared" si="17"/>
        <v>[[0,[10000,30000]],[100,[0,0]],[0,[100000,150000]]]</v>
      </c>
    </row>
    <row r="34" spans="1:63" x14ac:dyDescent="0.35">
      <c r="A34" s="9">
        <v>130</v>
      </c>
      <c r="B34" s="9"/>
      <c r="C34" s="9">
        <f t="shared" si="0"/>
        <v>131</v>
      </c>
      <c r="D34" s="10">
        <v>2</v>
      </c>
      <c r="E34" s="11">
        <v>0</v>
      </c>
      <c r="F34" s="12" t="str">
        <f t="shared" si="1"/>
        <v>newTask_2_4</v>
      </c>
      <c r="G34" s="13" t="s">
        <v>97</v>
      </c>
      <c r="H34" s="11">
        <v>4</v>
      </c>
      <c r="I34" s="11">
        <f t="shared" si="18"/>
        <v>2</v>
      </c>
      <c r="J34" s="11">
        <f t="shared" si="19"/>
        <v>0</v>
      </c>
      <c r="K34" s="3" t="str">
        <f t="shared" ref="K34:K45" si="63">IF(AL34="",AH34&amp;"|"&amp;AI34&amp;"|"&amp;AJ34,AH34&amp;"|"&amp;AI34&amp;"|"&amp;AJ34&amp;","&amp;AM34&amp;"|"&amp;AN34&amp;"|"&amp;AO34)</f>
        <v>1|2|50000</v>
      </c>
      <c r="L34" s="3" t="str">
        <f t="shared" si="57"/>
        <v/>
      </c>
      <c r="M34" s="3">
        <f t="shared" si="61"/>
        <v>0</v>
      </c>
      <c r="N34" s="3" t="str">
        <f t="shared" si="58"/>
        <v>捕获黄金鱼：2</v>
      </c>
      <c r="O34" s="17" t="str">
        <f t="shared" si="16"/>
        <v>[[0,[25000,75000]],[100,[0,0]],[0,[100000,150000]]]</v>
      </c>
      <c r="P34" s="17">
        <v>1000000</v>
      </c>
      <c r="Q34" s="3"/>
      <c r="R34" s="3"/>
      <c r="S34" s="3">
        <f t="shared" si="3"/>
        <v>0</v>
      </c>
      <c r="T34" s="3" t="str">
        <f t="shared" si="4"/>
        <v>捕获黄金鱼：2</v>
      </c>
      <c r="U34" s="11">
        <v>600</v>
      </c>
      <c r="V34" s="3"/>
      <c r="W34" s="3"/>
      <c r="Z34" s="3"/>
      <c r="AA34" s="3"/>
      <c r="AB34" s="9">
        <v>5</v>
      </c>
      <c r="AC34" s="9">
        <v>30</v>
      </c>
      <c r="AD34" s="11" t="s">
        <v>98</v>
      </c>
      <c r="AE34" s="11">
        <v>2</v>
      </c>
      <c r="AF34" s="11">
        <v>0</v>
      </c>
      <c r="AG34" s="31" t="s">
        <v>61</v>
      </c>
      <c r="AH34" s="32">
        <f t="shared" si="5"/>
        <v>1</v>
      </c>
      <c r="AI34" s="32">
        <f t="shared" si="6"/>
        <v>2</v>
      </c>
      <c r="AJ34" s="33">
        <v>50000</v>
      </c>
      <c r="AK34" s="34">
        <f t="shared" si="7"/>
        <v>2.5</v>
      </c>
      <c r="AL34" s="31"/>
      <c r="AM34" s="32"/>
      <c r="AN34" s="32"/>
      <c r="AO34" s="33"/>
      <c r="AP34" s="41"/>
      <c r="AQ34" s="34"/>
      <c r="AR34" s="3"/>
      <c r="BA34" s="56">
        <f t="shared" ref="BA34:BB34" si="64">BA31</f>
        <v>25000</v>
      </c>
      <c r="BB34" s="56">
        <f t="shared" si="64"/>
        <v>75000</v>
      </c>
      <c r="BC34" s="56">
        <f t="shared" si="26"/>
        <v>0</v>
      </c>
      <c r="BD34" s="56">
        <f t="shared" si="27"/>
        <v>0</v>
      </c>
      <c r="BE34" s="56">
        <f t="shared" si="28"/>
        <v>0</v>
      </c>
      <c r="BF34" s="56">
        <f t="shared" si="28"/>
        <v>100</v>
      </c>
      <c r="BG34" s="56">
        <v>100000</v>
      </c>
      <c r="BH34" s="56">
        <v>150000</v>
      </c>
      <c r="BI34" s="56">
        <v>0</v>
      </c>
      <c r="BJ34" s="59">
        <f t="shared" si="29"/>
        <v>0</v>
      </c>
      <c r="BK34" s="17" t="str">
        <f t="shared" si="17"/>
        <v>[[0,[25000,75000]],[100,[0,0]],[0,[100000,150000]]]</v>
      </c>
    </row>
    <row r="35" spans="1:63" x14ac:dyDescent="0.35">
      <c r="A35" s="9">
        <v>131</v>
      </c>
      <c r="B35" s="9"/>
      <c r="C35" s="9">
        <f t="shared" si="0"/>
        <v>132</v>
      </c>
      <c r="D35" s="10">
        <v>3</v>
      </c>
      <c r="E35" s="11">
        <v>0</v>
      </c>
      <c r="F35" s="12" t="str">
        <f t="shared" si="1"/>
        <v>newTask_3</v>
      </c>
      <c r="G35" s="13" t="s">
        <v>68</v>
      </c>
      <c r="H35" s="11">
        <v>2</v>
      </c>
      <c r="I35" s="11">
        <f t="shared" si="18"/>
        <v>2000000</v>
      </c>
      <c r="J35" s="11">
        <f t="shared" si="19"/>
        <v>0</v>
      </c>
      <c r="K35" s="3" t="str">
        <f t="shared" si="63"/>
        <v>1|2|60000</v>
      </c>
      <c r="L35" s="3" t="str">
        <f t="shared" si="57"/>
        <v/>
      </c>
      <c r="M35" s="3">
        <f t="shared" si="61"/>
        <v>0</v>
      </c>
      <c r="N35" s="3" t="str">
        <f t="shared" si="58"/>
        <v>捕鱼获得金币：2000000</v>
      </c>
      <c r="O35" s="17" t="str">
        <f t="shared" si="16"/>
        <v>[[0,[10000,30000]],[100,[0,0]],[0,[100000,150000]]]</v>
      </c>
      <c r="P35" s="17">
        <v>1000000</v>
      </c>
      <c r="Q35" s="3"/>
      <c r="R35" s="3"/>
      <c r="S35" s="3">
        <f t="shared" si="3"/>
        <v>0</v>
      </c>
      <c r="T35" s="3" t="str">
        <f t="shared" si="4"/>
        <v>捕鱼获得金币：2000000</v>
      </c>
      <c r="U35" s="11">
        <f>U23+1</f>
        <v>3</v>
      </c>
      <c r="V35" s="3"/>
      <c r="W35" s="3"/>
      <c r="Z35" s="3"/>
      <c r="AA35" s="3"/>
      <c r="AB35" s="9">
        <v>5</v>
      </c>
      <c r="AC35" s="9">
        <v>31</v>
      </c>
      <c r="AD35" s="11" t="s">
        <v>72</v>
      </c>
      <c r="AE35" s="11">
        <v>2000000</v>
      </c>
      <c r="AF35" s="11">
        <v>0</v>
      </c>
      <c r="AG35" s="31" t="s">
        <v>61</v>
      </c>
      <c r="AH35" s="32">
        <f t="shared" si="5"/>
        <v>1</v>
      </c>
      <c r="AI35" s="32">
        <f t="shared" si="6"/>
        <v>2</v>
      </c>
      <c r="AJ35" s="33">
        <v>60000</v>
      </c>
      <c r="AK35" s="34">
        <f t="shared" si="7"/>
        <v>3</v>
      </c>
      <c r="AL35" s="31"/>
      <c r="AM35" s="32"/>
      <c r="AN35" s="32"/>
      <c r="AO35" s="33"/>
      <c r="AP35" s="41"/>
      <c r="AQ35" s="34"/>
      <c r="AR35" s="3"/>
      <c r="BA35" s="56">
        <f t="shared" ref="BA35:BB35" si="65">BA32</f>
        <v>10000</v>
      </c>
      <c r="BB35" s="56">
        <f t="shared" si="65"/>
        <v>30000</v>
      </c>
      <c r="BC35" s="56">
        <f t="shared" si="26"/>
        <v>0</v>
      </c>
      <c r="BD35" s="56">
        <f t="shared" si="27"/>
        <v>0</v>
      </c>
      <c r="BE35" s="56">
        <f t="shared" si="28"/>
        <v>0</v>
      </c>
      <c r="BF35" s="56">
        <f t="shared" si="28"/>
        <v>100</v>
      </c>
      <c r="BG35" s="56">
        <v>100000</v>
      </c>
      <c r="BH35" s="56">
        <v>150000</v>
      </c>
      <c r="BI35" s="56">
        <v>0</v>
      </c>
      <c r="BJ35" s="59">
        <f t="shared" si="29"/>
        <v>0</v>
      </c>
      <c r="BK35" s="17" t="str">
        <f t="shared" si="17"/>
        <v>[[0,[10000,30000]],[100,[0,0]],[0,[100000,150000]]]</v>
      </c>
    </row>
    <row r="36" spans="1:63" x14ac:dyDescent="0.35">
      <c r="A36" s="9">
        <v>132</v>
      </c>
      <c r="B36" s="3"/>
      <c r="C36" s="9">
        <f t="shared" si="0"/>
        <v>133</v>
      </c>
      <c r="D36" s="10">
        <v>2</v>
      </c>
      <c r="E36" s="11">
        <v>0</v>
      </c>
      <c r="F36" s="12" t="str">
        <f t="shared" si="1"/>
        <v>newTask_2</v>
      </c>
      <c r="G36" s="13" t="s">
        <v>57</v>
      </c>
      <c r="H36" s="11">
        <v>0</v>
      </c>
      <c r="I36" s="11">
        <f t="shared" si="18"/>
        <v>100</v>
      </c>
      <c r="J36" s="11">
        <f t="shared" si="19"/>
        <v>0</v>
      </c>
      <c r="K36" s="3" t="str">
        <f t="shared" si="63"/>
        <v>2|1001|5</v>
      </c>
      <c r="L36" s="3" t="str">
        <f t="shared" si="57"/>
        <v/>
      </c>
      <c r="M36" s="3">
        <f t="shared" si="61"/>
        <v>0</v>
      </c>
      <c r="N36" s="3" t="str">
        <f t="shared" si="58"/>
        <v>捕获任意鱼：100</v>
      </c>
      <c r="O36" s="17" t="str">
        <f t="shared" si="16"/>
        <v>[[0,[10000,30000]],[100,[0,0]],[0,[100000,150000]]]</v>
      </c>
      <c r="P36" s="17">
        <v>1000000</v>
      </c>
      <c r="Q36" s="3"/>
      <c r="R36" s="3"/>
      <c r="S36" s="3">
        <f t="shared" si="3"/>
        <v>0</v>
      </c>
      <c r="T36" s="3" t="str">
        <f t="shared" si="4"/>
        <v>捕获任意鱼：100</v>
      </c>
      <c r="U36" s="19">
        <v>15000000</v>
      </c>
      <c r="V36" s="3"/>
      <c r="W36" s="3"/>
      <c r="Z36" s="3"/>
      <c r="AA36" s="3"/>
      <c r="AB36" s="9">
        <v>5</v>
      </c>
      <c r="AC36" s="9">
        <v>32</v>
      </c>
      <c r="AD36" s="11" t="s">
        <v>60</v>
      </c>
      <c r="AE36" s="19">
        <v>100</v>
      </c>
      <c r="AF36" s="19">
        <v>0</v>
      </c>
      <c r="AG36" s="31" t="s">
        <v>70</v>
      </c>
      <c r="AH36" s="32">
        <f t="shared" si="5"/>
        <v>2</v>
      </c>
      <c r="AI36" s="32">
        <f t="shared" si="6"/>
        <v>1001</v>
      </c>
      <c r="AJ36" s="33">
        <v>5</v>
      </c>
      <c r="AK36" s="34">
        <f t="shared" si="7"/>
        <v>10</v>
      </c>
      <c r="AL36" s="31"/>
      <c r="AM36" s="32"/>
      <c r="AN36" s="32"/>
      <c r="AO36" s="33"/>
      <c r="AP36" s="41"/>
      <c r="AQ36" s="34"/>
      <c r="AR36" s="3"/>
      <c r="BA36" s="56">
        <f t="shared" ref="BA36:BB36" si="66">BA33</f>
        <v>10000</v>
      </c>
      <c r="BB36" s="56">
        <f t="shared" si="66"/>
        <v>30000</v>
      </c>
      <c r="BC36" s="56">
        <f t="shared" si="26"/>
        <v>0</v>
      </c>
      <c r="BD36" s="56">
        <f t="shared" si="27"/>
        <v>0</v>
      </c>
      <c r="BE36" s="56">
        <f t="shared" si="28"/>
        <v>0</v>
      </c>
      <c r="BF36" s="56">
        <f t="shared" si="28"/>
        <v>100</v>
      </c>
      <c r="BG36" s="56">
        <v>100000</v>
      </c>
      <c r="BH36" s="56">
        <v>150000</v>
      </c>
      <c r="BI36" s="56">
        <v>0</v>
      </c>
      <c r="BJ36" s="59">
        <f t="shared" si="29"/>
        <v>0</v>
      </c>
      <c r="BK36" s="17" t="str">
        <f t="shared" si="17"/>
        <v>[[0,[10000,30000]],[100,[0,0]],[0,[100000,150000]]]</v>
      </c>
    </row>
    <row r="37" spans="1:63" x14ac:dyDescent="0.35">
      <c r="A37" s="9">
        <v>133</v>
      </c>
      <c r="B37" s="9"/>
      <c r="C37" s="9">
        <f t="shared" si="0"/>
        <v>134</v>
      </c>
      <c r="D37" s="10">
        <v>2</v>
      </c>
      <c r="E37" s="11">
        <v>0</v>
      </c>
      <c r="F37" s="12" t="str">
        <f t="shared" si="1"/>
        <v>newTask_2_4</v>
      </c>
      <c r="G37" s="13" t="s">
        <v>97</v>
      </c>
      <c r="H37" s="11">
        <v>4</v>
      </c>
      <c r="I37" s="11">
        <f t="shared" si="18"/>
        <v>3</v>
      </c>
      <c r="J37" s="11">
        <f t="shared" si="19"/>
        <v>0</v>
      </c>
      <c r="K37" s="3" t="str">
        <f t="shared" si="63"/>
        <v>1|2|80000</v>
      </c>
      <c r="L37" s="3" t="str">
        <f t="shared" si="57"/>
        <v/>
      </c>
      <c r="M37" s="3">
        <f t="shared" si="61"/>
        <v>0</v>
      </c>
      <c r="N37" s="3" t="str">
        <f t="shared" si="58"/>
        <v>捕获黄金鱼：3</v>
      </c>
      <c r="O37" s="17" t="str">
        <f t="shared" si="16"/>
        <v>[[0,[25000,75000]],[100,[0,0]],[0,[100000,150000]]]</v>
      </c>
      <c r="P37" s="17">
        <v>1000000</v>
      </c>
      <c r="S37" s="3">
        <f t="shared" ref="S37:S68" si="67">IF(AND(D37=2,J37&gt;0),"使用"&amp;J37&amp;"炮及以上",IF(D37=20,VLOOKUP(H37,V:W,2,0),IF(D37=26,VLOOKUP(H37,X:Y,2,0),0)))</f>
        <v>0</v>
      </c>
      <c r="T37" s="3" t="str">
        <f t="shared" ref="T37:T68" si="68">IF(AND(D37=2,H37=4),"捕获黄金鱼："&amp;I37,VLOOKUP(D37,Q:R,2,0)&amp;I37)</f>
        <v>捕获黄金鱼：3</v>
      </c>
      <c r="U37" s="11">
        <f>U25+1</f>
        <v>4</v>
      </c>
      <c r="AB37" s="9">
        <v>6</v>
      </c>
      <c r="AC37" s="9">
        <v>33</v>
      </c>
      <c r="AD37" s="11" t="s">
        <v>98</v>
      </c>
      <c r="AE37" s="11">
        <v>3</v>
      </c>
      <c r="AF37" s="11">
        <v>0</v>
      </c>
      <c r="AG37" s="31" t="s">
        <v>61</v>
      </c>
      <c r="AH37" s="32">
        <f t="shared" ref="AH37:AH69" si="69">VLOOKUP(AG37,AT$1:AX$27,4,0)</f>
        <v>1</v>
      </c>
      <c r="AI37" s="32">
        <f t="shared" ref="AI37:AI69" si="70">VLOOKUP(AG37,AT$1:AX$27,5,0)</f>
        <v>2</v>
      </c>
      <c r="AJ37" s="33">
        <v>80000</v>
      </c>
      <c r="AK37" s="34">
        <f t="shared" ref="AK37:AK69" si="71">VLOOKUP(AG37,AT$1:AX$27,3,0)*AJ37</f>
        <v>4</v>
      </c>
      <c r="AR37" s="3"/>
      <c r="BA37" s="56">
        <f t="shared" ref="BA37:BB37" si="72">BA34</f>
        <v>25000</v>
      </c>
      <c r="BB37" s="56">
        <f t="shared" si="72"/>
        <v>75000</v>
      </c>
      <c r="BC37" s="56">
        <f t="shared" si="26"/>
        <v>0</v>
      </c>
      <c r="BD37" s="56">
        <f t="shared" si="27"/>
        <v>0</v>
      </c>
      <c r="BE37" s="56">
        <f t="shared" si="28"/>
        <v>0</v>
      </c>
      <c r="BF37" s="56">
        <f t="shared" si="28"/>
        <v>100</v>
      </c>
      <c r="BG37" s="56">
        <v>100000</v>
      </c>
      <c r="BH37" s="56">
        <v>150000</v>
      </c>
      <c r="BI37" s="56">
        <v>0</v>
      </c>
      <c r="BJ37" s="59">
        <f t="shared" si="29"/>
        <v>0</v>
      </c>
      <c r="BK37" s="17" t="str">
        <f t="shared" si="17"/>
        <v>[[0,[25000,75000]],[100,[0,0]],[0,[100000,150000]]]</v>
      </c>
    </row>
    <row r="38" spans="1:63" x14ac:dyDescent="0.35">
      <c r="A38" s="9">
        <v>134</v>
      </c>
      <c r="B38" s="3"/>
      <c r="C38" s="9">
        <f t="shared" si="0"/>
        <v>135</v>
      </c>
      <c r="D38" s="10">
        <v>3</v>
      </c>
      <c r="E38" s="11">
        <v>0</v>
      </c>
      <c r="F38" s="12" t="str">
        <f t="shared" si="1"/>
        <v>newTask_3</v>
      </c>
      <c r="G38" s="13" t="s">
        <v>68</v>
      </c>
      <c r="H38" s="11">
        <v>2</v>
      </c>
      <c r="I38" s="11">
        <f t="shared" si="18"/>
        <v>3000000</v>
      </c>
      <c r="J38" s="11">
        <f t="shared" si="19"/>
        <v>0</v>
      </c>
      <c r="K38" s="3" t="str">
        <f t="shared" si="63"/>
        <v>2|1001|5</v>
      </c>
      <c r="L38" s="3" t="str">
        <f t="shared" si="57"/>
        <v/>
      </c>
      <c r="M38" s="3">
        <f t="shared" si="61"/>
        <v>0</v>
      </c>
      <c r="N38" s="3" t="str">
        <f t="shared" si="58"/>
        <v>捕鱼获得金币：3000000</v>
      </c>
      <c r="O38" s="17" t="str">
        <f t="shared" si="16"/>
        <v>[[0,[10000,30000]],[100,[0,0]],[0,[100000,150000]]]</v>
      </c>
      <c r="P38" s="17">
        <v>1000000</v>
      </c>
      <c r="S38" s="3">
        <f t="shared" si="67"/>
        <v>0</v>
      </c>
      <c r="T38" s="3" t="str">
        <f t="shared" si="68"/>
        <v>捕鱼获得金币：3000000</v>
      </c>
      <c r="U38" s="11">
        <v>700</v>
      </c>
      <c r="AB38" s="9">
        <v>6</v>
      </c>
      <c r="AC38" s="9">
        <v>34</v>
      </c>
      <c r="AD38" s="11" t="s">
        <v>72</v>
      </c>
      <c r="AE38" s="11">
        <v>3000000</v>
      </c>
      <c r="AF38" s="11">
        <v>0</v>
      </c>
      <c r="AG38" s="31" t="s">
        <v>70</v>
      </c>
      <c r="AH38" s="32">
        <f t="shared" si="69"/>
        <v>2</v>
      </c>
      <c r="AI38" s="32">
        <f t="shared" si="70"/>
        <v>1001</v>
      </c>
      <c r="AJ38" s="33">
        <v>5</v>
      </c>
      <c r="AK38" s="34">
        <f t="shared" si="71"/>
        <v>10</v>
      </c>
      <c r="AR38" s="3"/>
      <c r="BA38" s="56">
        <f t="shared" ref="BA38:BB38" si="73">BA35</f>
        <v>10000</v>
      </c>
      <c r="BB38" s="56">
        <f t="shared" si="73"/>
        <v>30000</v>
      </c>
      <c r="BC38" s="56">
        <f t="shared" si="26"/>
        <v>0</v>
      </c>
      <c r="BD38" s="56">
        <f t="shared" si="27"/>
        <v>0</v>
      </c>
      <c r="BE38" s="56">
        <f t="shared" si="28"/>
        <v>0</v>
      </c>
      <c r="BF38" s="56">
        <f t="shared" si="28"/>
        <v>100</v>
      </c>
      <c r="BG38" s="56">
        <v>100000</v>
      </c>
      <c r="BH38" s="56">
        <v>150000</v>
      </c>
      <c r="BI38" s="56">
        <v>0</v>
      </c>
      <c r="BJ38" s="59">
        <f t="shared" si="29"/>
        <v>0</v>
      </c>
      <c r="BK38" s="17" t="str">
        <f t="shared" si="17"/>
        <v>[[0,[10000,30000]],[100,[0,0]],[0,[100000,150000]]]</v>
      </c>
    </row>
    <row r="39" spans="1:63" x14ac:dyDescent="0.35">
      <c r="A39" s="9">
        <v>135</v>
      </c>
      <c r="B39" s="9"/>
      <c r="C39" s="9">
        <f t="shared" si="0"/>
        <v>136</v>
      </c>
      <c r="D39" s="10">
        <v>2</v>
      </c>
      <c r="E39" s="11">
        <v>0</v>
      </c>
      <c r="F39" s="12" t="str">
        <f t="shared" si="1"/>
        <v>newTask_2</v>
      </c>
      <c r="G39" s="13" t="s">
        <v>57</v>
      </c>
      <c r="H39" s="11">
        <v>0</v>
      </c>
      <c r="I39" s="11">
        <f t="shared" si="18"/>
        <v>120</v>
      </c>
      <c r="J39" s="11">
        <f t="shared" si="19"/>
        <v>0</v>
      </c>
      <c r="K39" s="3" t="str">
        <f t="shared" si="63"/>
        <v>1|2|100000</v>
      </c>
      <c r="L39" s="3" t="str">
        <f t="shared" si="57"/>
        <v/>
      </c>
      <c r="M39" s="3">
        <f t="shared" si="61"/>
        <v>0</v>
      </c>
      <c r="N39" s="3" t="str">
        <f t="shared" si="58"/>
        <v>捕获任意鱼：120</v>
      </c>
      <c r="O39" s="17" t="str">
        <f t="shared" si="16"/>
        <v>[[0,[10000,30000]],[100,[0,0]],[0,[100000,150000]]]</v>
      </c>
      <c r="P39" s="17">
        <v>1000000</v>
      </c>
      <c r="S39" s="3">
        <f t="shared" si="67"/>
        <v>0</v>
      </c>
      <c r="T39" s="3" t="str">
        <f t="shared" si="68"/>
        <v>捕获任意鱼：120</v>
      </c>
      <c r="U39" s="11">
        <f>U27+1</f>
        <v>3</v>
      </c>
      <c r="AB39" s="9">
        <v>6</v>
      </c>
      <c r="AC39" s="9">
        <v>35</v>
      </c>
      <c r="AD39" s="11" t="s">
        <v>60</v>
      </c>
      <c r="AE39" s="11">
        <v>120</v>
      </c>
      <c r="AF39" s="11">
        <v>0</v>
      </c>
      <c r="AG39" s="31" t="s">
        <v>61</v>
      </c>
      <c r="AH39" s="32">
        <f t="shared" si="69"/>
        <v>1</v>
      </c>
      <c r="AI39" s="32">
        <f t="shared" si="70"/>
        <v>2</v>
      </c>
      <c r="AJ39" s="33">
        <v>100000</v>
      </c>
      <c r="AK39" s="34">
        <f t="shared" si="71"/>
        <v>5</v>
      </c>
      <c r="AR39" s="3"/>
      <c r="BA39" s="56">
        <f t="shared" ref="BA39:BB39" si="74">BA36</f>
        <v>10000</v>
      </c>
      <c r="BB39" s="56">
        <f t="shared" si="74"/>
        <v>30000</v>
      </c>
      <c r="BC39" s="56">
        <f t="shared" si="26"/>
        <v>0</v>
      </c>
      <c r="BD39" s="56">
        <f t="shared" si="27"/>
        <v>0</v>
      </c>
      <c r="BE39" s="56">
        <f t="shared" si="28"/>
        <v>0</v>
      </c>
      <c r="BF39" s="56">
        <f t="shared" si="28"/>
        <v>100</v>
      </c>
      <c r="BG39" s="56">
        <v>100000</v>
      </c>
      <c r="BH39" s="56">
        <v>150000</v>
      </c>
      <c r="BI39" s="56">
        <v>0</v>
      </c>
      <c r="BJ39" s="59">
        <f t="shared" si="29"/>
        <v>0</v>
      </c>
      <c r="BK39" s="17" t="str">
        <f t="shared" si="17"/>
        <v>[[0,[10000,30000]],[100,[0,0]],[0,[100000,150000]]]</v>
      </c>
    </row>
    <row r="40" spans="1:63" x14ac:dyDescent="0.35">
      <c r="A40" s="9">
        <v>136</v>
      </c>
      <c r="B40" s="9"/>
      <c r="C40" s="9">
        <f t="shared" si="0"/>
        <v>137</v>
      </c>
      <c r="D40" s="10">
        <v>2</v>
      </c>
      <c r="E40" s="11">
        <v>0</v>
      </c>
      <c r="F40" s="12" t="str">
        <f t="shared" si="1"/>
        <v>newTask_2_4</v>
      </c>
      <c r="G40" s="13" t="s">
        <v>97</v>
      </c>
      <c r="H40" s="11">
        <v>4</v>
      </c>
      <c r="I40" s="11">
        <f t="shared" si="18"/>
        <v>4</v>
      </c>
      <c r="J40" s="11">
        <f t="shared" si="19"/>
        <v>0</v>
      </c>
      <c r="K40" s="3" t="str">
        <f t="shared" si="63"/>
        <v>1|2|120000</v>
      </c>
      <c r="L40" s="3" t="str">
        <f t="shared" si="57"/>
        <v/>
      </c>
      <c r="M40" s="3">
        <f t="shared" si="61"/>
        <v>0</v>
      </c>
      <c r="N40" s="3" t="str">
        <f t="shared" si="58"/>
        <v>捕获黄金鱼：4</v>
      </c>
      <c r="O40" s="17" t="str">
        <f t="shared" si="16"/>
        <v>[[0,[25000,75000]],[100,[0,0]],[0,[100000,150000]]]</v>
      </c>
      <c r="P40" s="17">
        <v>1000000</v>
      </c>
      <c r="S40" s="3">
        <f t="shared" si="67"/>
        <v>0</v>
      </c>
      <c r="T40" s="3" t="str">
        <f t="shared" si="68"/>
        <v>捕获黄金鱼：4</v>
      </c>
      <c r="U40" s="19">
        <v>20000000</v>
      </c>
      <c r="AB40" s="9">
        <v>6</v>
      </c>
      <c r="AC40" s="9">
        <v>36</v>
      </c>
      <c r="AD40" s="11" t="s">
        <v>98</v>
      </c>
      <c r="AE40" s="19">
        <v>4</v>
      </c>
      <c r="AF40" s="19">
        <v>0</v>
      </c>
      <c r="AG40" s="31" t="s">
        <v>61</v>
      </c>
      <c r="AH40" s="32">
        <f t="shared" si="69"/>
        <v>1</v>
      </c>
      <c r="AI40" s="32">
        <f t="shared" si="70"/>
        <v>2</v>
      </c>
      <c r="AJ40" s="33">
        <v>120000</v>
      </c>
      <c r="AK40" s="34">
        <f t="shared" si="71"/>
        <v>6</v>
      </c>
      <c r="AR40" s="3"/>
      <c r="BA40" s="56">
        <f t="shared" ref="BA40:BB40" si="75">BA37</f>
        <v>25000</v>
      </c>
      <c r="BB40" s="56">
        <f t="shared" si="75"/>
        <v>75000</v>
      </c>
      <c r="BC40" s="56">
        <f t="shared" si="26"/>
        <v>0</v>
      </c>
      <c r="BD40" s="56">
        <f t="shared" si="27"/>
        <v>0</v>
      </c>
      <c r="BE40" s="56">
        <f t="shared" si="28"/>
        <v>0</v>
      </c>
      <c r="BF40" s="56">
        <f t="shared" si="28"/>
        <v>100</v>
      </c>
      <c r="BG40" s="56">
        <v>100000</v>
      </c>
      <c r="BH40" s="56">
        <v>150000</v>
      </c>
      <c r="BI40" s="56">
        <v>0</v>
      </c>
      <c r="BJ40" s="59">
        <f t="shared" si="29"/>
        <v>0</v>
      </c>
      <c r="BK40" s="17" t="str">
        <f t="shared" si="17"/>
        <v>[[0,[25000,75000]],[100,[0,0]],[0,[100000,150000]]]</v>
      </c>
    </row>
    <row r="41" spans="1:63" x14ac:dyDescent="0.35">
      <c r="A41" s="9">
        <v>137</v>
      </c>
      <c r="B41" s="9"/>
      <c r="C41" s="9">
        <f t="shared" si="0"/>
        <v>138</v>
      </c>
      <c r="D41" s="11">
        <v>3</v>
      </c>
      <c r="E41" s="11">
        <v>0</v>
      </c>
      <c r="F41" s="12" t="str">
        <f t="shared" si="1"/>
        <v>newTask_3</v>
      </c>
      <c r="G41" s="13" t="s">
        <v>68</v>
      </c>
      <c r="H41" s="11">
        <v>2</v>
      </c>
      <c r="I41" s="11">
        <f t="shared" si="18"/>
        <v>5000000</v>
      </c>
      <c r="J41" s="11">
        <f t="shared" si="19"/>
        <v>0</v>
      </c>
      <c r="K41" s="12" t="str">
        <f t="shared" si="63"/>
        <v>1|2|150000</v>
      </c>
      <c r="L41" s="12" t="str">
        <f t="shared" si="57"/>
        <v/>
      </c>
      <c r="M41" s="12">
        <v>1</v>
      </c>
      <c r="N41" s="12" t="str">
        <f t="shared" si="58"/>
        <v>捕鱼获得金币：5000000</v>
      </c>
      <c r="O41" s="17" t="str">
        <f t="shared" si="16"/>
        <v>[[0,[10000,30000]],[100,[0,0]],[0,[100000,150000]]]</v>
      </c>
      <c r="P41" s="17">
        <v>1000000</v>
      </c>
      <c r="S41" s="3">
        <f t="shared" si="67"/>
        <v>0</v>
      </c>
      <c r="T41" s="3" t="str">
        <f t="shared" si="68"/>
        <v>捕鱼获得金币：5000000</v>
      </c>
      <c r="U41" s="11">
        <v>50</v>
      </c>
      <c r="AB41" s="9">
        <v>6</v>
      </c>
      <c r="AC41" s="9">
        <v>37</v>
      </c>
      <c r="AD41" s="11" t="s">
        <v>72</v>
      </c>
      <c r="AE41" s="11">
        <v>5000000</v>
      </c>
      <c r="AF41" s="11">
        <v>0</v>
      </c>
      <c r="AG41" s="31" t="s">
        <v>61</v>
      </c>
      <c r="AH41" s="32">
        <f t="shared" si="69"/>
        <v>1</v>
      </c>
      <c r="AI41" s="32">
        <f t="shared" si="70"/>
        <v>2</v>
      </c>
      <c r="AJ41" s="33">
        <v>150000</v>
      </c>
      <c r="AK41" s="34">
        <f t="shared" si="71"/>
        <v>7.5</v>
      </c>
      <c r="AR41" s="3"/>
      <c r="BA41" s="56">
        <f t="shared" ref="BA41:BB41" si="76">BA38</f>
        <v>10000</v>
      </c>
      <c r="BB41" s="56">
        <f t="shared" si="76"/>
        <v>30000</v>
      </c>
      <c r="BC41" s="56">
        <f t="shared" ref="BC41:BC72" si="77">BC38</f>
        <v>0</v>
      </c>
      <c r="BD41" s="56">
        <f t="shared" ref="BD41:BD72" si="78">BD38</f>
        <v>0</v>
      </c>
      <c r="BE41" s="56">
        <f t="shared" ref="BE41:BF72" si="79">BE38</f>
        <v>0</v>
      </c>
      <c r="BF41" s="56">
        <f t="shared" si="79"/>
        <v>100</v>
      </c>
      <c r="BG41" s="56">
        <v>100000</v>
      </c>
      <c r="BH41" s="56">
        <v>150000</v>
      </c>
      <c r="BI41" s="56">
        <v>0</v>
      </c>
      <c r="BJ41" s="59">
        <f t="shared" si="29"/>
        <v>0</v>
      </c>
      <c r="BK41" s="17" t="str">
        <f t="shared" si="17"/>
        <v>[[0,[10000,30000]],[100,[0,0]],[0,[100000,150000]]]</v>
      </c>
    </row>
    <row r="42" spans="1:63" x14ac:dyDescent="0.35">
      <c r="A42" s="9">
        <v>138</v>
      </c>
      <c r="B42" s="9"/>
      <c r="C42" s="9">
        <f t="shared" si="0"/>
        <v>139</v>
      </c>
      <c r="D42" s="11">
        <v>2</v>
      </c>
      <c r="E42" s="11">
        <v>0</v>
      </c>
      <c r="F42" s="12" t="str">
        <f t="shared" si="1"/>
        <v>newTask_2</v>
      </c>
      <c r="G42" s="13" t="s">
        <v>57</v>
      </c>
      <c r="H42" s="11">
        <v>0</v>
      </c>
      <c r="I42" s="11">
        <f t="shared" si="18"/>
        <v>120</v>
      </c>
      <c r="J42" s="11">
        <f t="shared" si="19"/>
        <v>0</v>
      </c>
      <c r="K42" s="12" t="str">
        <f t="shared" si="63"/>
        <v>2|1001|10</v>
      </c>
      <c r="L42" s="12" t="str">
        <f t="shared" ref="L42:L53" si="80">IF(AL42="",TRIM(""),AJ42&amp;","&amp;AP42)</f>
        <v/>
      </c>
      <c r="M42" s="12">
        <v>1</v>
      </c>
      <c r="N42" s="12" t="str">
        <f t="shared" ref="N42:N53" si="81">IF(S42&lt;&gt;0,S42,"")&amp;T42</f>
        <v>捕获任意鱼：120</v>
      </c>
      <c r="O42" s="17" t="str">
        <f t="shared" si="16"/>
        <v>[[0,[10000,30000]],[100,[0,0]],[0,[100000,150000]]]</v>
      </c>
      <c r="P42" s="17">
        <v>1000000</v>
      </c>
      <c r="S42" s="3">
        <f t="shared" si="67"/>
        <v>0</v>
      </c>
      <c r="T42" s="3" t="str">
        <f t="shared" si="68"/>
        <v>捕获任意鱼：120</v>
      </c>
      <c r="U42" s="11">
        <v>800</v>
      </c>
      <c r="AB42" s="9">
        <v>6</v>
      </c>
      <c r="AC42" s="9">
        <v>38</v>
      </c>
      <c r="AD42" s="11" t="s">
        <v>60</v>
      </c>
      <c r="AE42" s="11">
        <v>120</v>
      </c>
      <c r="AF42" s="11">
        <v>0</v>
      </c>
      <c r="AG42" s="31" t="s">
        <v>70</v>
      </c>
      <c r="AH42" s="32">
        <f t="shared" si="69"/>
        <v>2</v>
      </c>
      <c r="AI42" s="32">
        <f t="shared" si="70"/>
        <v>1001</v>
      </c>
      <c r="AJ42" s="33">
        <v>10</v>
      </c>
      <c r="AK42" s="34">
        <f t="shared" si="71"/>
        <v>20</v>
      </c>
      <c r="AR42" s="3"/>
      <c r="BA42" s="56">
        <f t="shared" ref="BA42:BB42" si="82">BA39</f>
        <v>10000</v>
      </c>
      <c r="BB42" s="56">
        <f t="shared" si="82"/>
        <v>30000</v>
      </c>
      <c r="BC42" s="56">
        <f t="shared" si="77"/>
        <v>0</v>
      </c>
      <c r="BD42" s="56">
        <f t="shared" si="78"/>
        <v>0</v>
      </c>
      <c r="BE42" s="56">
        <f t="shared" si="79"/>
        <v>0</v>
      </c>
      <c r="BF42" s="56">
        <f t="shared" si="79"/>
        <v>100</v>
      </c>
      <c r="BG42" s="56">
        <v>100000</v>
      </c>
      <c r="BH42" s="56">
        <v>150000</v>
      </c>
      <c r="BI42" s="56">
        <v>0</v>
      </c>
      <c r="BJ42" s="59">
        <f t="shared" si="29"/>
        <v>0</v>
      </c>
      <c r="BK42" s="17" t="str">
        <f t="shared" si="17"/>
        <v>[[0,[10000,30000]],[100,[0,0]],[0,[100000,150000]]]</v>
      </c>
    </row>
    <row r="43" spans="1:63" x14ac:dyDescent="0.35">
      <c r="A43" s="9">
        <v>139</v>
      </c>
      <c r="B43" s="9"/>
      <c r="C43" s="9">
        <f t="shared" si="0"/>
        <v>140</v>
      </c>
      <c r="D43" s="11">
        <v>20</v>
      </c>
      <c r="E43" s="11">
        <v>201</v>
      </c>
      <c r="F43" s="12" t="str">
        <f t="shared" si="1"/>
        <v>newTask_20</v>
      </c>
      <c r="G43" s="13" t="s">
        <v>79</v>
      </c>
      <c r="H43" s="11">
        <v>1001</v>
      </c>
      <c r="I43" s="11">
        <f t="shared" si="18"/>
        <v>8</v>
      </c>
      <c r="J43" s="11">
        <f t="shared" si="19"/>
        <v>0</v>
      </c>
      <c r="K43" s="12" t="str">
        <f t="shared" si="63"/>
        <v>1|2|180000</v>
      </c>
      <c r="L43" s="12" t="str">
        <f t="shared" si="80"/>
        <v/>
      </c>
      <c r="M43" s="12">
        <v>1</v>
      </c>
      <c r="N43" s="12" t="str">
        <f t="shared" si="81"/>
        <v>锁定使用数量：8</v>
      </c>
      <c r="O43" s="17" t="str">
        <f t="shared" si="16"/>
        <v>[[0,[25000,75000]],[100,[0,0]],[0,[100000,150000]]]</v>
      </c>
      <c r="P43" s="17">
        <v>1000000</v>
      </c>
      <c r="S43" s="3" t="str">
        <f t="shared" si="67"/>
        <v>锁定</v>
      </c>
      <c r="T43" s="3" t="str">
        <f t="shared" si="68"/>
        <v>使用数量：8</v>
      </c>
      <c r="U43" s="11">
        <f>U31+1</f>
        <v>4</v>
      </c>
      <c r="AB43" s="9">
        <v>6</v>
      </c>
      <c r="AC43" s="9">
        <v>39</v>
      </c>
      <c r="AD43" s="11" t="s">
        <v>81</v>
      </c>
      <c r="AE43" s="11">
        <v>8</v>
      </c>
      <c r="AF43" s="11">
        <v>0</v>
      </c>
      <c r="AG43" s="31" t="s">
        <v>61</v>
      </c>
      <c r="AH43" s="32">
        <f t="shared" si="69"/>
        <v>1</v>
      </c>
      <c r="AI43" s="32">
        <f t="shared" si="70"/>
        <v>2</v>
      </c>
      <c r="AJ43" s="33">
        <v>180000</v>
      </c>
      <c r="AK43" s="34">
        <f t="shared" si="71"/>
        <v>9</v>
      </c>
      <c r="AR43" s="3"/>
      <c r="BA43" s="56">
        <f t="shared" ref="BA43:BB43" si="83">BA40</f>
        <v>25000</v>
      </c>
      <c r="BB43" s="56">
        <f t="shared" si="83"/>
        <v>75000</v>
      </c>
      <c r="BC43" s="56">
        <f t="shared" si="77"/>
        <v>0</v>
      </c>
      <c r="BD43" s="56">
        <f t="shared" si="78"/>
        <v>0</v>
      </c>
      <c r="BE43" s="56">
        <f t="shared" si="79"/>
        <v>0</v>
      </c>
      <c r="BF43" s="56">
        <f t="shared" si="79"/>
        <v>100</v>
      </c>
      <c r="BG43" s="56">
        <v>100000</v>
      </c>
      <c r="BH43" s="56">
        <v>150000</v>
      </c>
      <c r="BI43" s="56">
        <v>0</v>
      </c>
      <c r="BJ43" s="59">
        <f t="shared" si="29"/>
        <v>0</v>
      </c>
      <c r="BK43" s="17" t="str">
        <f t="shared" si="17"/>
        <v>[[0,[25000,75000]],[100,[0,0]],[0,[100000,150000]]]</v>
      </c>
    </row>
    <row r="44" spans="1:63" x14ac:dyDescent="0.35">
      <c r="A44" s="9">
        <v>140</v>
      </c>
      <c r="B44" s="3"/>
      <c r="C44" s="9">
        <f t="shared" si="0"/>
        <v>141</v>
      </c>
      <c r="D44" s="11">
        <v>26</v>
      </c>
      <c r="E44" s="11">
        <v>0</v>
      </c>
      <c r="F44" s="12" t="str">
        <f t="shared" si="1"/>
        <v>newTask_26_44</v>
      </c>
      <c r="G44" s="12" t="s">
        <v>104</v>
      </c>
      <c r="H44" s="11">
        <v>44</v>
      </c>
      <c r="I44" s="11">
        <f t="shared" si="18"/>
        <v>1</v>
      </c>
      <c r="J44" s="11">
        <f t="shared" si="19"/>
        <v>0</v>
      </c>
      <c r="K44" s="12" t="str">
        <f t="shared" si="63"/>
        <v>2|1001|5</v>
      </c>
      <c r="L44" s="12" t="str">
        <f t="shared" si="80"/>
        <v/>
      </c>
      <c r="M44" s="12">
        <f t="shared" ref="M44:M52" si="84">IF(L44&lt;&gt;"",1,0)</f>
        <v>0</v>
      </c>
      <c r="N44" s="12" t="str">
        <f t="shared" si="81"/>
        <v>雷神锤需要捕获数量：1</v>
      </c>
      <c r="O44" s="17" t="str">
        <f t="shared" si="16"/>
        <v>[[0,[10000,30000]],[100,[0,0]],[0,[100000,150000]]]</v>
      </c>
      <c r="P44" s="17">
        <v>1000000</v>
      </c>
      <c r="S44" s="3" t="str">
        <f t="shared" si="67"/>
        <v>雷神锤</v>
      </c>
      <c r="T44" s="3" t="str">
        <f t="shared" si="68"/>
        <v>需要捕获数量：1</v>
      </c>
      <c r="U44" s="19">
        <v>25000000</v>
      </c>
      <c r="AB44" s="9">
        <v>6</v>
      </c>
      <c r="AC44" s="9">
        <v>40</v>
      </c>
      <c r="AD44" s="11" t="s">
        <v>105</v>
      </c>
      <c r="AE44" s="19">
        <v>1</v>
      </c>
      <c r="AF44" s="19">
        <v>0</v>
      </c>
      <c r="AG44" s="31" t="s">
        <v>70</v>
      </c>
      <c r="AH44" s="32">
        <f t="shared" si="69"/>
        <v>2</v>
      </c>
      <c r="AI44" s="32">
        <f t="shared" si="70"/>
        <v>1001</v>
      </c>
      <c r="AJ44" s="33">
        <v>5</v>
      </c>
      <c r="AK44" s="34">
        <f t="shared" si="71"/>
        <v>10</v>
      </c>
      <c r="AR44" s="3"/>
      <c r="BA44" s="56">
        <f t="shared" ref="BA44:BB44" si="85">BA41</f>
        <v>10000</v>
      </c>
      <c r="BB44" s="56">
        <f t="shared" si="85"/>
        <v>30000</v>
      </c>
      <c r="BC44" s="56">
        <f t="shared" si="77"/>
        <v>0</v>
      </c>
      <c r="BD44" s="56">
        <f t="shared" si="78"/>
        <v>0</v>
      </c>
      <c r="BE44" s="56">
        <f t="shared" si="79"/>
        <v>0</v>
      </c>
      <c r="BF44" s="56">
        <f t="shared" si="79"/>
        <v>100</v>
      </c>
      <c r="BG44" s="56">
        <v>100000</v>
      </c>
      <c r="BH44" s="56">
        <v>150000</v>
      </c>
      <c r="BI44" s="56">
        <v>0</v>
      </c>
      <c r="BJ44" s="59">
        <f t="shared" si="29"/>
        <v>0</v>
      </c>
      <c r="BK44" s="17" t="str">
        <f t="shared" si="17"/>
        <v>[[0,[10000,30000]],[100,[0,0]],[0,[100000,150000]]]</v>
      </c>
    </row>
    <row r="45" spans="1:63" x14ac:dyDescent="0.35">
      <c r="A45" s="9">
        <v>141</v>
      </c>
      <c r="B45" s="9"/>
      <c r="C45" s="9">
        <f t="shared" si="0"/>
        <v>142</v>
      </c>
      <c r="D45" s="11">
        <v>3</v>
      </c>
      <c r="E45" s="11">
        <v>0</v>
      </c>
      <c r="F45" s="12" t="str">
        <f t="shared" si="1"/>
        <v>newTask_3</v>
      </c>
      <c r="G45" s="13" t="s">
        <v>68</v>
      </c>
      <c r="H45" s="11">
        <v>2</v>
      </c>
      <c r="I45" s="11">
        <f t="shared" si="18"/>
        <v>5000000</v>
      </c>
      <c r="J45" s="11">
        <f t="shared" si="19"/>
        <v>0</v>
      </c>
      <c r="K45" s="12" t="str">
        <f t="shared" si="63"/>
        <v>1|2|200000</v>
      </c>
      <c r="L45" s="12" t="str">
        <f t="shared" si="80"/>
        <v/>
      </c>
      <c r="M45" s="12">
        <f t="shared" si="84"/>
        <v>0</v>
      </c>
      <c r="N45" s="12" t="str">
        <f t="shared" si="81"/>
        <v>捕鱼获得金币：5000000</v>
      </c>
      <c r="O45" s="17" t="str">
        <f t="shared" si="16"/>
        <v>[[0,[10000,30000]],[100,[0,0]],[0,[100000,150000]]]</v>
      </c>
      <c r="P45" s="17">
        <v>1000000</v>
      </c>
      <c r="S45" s="3">
        <f t="shared" si="67"/>
        <v>0</v>
      </c>
      <c r="T45" s="3" t="str">
        <f t="shared" si="68"/>
        <v>捕鱼获得金币：5000000</v>
      </c>
      <c r="U45" s="11">
        <v>60</v>
      </c>
      <c r="AB45" s="9">
        <v>6</v>
      </c>
      <c r="AC45" s="9">
        <v>41</v>
      </c>
      <c r="AD45" s="11" t="s">
        <v>72</v>
      </c>
      <c r="AE45" s="11">
        <v>5000000</v>
      </c>
      <c r="AF45" s="11">
        <v>0</v>
      </c>
      <c r="AG45" s="31" t="s">
        <v>61</v>
      </c>
      <c r="AH45" s="32">
        <f t="shared" si="69"/>
        <v>1</v>
      </c>
      <c r="AI45" s="32">
        <f t="shared" si="70"/>
        <v>2</v>
      </c>
      <c r="AJ45" s="33">
        <v>200000</v>
      </c>
      <c r="AK45" s="34">
        <f t="shared" si="71"/>
        <v>10</v>
      </c>
      <c r="AR45" s="3"/>
      <c r="BA45" s="56">
        <f t="shared" ref="BA45:BB45" si="86">BA42</f>
        <v>10000</v>
      </c>
      <c r="BB45" s="56">
        <f t="shared" si="86"/>
        <v>30000</v>
      </c>
      <c r="BC45" s="56">
        <f t="shared" si="77"/>
        <v>0</v>
      </c>
      <c r="BD45" s="56">
        <f t="shared" si="78"/>
        <v>0</v>
      </c>
      <c r="BE45" s="56">
        <f t="shared" si="79"/>
        <v>0</v>
      </c>
      <c r="BF45" s="56">
        <f t="shared" si="79"/>
        <v>100</v>
      </c>
      <c r="BG45" s="56">
        <v>100000</v>
      </c>
      <c r="BH45" s="56">
        <v>150000</v>
      </c>
      <c r="BI45" s="56">
        <v>0</v>
      </c>
      <c r="BJ45" s="59">
        <f t="shared" si="29"/>
        <v>0</v>
      </c>
      <c r="BK45" s="17" t="str">
        <f t="shared" si="17"/>
        <v>[[0,[10000,30000]],[100,[0,0]],[0,[100000,150000]]]</v>
      </c>
    </row>
    <row r="46" spans="1:63" x14ac:dyDescent="0.35">
      <c r="A46" s="9">
        <v>142</v>
      </c>
      <c r="B46" s="3"/>
      <c r="C46" s="9">
        <f t="shared" si="0"/>
        <v>143</v>
      </c>
      <c r="D46" s="11">
        <v>2</v>
      </c>
      <c r="E46" s="11">
        <v>0</v>
      </c>
      <c r="F46" s="12" t="str">
        <f t="shared" si="1"/>
        <v>newTask_2_4</v>
      </c>
      <c r="G46" s="13" t="s">
        <v>97</v>
      </c>
      <c r="H46" s="11">
        <v>4</v>
      </c>
      <c r="I46" s="11">
        <f t="shared" si="18"/>
        <v>5</v>
      </c>
      <c r="J46" s="11">
        <f t="shared" si="19"/>
        <v>0</v>
      </c>
      <c r="K46" s="12" t="str">
        <f t="shared" ref="K46:K57" si="87">IF(AL46="",AH46&amp;"|"&amp;AI46&amp;"|"&amp;AJ46,AH46&amp;"|"&amp;AI46&amp;"|"&amp;AJ46&amp;","&amp;AM46&amp;"|"&amp;AN46&amp;"|"&amp;AO46)</f>
        <v>1|2|200000</v>
      </c>
      <c r="L46" s="12" t="str">
        <f t="shared" si="80"/>
        <v/>
      </c>
      <c r="M46" s="12">
        <f t="shared" si="84"/>
        <v>0</v>
      </c>
      <c r="N46" s="12" t="str">
        <f t="shared" si="81"/>
        <v>捕获黄金鱼：5</v>
      </c>
      <c r="O46" s="17" t="str">
        <f t="shared" si="16"/>
        <v>[[0,[25000,75000]],[100,[0,0]],[0,[100000,150000]]]</v>
      </c>
      <c r="P46" s="17">
        <v>1000000</v>
      </c>
      <c r="S46" s="3">
        <f t="shared" si="67"/>
        <v>0</v>
      </c>
      <c r="T46" s="3" t="str">
        <f t="shared" si="68"/>
        <v>捕获黄金鱼：5</v>
      </c>
      <c r="U46" s="11">
        <v>900</v>
      </c>
      <c r="AB46" s="9">
        <v>6</v>
      </c>
      <c r="AC46" s="9">
        <v>42</v>
      </c>
      <c r="AD46" s="11" t="s">
        <v>98</v>
      </c>
      <c r="AE46" s="11">
        <v>5</v>
      </c>
      <c r="AF46" s="11">
        <v>0</v>
      </c>
      <c r="AG46" s="31" t="s">
        <v>61</v>
      </c>
      <c r="AH46" s="32">
        <f t="shared" si="69"/>
        <v>1</v>
      </c>
      <c r="AI46" s="32">
        <f t="shared" si="70"/>
        <v>2</v>
      </c>
      <c r="AJ46" s="33">
        <v>200000</v>
      </c>
      <c r="AK46" s="34">
        <f t="shared" si="71"/>
        <v>10</v>
      </c>
      <c r="AR46" s="3"/>
      <c r="BA46" s="56">
        <f t="shared" ref="BA46:BB46" si="88">BA43</f>
        <v>25000</v>
      </c>
      <c r="BB46" s="56">
        <f t="shared" si="88"/>
        <v>75000</v>
      </c>
      <c r="BC46" s="56">
        <f t="shared" si="77"/>
        <v>0</v>
      </c>
      <c r="BD46" s="56">
        <f t="shared" si="78"/>
        <v>0</v>
      </c>
      <c r="BE46" s="56">
        <f t="shared" si="79"/>
        <v>0</v>
      </c>
      <c r="BF46" s="56">
        <f t="shared" si="79"/>
        <v>100</v>
      </c>
      <c r="BG46" s="56">
        <v>100000</v>
      </c>
      <c r="BH46" s="56">
        <v>150000</v>
      </c>
      <c r="BI46" s="56">
        <v>0</v>
      </c>
      <c r="BJ46" s="59">
        <f t="shared" si="29"/>
        <v>0</v>
      </c>
      <c r="BK46" s="17" t="str">
        <f t="shared" si="17"/>
        <v>[[0,[25000,75000]],[100,[0,0]],[0,[100000,150000]]]</v>
      </c>
    </row>
    <row r="47" spans="1:63" x14ac:dyDescent="0.35">
      <c r="A47" s="9">
        <v>143</v>
      </c>
      <c r="B47" s="9"/>
      <c r="C47" s="9">
        <f t="shared" si="0"/>
        <v>144</v>
      </c>
      <c r="D47" s="11">
        <v>26</v>
      </c>
      <c r="E47" s="11">
        <v>0</v>
      </c>
      <c r="F47" s="12" t="str">
        <f t="shared" si="1"/>
        <v>newTask_26_34</v>
      </c>
      <c r="G47" s="67" t="s">
        <v>150</v>
      </c>
      <c r="H47" s="11">
        <v>34</v>
      </c>
      <c r="I47" s="11">
        <f t="shared" si="18"/>
        <v>1</v>
      </c>
      <c r="J47" s="11">
        <f t="shared" si="19"/>
        <v>0</v>
      </c>
      <c r="K47" s="12" t="str">
        <f t="shared" si="87"/>
        <v>1|2|200000</v>
      </c>
      <c r="L47" s="12" t="str">
        <f t="shared" si="80"/>
        <v/>
      </c>
      <c r="M47" s="12">
        <f t="shared" si="84"/>
        <v>0</v>
      </c>
      <c r="N47" s="12" t="str">
        <f t="shared" si="81"/>
        <v>黄金锤头鲨需要捕获数量：1</v>
      </c>
      <c r="O47" s="17" t="str">
        <f t="shared" si="16"/>
        <v>[[0,[10000,30000]],[100,[0,0]],[0,[100000,150000]]]</v>
      </c>
      <c r="P47" s="17">
        <v>1000000</v>
      </c>
      <c r="S47" s="3" t="str">
        <f t="shared" si="67"/>
        <v>黄金锤头鲨</v>
      </c>
      <c r="T47" s="3" t="str">
        <f t="shared" si="68"/>
        <v>需要捕获数量：1</v>
      </c>
      <c r="U47" s="11">
        <f>U35+1</f>
        <v>4</v>
      </c>
      <c r="AB47" s="9">
        <v>6</v>
      </c>
      <c r="AC47" s="9">
        <v>43</v>
      </c>
      <c r="AD47" s="11" t="s">
        <v>105</v>
      </c>
      <c r="AE47" s="11">
        <v>1</v>
      </c>
      <c r="AF47" s="11">
        <v>0</v>
      </c>
      <c r="AG47" s="31" t="s">
        <v>61</v>
      </c>
      <c r="AH47" s="32">
        <f t="shared" si="69"/>
        <v>1</v>
      </c>
      <c r="AI47" s="32">
        <f t="shared" si="70"/>
        <v>2</v>
      </c>
      <c r="AJ47" s="33">
        <v>200000</v>
      </c>
      <c r="AK47" s="34">
        <f t="shared" si="71"/>
        <v>10</v>
      </c>
      <c r="AR47" s="3"/>
      <c r="BA47" s="56">
        <f t="shared" ref="BA47:BB47" si="89">BA44</f>
        <v>10000</v>
      </c>
      <c r="BB47" s="56">
        <f t="shared" si="89"/>
        <v>30000</v>
      </c>
      <c r="BC47" s="56">
        <f t="shared" si="77"/>
        <v>0</v>
      </c>
      <c r="BD47" s="56">
        <f t="shared" si="78"/>
        <v>0</v>
      </c>
      <c r="BE47" s="56">
        <f t="shared" si="79"/>
        <v>0</v>
      </c>
      <c r="BF47" s="56">
        <f t="shared" si="79"/>
        <v>100</v>
      </c>
      <c r="BG47" s="56">
        <v>100000</v>
      </c>
      <c r="BH47" s="56">
        <v>150000</v>
      </c>
      <c r="BI47" s="56">
        <v>0</v>
      </c>
      <c r="BJ47" s="59">
        <f t="shared" si="29"/>
        <v>0</v>
      </c>
      <c r="BK47" s="17" t="str">
        <f t="shared" si="17"/>
        <v>[[0,[10000,30000]],[100,[0,0]],[0,[100000,150000]]]</v>
      </c>
    </row>
    <row r="48" spans="1:63" x14ac:dyDescent="0.35">
      <c r="A48" s="9">
        <v>144</v>
      </c>
      <c r="B48" s="9"/>
      <c r="C48" s="9">
        <f t="shared" si="0"/>
        <v>145</v>
      </c>
      <c r="D48" s="11">
        <v>20</v>
      </c>
      <c r="E48" s="11">
        <v>201</v>
      </c>
      <c r="F48" s="12" t="str">
        <f t="shared" si="1"/>
        <v>newTask_20</v>
      </c>
      <c r="G48" s="13" t="s">
        <v>79</v>
      </c>
      <c r="H48" s="11">
        <v>1001</v>
      </c>
      <c r="I48" s="11">
        <f t="shared" si="18"/>
        <v>10</v>
      </c>
      <c r="J48" s="11">
        <f t="shared" si="19"/>
        <v>0</v>
      </c>
      <c r="K48" s="12" t="str">
        <f t="shared" si="87"/>
        <v>1|2|300000</v>
      </c>
      <c r="L48" s="12" t="str">
        <f t="shared" si="80"/>
        <v/>
      </c>
      <c r="M48" s="12">
        <f t="shared" si="84"/>
        <v>0</v>
      </c>
      <c r="N48" s="12" t="str">
        <f t="shared" si="81"/>
        <v>锁定使用数量：10</v>
      </c>
      <c r="O48" s="17" t="str">
        <f t="shared" si="16"/>
        <v>[[0,[10000,30000]],[100,[0,0]],[0,[100000,150000]]]</v>
      </c>
      <c r="P48" s="17">
        <v>1000000</v>
      </c>
      <c r="S48" s="3" t="str">
        <f t="shared" si="67"/>
        <v>锁定</v>
      </c>
      <c r="T48" s="3" t="str">
        <f t="shared" si="68"/>
        <v>使用数量：10</v>
      </c>
      <c r="U48" s="19">
        <v>30000000</v>
      </c>
      <c r="AB48" s="9">
        <v>6</v>
      </c>
      <c r="AC48" s="9">
        <v>44</v>
      </c>
      <c r="AD48" s="11" t="s">
        <v>81</v>
      </c>
      <c r="AE48" s="19">
        <v>10</v>
      </c>
      <c r="AF48" s="19">
        <v>0</v>
      </c>
      <c r="AG48" s="31" t="s">
        <v>61</v>
      </c>
      <c r="AH48" s="32">
        <f t="shared" si="69"/>
        <v>1</v>
      </c>
      <c r="AI48" s="32">
        <f t="shared" si="70"/>
        <v>2</v>
      </c>
      <c r="AJ48" s="33">
        <v>300000</v>
      </c>
      <c r="AK48" s="34">
        <f t="shared" si="71"/>
        <v>15</v>
      </c>
      <c r="AR48" s="3"/>
      <c r="BA48" s="56">
        <f t="shared" ref="BA48:BB48" si="90">BA45</f>
        <v>10000</v>
      </c>
      <c r="BB48" s="56">
        <f t="shared" si="90"/>
        <v>30000</v>
      </c>
      <c r="BC48" s="56">
        <f t="shared" si="77"/>
        <v>0</v>
      </c>
      <c r="BD48" s="56">
        <f t="shared" si="78"/>
        <v>0</v>
      </c>
      <c r="BE48" s="56">
        <f t="shared" si="79"/>
        <v>0</v>
      </c>
      <c r="BF48" s="56">
        <f t="shared" si="79"/>
        <v>100</v>
      </c>
      <c r="BG48" s="56">
        <v>100000</v>
      </c>
      <c r="BH48" s="56">
        <v>150000</v>
      </c>
      <c r="BI48" s="56">
        <v>0</v>
      </c>
      <c r="BJ48" s="59">
        <f t="shared" si="29"/>
        <v>0</v>
      </c>
      <c r="BK48" s="17" t="str">
        <f t="shared" si="17"/>
        <v>[[0,[10000,30000]],[100,[0,0]],[0,[100000,150000]]]</v>
      </c>
    </row>
    <row r="49" spans="1:63" x14ac:dyDescent="0.35">
      <c r="A49" s="9">
        <v>145</v>
      </c>
      <c r="B49" s="9"/>
      <c r="C49" s="9">
        <f t="shared" si="0"/>
        <v>146</v>
      </c>
      <c r="D49" s="11">
        <v>3</v>
      </c>
      <c r="E49" s="11">
        <v>0</v>
      </c>
      <c r="F49" s="12" t="str">
        <f t="shared" si="1"/>
        <v>newTask_3</v>
      </c>
      <c r="G49" s="13" t="s">
        <v>68</v>
      </c>
      <c r="H49" s="11">
        <v>2</v>
      </c>
      <c r="I49" s="11">
        <f t="shared" si="18"/>
        <v>10000000</v>
      </c>
      <c r="J49" s="11">
        <f t="shared" si="19"/>
        <v>0</v>
      </c>
      <c r="K49" s="12" t="str">
        <f t="shared" si="87"/>
        <v>1|2|300000</v>
      </c>
      <c r="L49" s="12" t="str">
        <f t="shared" si="80"/>
        <v/>
      </c>
      <c r="M49" s="12">
        <f t="shared" si="84"/>
        <v>0</v>
      </c>
      <c r="N49" s="12" t="str">
        <f t="shared" si="81"/>
        <v>捕鱼获得金币：10000000</v>
      </c>
      <c r="O49" s="17" t="str">
        <f t="shared" si="16"/>
        <v>[[0,[25000,75000]],[100,[0,0]],[0,[100000,150000]]]</v>
      </c>
      <c r="P49" s="17">
        <v>1000000</v>
      </c>
      <c r="S49" s="3">
        <f t="shared" si="67"/>
        <v>0</v>
      </c>
      <c r="T49" s="3" t="str">
        <f t="shared" si="68"/>
        <v>捕鱼获得金币：10000000</v>
      </c>
      <c r="U49" s="11">
        <f>U37+1</f>
        <v>5</v>
      </c>
      <c r="AB49" s="9">
        <v>6</v>
      </c>
      <c r="AC49" s="9">
        <v>45</v>
      </c>
      <c r="AD49" s="11" t="s">
        <v>72</v>
      </c>
      <c r="AE49" s="11">
        <v>10000000</v>
      </c>
      <c r="AF49" s="11">
        <v>0</v>
      </c>
      <c r="AG49" s="31" t="s">
        <v>61</v>
      </c>
      <c r="AH49" s="32">
        <f t="shared" si="69"/>
        <v>1</v>
      </c>
      <c r="AI49" s="32">
        <f t="shared" si="70"/>
        <v>2</v>
      </c>
      <c r="AJ49" s="33">
        <v>300000</v>
      </c>
      <c r="AK49" s="34">
        <f t="shared" si="71"/>
        <v>15</v>
      </c>
      <c r="AR49" s="3"/>
      <c r="BA49" s="56">
        <f t="shared" ref="BA49:BB49" si="91">BA46</f>
        <v>25000</v>
      </c>
      <c r="BB49" s="56">
        <f t="shared" si="91"/>
        <v>75000</v>
      </c>
      <c r="BC49" s="56">
        <f t="shared" si="77"/>
        <v>0</v>
      </c>
      <c r="BD49" s="56">
        <f t="shared" si="78"/>
        <v>0</v>
      </c>
      <c r="BE49" s="56">
        <f t="shared" si="79"/>
        <v>0</v>
      </c>
      <c r="BF49" s="56">
        <f t="shared" si="79"/>
        <v>100</v>
      </c>
      <c r="BG49" s="56">
        <v>100000</v>
      </c>
      <c r="BH49" s="56">
        <v>150000</v>
      </c>
      <c r="BI49" s="56">
        <v>0</v>
      </c>
      <c r="BJ49" s="59">
        <f t="shared" si="29"/>
        <v>0</v>
      </c>
      <c r="BK49" s="17" t="str">
        <f t="shared" si="17"/>
        <v>[[0,[25000,75000]],[100,[0,0]],[0,[100000,150000]]]</v>
      </c>
    </row>
    <row r="50" spans="1:63" x14ac:dyDescent="0.35">
      <c r="A50" s="9">
        <v>146</v>
      </c>
      <c r="B50" s="9"/>
      <c r="C50" s="9">
        <f t="shared" si="0"/>
        <v>147</v>
      </c>
      <c r="D50" s="11">
        <v>26</v>
      </c>
      <c r="E50" s="11">
        <v>0</v>
      </c>
      <c r="F50" s="12" t="str">
        <f t="shared" si="1"/>
        <v>newTask_26_44</v>
      </c>
      <c r="G50" s="12" t="s">
        <v>104</v>
      </c>
      <c r="H50" s="11">
        <v>44</v>
      </c>
      <c r="I50" s="11">
        <f t="shared" si="18"/>
        <v>1</v>
      </c>
      <c r="J50" s="11">
        <f t="shared" si="19"/>
        <v>0</v>
      </c>
      <c r="K50" s="12" t="str">
        <f t="shared" si="87"/>
        <v>1|2|300000</v>
      </c>
      <c r="L50" s="12" t="str">
        <f t="shared" si="80"/>
        <v/>
      </c>
      <c r="M50" s="12">
        <f t="shared" si="84"/>
        <v>0</v>
      </c>
      <c r="N50" s="12" t="str">
        <f t="shared" si="81"/>
        <v>雷神锤需要捕获数量：1</v>
      </c>
      <c r="O50" s="17" t="str">
        <f t="shared" si="16"/>
        <v>[[0,[10000,30000]],[100,[0,0]],[0,[100000,150000]]]</v>
      </c>
      <c r="P50" s="17">
        <v>1000000</v>
      </c>
      <c r="S50" s="3" t="str">
        <f t="shared" si="67"/>
        <v>雷神锤</v>
      </c>
      <c r="T50" s="3" t="str">
        <f t="shared" si="68"/>
        <v>需要捕获数量：1</v>
      </c>
      <c r="U50" s="11">
        <v>1000</v>
      </c>
      <c r="AB50" s="9">
        <v>6</v>
      </c>
      <c r="AC50" s="9">
        <v>46</v>
      </c>
      <c r="AD50" s="11" t="s">
        <v>105</v>
      </c>
      <c r="AE50" s="11">
        <v>1</v>
      </c>
      <c r="AF50" s="11">
        <v>0</v>
      </c>
      <c r="AG50" s="31" t="s">
        <v>61</v>
      </c>
      <c r="AH50" s="32">
        <f t="shared" si="69"/>
        <v>1</v>
      </c>
      <c r="AI50" s="32">
        <f t="shared" si="70"/>
        <v>2</v>
      </c>
      <c r="AJ50" s="33">
        <v>300000</v>
      </c>
      <c r="AK50" s="34">
        <f t="shared" si="71"/>
        <v>15</v>
      </c>
      <c r="AR50" s="3"/>
      <c r="BA50" s="56">
        <f t="shared" ref="BA50:BB50" si="92">BA47</f>
        <v>10000</v>
      </c>
      <c r="BB50" s="56">
        <f t="shared" si="92"/>
        <v>30000</v>
      </c>
      <c r="BC50" s="56">
        <f t="shared" si="77"/>
        <v>0</v>
      </c>
      <c r="BD50" s="56">
        <f t="shared" si="78"/>
        <v>0</v>
      </c>
      <c r="BE50" s="56">
        <f t="shared" si="79"/>
        <v>0</v>
      </c>
      <c r="BF50" s="56">
        <f t="shared" si="79"/>
        <v>100</v>
      </c>
      <c r="BG50" s="56">
        <v>100000</v>
      </c>
      <c r="BH50" s="56">
        <v>150000</v>
      </c>
      <c r="BI50" s="56">
        <v>0</v>
      </c>
      <c r="BJ50" s="59">
        <f t="shared" si="29"/>
        <v>0</v>
      </c>
      <c r="BK50" s="17" t="str">
        <f t="shared" si="17"/>
        <v>[[0,[10000,30000]],[100,[0,0]],[0,[100000,150000]]]</v>
      </c>
    </row>
    <row r="51" spans="1:63" x14ac:dyDescent="0.35">
      <c r="A51" s="9">
        <v>147</v>
      </c>
      <c r="B51" s="9"/>
      <c r="C51" s="9">
        <f t="shared" si="0"/>
        <v>148</v>
      </c>
      <c r="D51" s="11">
        <v>26</v>
      </c>
      <c r="E51" s="11">
        <v>0</v>
      </c>
      <c r="F51" s="12" t="str">
        <f t="shared" si="1"/>
        <v>newTask_26_34</v>
      </c>
      <c r="G51" s="67" t="s">
        <v>150</v>
      </c>
      <c r="H51" s="11">
        <v>34</v>
      </c>
      <c r="I51" s="11">
        <f t="shared" si="18"/>
        <v>1</v>
      </c>
      <c r="J51" s="11">
        <f t="shared" si="19"/>
        <v>0</v>
      </c>
      <c r="K51" s="12" t="str">
        <f t="shared" si="87"/>
        <v>1|2|300000</v>
      </c>
      <c r="L51" s="12" t="str">
        <f t="shared" si="80"/>
        <v/>
      </c>
      <c r="M51" s="12">
        <f t="shared" si="84"/>
        <v>0</v>
      </c>
      <c r="N51" s="12" t="str">
        <f t="shared" si="81"/>
        <v>黄金锤头鲨需要捕获数量：1</v>
      </c>
      <c r="O51" s="17" t="str">
        <f t="shared" si="16"/>
        <v>[[0,[10000,30000]],[100,[0,0]],[0,[100000,150000]]]</v>
      </c>
      <c r="P51" s="17">
        <v>1000000</v>
      </c>
      <c r="S51" s="3" t="str">
        <f t="shared" si="67"/>
        <v>黄金锤头鲨</v>
      </c>
      <c r="T51" s="3" t="str">
        <f t="shared" si="68"/>
        <v>需要捕获数量：1</v>
      </c>
      <c r="U51" s="11">
        <f>U39+1</f>
        <v>4</v>
      </c>
      <c r="AB51" s="9">
        <v>6</v>
      </c>
      <c r="AC51" s="9">
        <v>47</v>
      </c>
      <c r="AD51" s="11" t="s">
        <v>105</v>
      </c>
      <c r="AE51" s="11">
        <v>1</v>
      </c>
      <c r="AF51" s="11">
        <v>0</v>
      </c>
      <c r="AG51" s="31" t="s">
        <v>61</v>
      </c>
      <c r="AH51" s="32">
        <f t="shared" si="69"/>
        <v>1</v>
      </c>
      <c r="AI51" s="32">
        <f t="shared" si="70"/>
        <v>2</v>
      </c>
      <c r="AJ51" s="33">
        <v>300000</v>
      </c>
      <c r="AK51" s="34">
        <f t="shared" si="71"/>
        <v>15</v>
      </c>
      <c r="AR51" s="3"/>
      <c r="BA51" s="56">
        <f t="shared" ref="BA51:BB51" si="93">BA48</f>
        <v>10000</v>
      </c>
      <c r="BB51" s="56">
        <f t="shared" si="93"/>
        <v>30000</v>
      </c>
      <c r="BC51" s="56">
        <f t="shared" si="77"/>
        <v>0</v>
      </c>
      <c r="BD51" s="56">
        <f t="shared" si="78"/>
        <v>0</v>
      </c>
      <c r="BE51" s="56">
        <f t="shared" si="79"/>
        <v>0</v>
      </c>
      <c r="BF51" s="56">
        <f t="shared" si="79"/>
        <v>100</v>
      </c>
      <c r="BG51" s="56">
        <v>100000</v>
      </c>
      <c r="BH51" s="56">
        <v>150000</v>
      </c>
      <c r="BI51" s="56">
        <v>0</v>
      </c>
      <c r="BJ51" s="59">
        <f t="shared" si="29"/>
        <v>0</v>
      </c>
      <c r="BK51" s="17" t="str">
        <f t="shared" si="17"/>
        <v>[[0,[10000,30000]],[100,[0,0]],[0,[100000,150000]]]</v>
      </c>
    </row>
    <row r="52" spans="1:63" x14ac:dyDescent="0.35">
      <c r="A52" s="9">
        <v>148</v>
      </c>
      <c r="B52" s="3"/>
      <c r="C52" s="9">
        <f t="shared" si="0"/>
        <v>149</v>
      </c>
      <c r="D52" s="11">
        <v>26</v>
      </c>
      <c r="E52" s="11">
        <v>0</v>
      </c>
      <c r="F52" s="12" t="str">
        <f t="shared" si="1"/>
        <v>newTask_26_44</v>
      </c>
      <c r="G52" s="12" t="s">
        <v>104</v>
      </c>
      <c r="H52" s="11">
        <v>44</v>
      </c>
      <c r="I52" s="11">
        <f t="shared" si="18"/>
        <v>1</v>
      </c>
      <c r="J52" s="11">
        <f t="shared" si="19"/>
        <v>0</v>
      </c>
      <c r="K52" s="12" t="str">
        <f t="shared" si="87"/>
        <v>1|2|300000</v>
      </c>
      <c r="L52" s="12" t="str">
        <f t="shared" si="80"/>
        <v/>
      </c>
      <c r="M52" s="12">
        <f t="shared" si="84"/>
        <v>0</v>
      </c>
      <c r="N52" s="12" t="str">
        <f t="shared" si="81"/>
        <v>雷神锤需要捕获数量：1</v>
      </c>
      <c r="O52" s="17" t="str">
        <f t="shared" si="16"/>
        <v>[[0,[25000,75000]],[100,[0,0]],[0,[100000,150000]]]</v>
      </c>
      <c r="P52" s="17">
        <v>1000000</v>
      </c>
      <c r="S52" s="3" t="str">
        <f t="shared" si="67"/>
        <v>雷神锤</v>
      </c>
      <c r="T52" s="3" t="str">
        <f t="shared" si="68"/>
        <v>需要捕获数量：1</v>
      </c>
      <c r="U52" s="19">
        <v>35000000</v>
      </c>
      <c r="AB52" s="9">
        <v>6</v>
      </c>
      <c r="AC52" s="9">
        <v>48</v>
      </c>
      <c r="AD52" s="11" t="s">
        <v>105</v>
      </c>
      <c r="AE52" s="19">
        <v>1</v>
      </c>
      <c r="AF52" s="19">
        <v>0</v>
      </c>
      <c r="AG52" s="31" t="s">
        <v>61</v>
      </c>
      <c r="AH52" s="32">
        <f t="shared" si="69"/>
        <v>1</v>
      </c>
      <c r="AI52" s="32">
        <f t="shared" si="70"/>
        <v>2</v>
      </c>
      <c r="AJ52" s="33">
        <v>300000</v>
      </c>
      <c r="AK52" s="34">
        <f t="shared" si="71"/>
        <v>15</v>
      </c>
      <c r="AR52" s="3"/>
      <c r="BA52" s="56">
        <f t="shared" ref="BA52:BB52" si="94">BA49</f>
        <v>25000</v>
      </c>
      <c r="BB52" s="56">
        <f t="shared" si="94"/>
        <v>75000</v>
      </c>
      <c r="BC52" s="56">
        <f t="shared" si="77"/>
        <v>0</v>
      </c>
      <c r="BD52" s="56">
        <f t="shared" si="78"/>
        <v>0</v>
      </c>
      <c r="BE52" s="56">
        <f t="shared" si="79"/>
        <v>0</v>
      </c>
      <c r="BF52" s="56">
        <f t="shared" si="79"/>
        <v>100</v>
      </c>
      <c r="BG52" s="56">
        <v>100000</v>
      </c>
      <c r="BH52" s="56">
        <v>150000</v>
      </c>
      <c r="BI52" s="56">
        <v>0</v>
      </c>
      <c r="BJ52" s="59">
        <f t="shared" si="29"/>
        <v>0</v>
      </c>
      <c r="BK52" s="17" t="str">
        <f t="shared" si="17"/>
        <v>[[0,[25000,75000]],[100,[0,0]],[0,[100000,150000]]]</v>
      </c>
    </row>
    <row r="53" spans="1:63" x14ac:dyDescent="0.35">
      <c r="A53" s="9">
        <v>149</v>
      </c>
      <c r="B53" s="9"/>
      <c r="C53" s="9">
        <f t="shared" si="0"/>
        <v>150</v>
      </c>
      <c r="D53" s="10">
        <v>26</v>
      </c>
      <c r="E53" s="11">
        <v>0</v>
      </c>
      <c r="F53" s="12" t="str">
        <f t="shared" si="1"/>
        <v>newTask_26_34</v>
      </c>
      <c r="G53" s="67" t="s">
        <v>150</v>
      </c>
      <c r="H53" s="11">
        <v>34</v>
      </c>
      <c r="I53" s="11">
        <f t="shared" si="18"/>
        <v>2</v>
      </c>
      <c r="J53" s="11">
        <f t="shared" si="19"/>
        <v>0</v>
      </c>
      <c r="K53" s="3" t="str">
        <f t="shared" si="87"/>
        <v>1|2|300000</v>
      </c>
      <c r="L53" s="3" t="str">
        <f t="shared" si="80"/>
        <v/>
      </c>
      <c r="M53" s="3">
        <v>1</v>
      </c>
      <c r="N53" s="3" t="str">
        <f t="shared" si="81"/>
        <v>黄金锤头鲨需要捕获数量：2</v>
      </c>
      <c r="O53" s="17" t="str">
        <f t="shared" si="16"/>
        <v>[[0,[10000,30000]],[100,[0,0]],[0,[100000,150000]]]</v>
      </c>
      <c r="P53" s="17">
        <v>1000000</v>
      </c>
      <c r="S53" s="3" t="str">
        <f t="shared" si="67"/>
        <v>黄金锤头鲨</v>
      </c>
      <c r="T53" s="3" t="str">
        <f t="shared" si="68"/>
        <v>需要捕获数量：2</v>
      </c>
      <c r="U53" s="11">
        <v>70</v>
      </c>
      <c r="AB53" s="9">
        <v>6</v>
      </c>
      <c r="AC53" s="9">
        <v>49</v>
      </c>
      <c r="AD53" s="11" t="s">
        <v>105</v>
      </c>
      <c r="AE53" s="11">
        <v>2</v>
      </c>
      <c r="AF53" s="11">
        <v>0</v>
      </c>
      <c r="AG53" s="31" t="s">
        <v>61</v>
      </c>
      <c r="AH53" s="32">
        <f t="shared" si="69"/>
        <v>1</v>
      </c>
      <c r="AI53" s="32">
        <f t="shared" si="70"/>
        <v>2</v>
      </c>
      <c r="AJ53" s="33">
        <v>300000</v>
      </c>
      <c r="AK53" s="34">
        <f t="shared" si="71"/>
        <v>15</v>
      </c>
      <c r="AR53" s="3"/>
      <c r="BA53" s="56">
        <f t="shared" ref="BA53:BB53" si="95">BA50</f>
        <v>10000</v>
      </c>
      <c r="BB53" s="56">
        <f t="shared" si="95"/>
        <v>30000</v>
      </c>
      <c r="BC53" s="56">
        <f t="shared" si="77"/>
        <v>0</v>
      </c>
      <c r="BD53" s="56">
        <f t="shared" si="78"/>
        <v>0</v>
      </c>
      <c r="BE53" s="56">
        <f t="shared" si="79"/>
        <v>0</v>
      </c>
      <c r="BF53" s="56">
        <f t="shared" si="79"/>
        <v>100</v>
      </c>
      <c r="BG53" s="56">
        <v>100000</v>
      </c>
      <c r="BH53" s="56">
        <v>150000</v>
      </c>
      <c r="BI53" s="56">
        <v>0</v>
      </c>
      <c r="BJ53" s="59">
        <f t="shared" si="29"/>
        <v>0</v>
      </c>
      <c r="BK53" s="17" t="str">
        <f t="shared" si="17"/>
        <v>[[0,[10000,30000]],[100,[0,0]],[0,[100000,150000]]]</v>
      </c>
    </row>
    <row r="54" spans="1:63" ht="16.2" x14ac:dyDescent="0.35">
      <c r="A54" s="9">
        <v>150</v>
      </c>
      <c r="B54" s="3"/>
      <c r="C54" s="9">
        <f t="shared" si="0"/>
        <v>151</v>
      </c>
      <c r="D54" s="10">
        <v>26</v>
      </c>
      <c r="E54" s="11">
        <v>0</v>
      </c>
      <c r="F54" s="12" t="str">
        <f t="shared" si="1"/>
        <v>newTask_26_46</v>
      </c>
      <c r="G54" s="14" t="s">
        <v>106</v>
      </c>
      <c r="H54" s="11">
        <v>46</v>
      </c>
      <c r="I54" s="11">
        <f t="shared" si="18"/>
        <v>1</v>
      </c>
      <c r="J54" s="11">
        <f t="shared" si="19"/>
        <v>0</v>
      </c>
      <c r="K54" s="3" t="str">
        <f t="shared" si="87"/>
        <v>1|2|400000</v>
      </c>
      <c r="L54" s="3" t="str">
        <f t="shared" ref="L54:L64" si="96">IF(AL54="",TRIM(""),AJ54&amp;","&amp;AP54)</f>
        <v/>
      </c>
      <c r="M54" s="3">
        <v>1</v>
      </c>
      <c r="N54" s="3" t="str">
        <f t="shared" ref="N54:N64" si="97">IF(S54&lt;&gt;0,S54,"")&amp;T54</f>
        <v>聚宝盆需要捕获数量：1</v>
      </c>
      <c r="O54" s="17" t="str">
        <f t="shared" si="16"/>
        <v>[[0,[10000,30000]],[100,[0,0]],[0,[100000,150000]]]</v>
      </c>
      <c r="P54" s="17">
        <v>1000000</v>
      </c>
      <c r="S54" s="3" t="str">
        <f t="shared" si="67"/>
        <v>聚宝盆</v>
      </c>
      <c r="T54" s="3" t="str">
        <f t="shared" si="68"/>
        <v>需要捕获数量：1</v>
      </c>
      <c r="U54" s="11">
        <v>1000</v>
      </c>
      <c r="AB54" s="9">
        <v>6</v>
      </c>
      <c r="AC54" s="9">
        <v>50</v>
      </c>
      <c r="AD54" s="11" t="s">
        <v>105</v>
      </c>
      <c r="AE54" s="11">
        <v>1</v>
      </c>
      <c r="AF54" s="11">
        <v>0</v>
      </c>
      <c r="AG54" s="31" t="s">
        <v>61</v>
      </c>
      <c r="AH54" s="32">
        <f t="shared" si="69"/>
        <v>1</v>
      </c>
      <c r="AI54" s="32">
        <f t="shared" si="70"/>
        <v>2</v>
      </c>
      <c r="AJ54" s="33">
        <v>400000</v>
      </c>
      <c r="AK54" s="34">
        <f t="shared" si="71"/>
        <v>20</v>
      </c>
      <c r="AR54" s="3"/>
      <c r="BA54" s="56">
        <f t="shared" ref="BA54:BB54" si="98">BA51</f>
        <v>10000</v>
      </c>
      <c r="BB54" s="56">
        <f t="shared" si="98"/>
        <v>30000</v>
      </c>
      <c r="BC54" s="56">
        <f t="shared" si="77"/>
        <v>0</v>
      </c>
      <c r="BD54" s="56">
        <f t="shared" si="78"/>
        <v>0</v>
      </c>
      <c r="BE54" s="56">
        <f t="shared" si="79"/>
        <v>0</v>
      </c>
      <c r="BF54" s="56">
        <f t="shared" si="79"/>
        <v>100</v>
      </c>
      <c r="BG54" s="56">
        <v>100000</v>
      </c>
      <c r="BH54" s="56">
        <v>150000</v>
      </c>
      <c r="BI54" s="56">
        <v>0</v>
      </c>
      <c r="BJ54" s="59">
        <f t="shared" si="29"/>
        <v>0</v>
      </c>
      <c r="BK54" s="17" t="str">
        <f t="shared" si="17"/>
        <v>[[0,[10000,30000]],[100,[0,0]],[0,[100000,150000]]]</v>
      </c>
    </row>
    <row r="55" spans="1:63" x14ac:dyDescent="0.35">
      <c r="A55" s="9">
        <v>151</v>
      </c>
      <c r="B55" s="9"/>
      <c r="C55" s="9">
        <f t="shared" si="0"/>
        <v>152</v>
      </c>
      <c r="D55" s="10">
        <v>20</v>
      </c>
      <c r="E55" s="11">
        <v>201</v>
      </c>
      <c r="F55" s="12" t="str">
        <f t="shared" si="1"/>
        <v>newTask_20</v>
      </c>
      <c r="G55" s="13" t="s">
        <v>79</v>
      </c>
      <c r="H55" s="11">
        <v>1001</v>
      </c>
      <c r="I55" s="11">
        <f t="shared" si="18"/>
        <v>10</v>
      </c>
      <c r="J55" s="11">
        <f t="shared" si="19"/>
        <v>0</v>
      </c>
      <c r="K55" s="3" t="str">
        <f t="shared" si="87"/>
        <v>1|2|400000</v>
      </c>
      <c r="L55" s="3" t="str">
        <f t="shared" si="96"/>
        <v/>
      </c>
      <c r="M55" s="3">
        <v>1</v>
      </c>
      <c r="N55" s="3" t="str">
        <f t="shared" si="97"/>
        <v>锁定使用数量：10</v>
      </c>
      <c r="O55" s="17" t="str">
        <f t="shared" si="16"/>
        <v>[[0,[25000,75000]],[100,[0,0]],[0,[100000,150000]]]</v>
      </c>
      <c r="P55" s="17">
        <v>1000000</v>
      </c>
      <c r="S55" s="3" t="str">
        <f t="shared" si="67"/>
        <v>锁定</v>
      </c>
      <c r="T55" s="3" t="str">
        <f t="shared" si="68"/>
        <v>使用数量：10</v>
      </c>
      <c r="U55" s="11">
        <f>U43+1</f>
        <v>5</v>
      </c>
      <c r="AB55" s="9">
        <v>6</v>
      </c>
      <c r="AC55" s="9">
        <v>51</v>
      </c>
      <c r="AD55" s="11" t="s">
        <v>81</v>
      </c>
      <c r="AE55" s="11">
        <v>10</v>
      </c>
      <c r="AF55" s="11">
        <v>0</v>
      </c>
      <c r="AG55" s="31" t="s">
        <v>61</v>
      </c>
      <c r="AH55" s="32">
        <f t="shared" si="69"/>
        <v>1</v>
      </c>
      <c r="AI55" s="32">
        <f t="shared" si="70"/>
        <v>2</v>
      </c>
      <c r="AJ55" s="33">
        <v>400000</v>
      </c>
      <c r="AK55" s="34">
        <f t="shared" si="71"/>
        <v>20</v>
      </c>
      <c r="AR55" s="3"/>
      <c r="BA55" s="56">
        <f t="shared" ref="BA55:BB55" si="99">BA52</f>
        <v>25000</v>
      </c>
      <c r="BB55" s="56">
        <f t="shared" si="99"/>
        <v>75000</v>
      </c>
      <c r="BC55" s="56">
        <f t="shared" si="77"/>
        <v>0</v>
      </c>
      <c r="BD55" s="56">
        <f t="shared" si="78"/>
        <v>0</v>
      </c>
      <c r="BE55" s="56">
        <f t="shared" si="79"/>
        <v>0</v>
      </c>
      <c r="BF55" s="56">
        <f t="shared" si="79"/>
        <v>100</v>
      </c>
      <c r="BG55" s="56">
        <v>100000</v>
      </c>
      <c r="BH55" s="56">
        <v>150000</v>
      </c>
      <c r="BI55" s="56">
        <v>0</v>
      </c>
      <c r="BJ55" s="59">
        <f t="shared" si="29"/>
        <v>0</v>
      </c>
      <c r="BK55" s="17" t="str">
        <f t="shared" si="17"/>
        <v>[[0,[25000,75000]],[100,[0,0]],[0,[100000,150000]]]</v>
      </c>
    </row>
    <row r="56" spans="1:63" x14ac:dyDescent="0.35">
      <c r="A56" s="9">
        <v>152</v>
      </c>
      <c r="B56" s="9"/>
      <c r="C56" s="9">
        <f t="shared" si="0"/>
        <v>153</v>
      </c>
      <c r="D56" s="10">
        <v>3</v>
      </c>
      <c r="E56" s="11">
        <v>0</v>
      </c>
      <c r="F56" s="12" t="str">
        <f t="shared" si="1"/>
        <v>newTask_3</v>
      </c>
      <c r="G56" s="13" t="s">
        <v>68</v>
      </c>
      <c r="H56" s="11">
        <v>2</v>
      </c>
      <c r="I56" s="11">
        <f t="shared" si="18"/>
        <v>15000000</v>
      </c>
      <c r="J56" s="11">
        <f t="shared" si="19"/>
        <v>0</v>
      </c>
      <c r="K56" s="3" t="str">
        <f t="shared" si="87"/>
        <v>1|2|400000</v>
      </c>
      <c r="L56" s="3" t="str">
        <f t="shared" si="96"/>
        <v/>
      </c>
      <c r="M56" s="3">
        <f t="shared" ref="M56:M64" si="100">IF(L56&lt;&gt;"",1,0)</f>
        <v>0</v>
      </c>
      <c r="N56" s="3" t="str">
        <f t="shared" si="97"/>
        <v>捕鱼获得金币：15000000</v>
      </c>
      <c r="O56" s="17" t="str">
        <f t="shared" si="16"/>
        <v>[[0,[10000,30000]],[100,[0,0]],[0,[100000,150000]]]</v>
      </c>
      <c r="P56" s="17">
        <v>1000000</v>
      </c>
      <c r="S56" s="3">
        <f t="shared" si="67"/>
        <v>0</v>
      </c>
      <c r="T56" s="3" t="str">
        <f t="shared" si="68"/>
        <v>捕鱼获得金币：15000000</v>
      </c>
      <c r="U56" s="19">
        <v>40000000</v>
      </c>
      <c r="AB56" s="9">
        <v>6</v>
      </c>
      <c r="AC56" s="9">
        <v>52</v>
      </c>
      <c r="AD56" s="11" t="s">
        <v>72</v>
      </c>
      <c r="AE56" s="19">
        <v>15000000</v>
      </c>
      <c r="AF56" s="19">
        <v>0</v>
      </c>
      <c r="AG56" s="31" t="s">
        <v>61</v>
      </c>
      <c r="AH56" s="32">
        <f t="shared" si="69"/>
        <v>1</v>
      </c>
      <c r="AI56" s="32">
        <f t="shared" si="70"/>
        <v>2</v>
      </c>
      <c r="AJ56" s="33">
        <v>400000</v>
      </c>
      <c r="AK56" s="34">
        <f t="shared" si="71"/>
        <v>20</v>
      </c>
      <c r="AR56" s="3"/>
      <c r="BA56" s="56">
        <f t="shared" ref="BA56:BB56" si="101">BA53</f>
        <v>10000</v>
      </c>
      <c r="BB56" s="56">
        <f t="shared" si="101"/>
        <v>30000</v>
      </c>
      <c r="BC56" s="56">
        <f t="shared" si="77"/>
        <v>0</v>
      </c>
      <c r="BD56" s="56">
        <f t="shared" si="78"/>
        <v>0</v>
      </c>
      <c r="BE56" s="56">
        <f t="shared" si="79"/>
        <v>0</v>
      </c>
      <c r="BF56" s="56">
        <f t="shared" si="79"/>
        <v>100</v>
      </c>
      <c r="BG56" s="56">
        <v>100000</v>
      </c>
      <c r="BH56" s="56">
        <v>150000</v>
      </c>
      <c r="BI56" s="56">
        <v>0</v>
      </c>
      <c r="BJ56" s="59">
        <f t="shared" si="29"/>
        <v>0</v>
      </c>
      <c r="BK56" s="17" t="str">
        <f t="shared" si="17"/>
        <v>[[0,[10000,30000]],[100,[0,0]],[0,[100000,150000]]]</v>
      </c>
    </row>
    <row r="57" spans="1:63" x14ac:dyDescent="0.35">
      <c r="A57" s="9">
        <v>153</v>
      </c>
      <c r="B57" s="9"/>
      <c r="C57" s="9">
        <f t="shared" si="0"/>
        <v>154</v>
      </c>
      <c r="D57" s="10">
        <v>2</v>
      </c>
      <c r="E57" s="11">
        <v>0</v>
      </c>
      <c r="F57" s="12" t="str">
        <f t="shared" si="1"/>
        <v>newTask_2</v>
      </c>
      <c r="G57" s="13" t="s">
        <v>57</v>
      </c>
      <c r="H57" s="11">
        <v>0</v>
      </c>
      <c r="I57" s="11">
        <f t="shared" si="18"/>
        <v>130</v>
      </c>
      <c r="J57" s="11">
        <f t="shared" si="19"/>
        <v>0</v>
      </c>
      <c r="K57" s="3" t="str">
        <f t="shared" si="87"/>
        <v>1|2|400000</v>
      </c>
      <c r="L57" s="3" t="str">
        <f t="shared" si="96"/>
        <v/>
      </c>
      <c r="M57" s="3">
        <f t="shared" si="100"/>
        <v>0</v>
      </c>
      <c r="N57" s="3" t="str">
        <f t="shared" si="97"/>
        <v>捕获任意鱼：130</v>
      </c>
      <c r="O57" s="65"/>
      <c r="P57" s="65"/>
      <c r="S57" s="3">
        <f t="shared" si="67"/>
        <v>0</v>
      </c>
      <c r="T57" s="3" t="str">
        <f t="shared" si="68"/>
        <v>捕获任意鱼：130</v>
      </c>
      <c r="U57" s="11">
        <v>80</v>
      </c>
      <c r="AB57" s="9">
        <v>6</v>
      </c>
      <c r="AC57" s="9">
        <v>53</v>
      </c>
      <c r="AD57" s="11" t="s">
        <v>60</v>
      </c>
      <c r="AE57" s="11">
        <v>130</v>
      </c>
      <c r="AF57" s="11">
        <v>0</v>
      </c>
      <c r="AG57" s="31" t="s">
        <v>61</v>
      </c>
      <c r="AH57" s="32">
        <f t="shared" si="69"/>
        <v>1</v>
      </c>
      <c r="AI57" s="32">
        <f t="shared" si="70"/>
        <v>2</v>
      </c>
      <c r="AJ57" s="33">
        <v>400000</v>
      </c>
      <c r="AK57" s="34">
        <f t="shared" si="71"/>
        <v>20</v>
      </c>
      <c r="AR57" s="3"/>
      <c r="BA57" s="56">
        <f t="shared" ref="BA57:BB57" si="102">BA54</f>
        <v>10000</v>
      </c>
      <c r="BB57" s="56">
        <f t="shared" si="102"/>
        <v>30000</v>
      </c>
      <c r="BC57" s="56">
        <f t="shared" si="77"/>
        <v>0</v>
      </c>
      <c r="BD57" s="56">
        <f t="shared" si="78"/>
        <v>0</v>
      </c>
      <c r="BE57" s="56">
        <f t="shared" si="79"/>
        <v>0</v>
      </c>
      <c r="BF57" s="56">
        <f t="shared" si="79"/>
        <v>100</v>
      </c>
      <c r="BG57" s="56">
        <v>100000</v>
      </c>
      <c r="BH57" s="56">
        <v>150000</v>
      </c>
      <c r="BI57" s="56">
        <v>0</v>
      </c>
      <c r="BJ57" s="59">
        <f t="shared" si="29"/>
        <v>0</v>
      </c>
      <c r="BK57" s="17" t="str">
        <f t="shared" si="17"/>
        <v>[[0,[10000,30000]],[100,[0,0]],[0,[100000,150000]]]</v>
      </c>
    </row>
    <row r="58" spans="1:63" x14ac:dyDescent="0.35">
      <c r="A58" s="9">
        <v>154</v>
      </c>
      <c r="B58" s="9"/>
      <c r="C58" s="9">
        <f t="shared" si="0"/>
        <v>155</v>
      </c>
      <c r="D58" s="10">
        <v>19</v>
      </c>
      <c r="E58" s="11">
        <v>0</v>
      </c>
      <c r="F58" s="12" t="str">
        <f t="shared" si="1"/>
        <v>newTask_19</v>
      </c>
      <c r="G58" s="13" t="s">
        <v>73</v>
      </c>
      <c r="H58" s="11">
        <v>0</v>
      </c>
      <c r="I58" s="11">
        <f t="shared" si="18"/>
        <v>500</v>
      </c>
      <c r="J58" s="11">
        <f t="shared" si="19"/>
        <v>0</v>
      </c>
      <c r="K58" s="3" t="str">
        <f t="shared" ref="K58:K64" si="103">IF(AL58="",AH58&amp;"|"&amp;AI58&amp;"|"&amp;AJ58,AH58&amp;"|"&amp;AI58&amp;"|"&amp;AJ58&amp;","&amp;AM58&amp;"|"&amp;AN58&amp;"|"&amp;AO58)</f>
        <v>1|2|400000</v>
      </c>
      <c r="L58" s="3" t="str">
        <f t="shared" si="96"/>
        <v/>
      </c>
      <c r="M58" s="3">
        <f t="shared" si="100"/>
        <v>0</v>
      </c>
      <c r="N58" s="3" t="str">
        <f t="shared" si="97"/>
        <v>开火次数：500</v>
      </c>
      <c r="O58" s="65"/>
      <c r="P58" s="65"/>
      <c r="S58" s="3">
        <f t="shared" si="67"/>
        <v>0</v>
      </c>
      <c r="T58" s="3" t="str">
        <f t="shared" si="68"/>
        <v>开火次数：500</v>
      </c>
      <c r="U58" s="11">
        <v>1000</v>
      </c>
      <c r="AB58" s="9">
        <v>6</v>
      </c>
      <c r="AC58" s="9">
        <v>54</v>
      </c>
      <c r="AD58" s="11" t="s">
        <v>77</v>
      </c>
      <c r="AE58" s="11">
        <v>500</v>
      </c>
      <c r="AF58" s="11">
        <v>0</v>
      </c>
      <c r="AG58" s="31" t="s">
        <v>61</v>
      </c>
      <c r="AH58" s="32">
        <f t="shared" si="69"/>
        <v>1</v>
      </c>
      <c r="AI58" s="32">
        <f t="shared" si="70"/>
        <v>2</v>
      </c>
      <c r="AJ58" s="33">
        <v>400000</v>
      </c>
      <c r="AK58" s="34">
        <f t="shared" si="71"/>
        <v>20</v>
      </c>
      <c r="AR58" s="3"/>
      <c r="BA58" s="56">
        <f t="shared" ref="BA58:BB58" si="104">BA55</f>
        <v>25000</v>
      </c>
      <c r="BB58" s="56">
        <f t="shared" si="104"/>
        <v>75000</v>
      </c>
      <c r="BC58" s="56">
        <f t="shared" si="77"/>
        <v>0</v>
      </c>
      <c r="BD58" s="56">
        <f t="shared" si="78"/>
        <v>0</v>
      </c>
      <c r="BE58" s="56">
        <f t="shared" si="79"/>
        <v>0</v>
      </c>
      <c r="BF58" s="56">
        <f t="shared" si="79"/>
        <v>100</v>
      </c>
      <c r="BG58" s="56">
        <v>100000</v>
      </c>
      <c r="BH58" s="56">
        <v>150000</v>
      </c>
      <c r="BI58" s="56">
        <v>0</v>
      </c>
      <c r="BJ58" s="59">
        <f t="shared" si="29"/>
        <v>0</v>
      </c>
      <c r="BK58" s="17" t="str">
        <f t="shared" si="17"/>
        <v>[[0,[25000,75000]],[100,[0,0]],[0,[100000,150000]]]</v>
      </c>
    </row>
    <row r="59" spans="1:63" x14ac:dyDescent="0.35">
      <c r="A59" s="9">
        <v>155</v>
      </c>
      <c r="B59" s="9"/>
      <c r="C59" s="9">
        <f t="shared" si="0"/>
        <v>156</v>
      </c>
      <c r="D59" s="10">
        <v>20</v>
      </c>
      <c r="E59" s="11">
        <v>201</v>
      </c>
      <c r="F59" s="12" t="str">
        <f t="shared" si="1"/>
        <v>newTask_20</v>
      </c>
      <c r="G59" s="13" t="s">
        <v>79</v>
      </c>
      <c r="H59" s="11">
        <v>1001</v>
      </c>
      <c r="I59" s="11">
        <f t="shared" si="18"/>
        <v>10</v>
      </c>
      <c r="J59" s="11">
        <f t="shared" si="19"/>
        <v>0</v>
      </c>
      <c r="K59" s="3" t="str">
        <f t="shared" si="103"/>
        <v>1|2|400000</v>
      </c>
      <c r="L59" s="3" t="str">
        <f t="shared" si="96"/>
        <v/>
      </c>
      <c r="M59" s="3">
        <f t="shared" si="100"/>
        <v>0</v>
      </c>
      <c r="N59" s="3" t="str">
        <f t="shared" si="97"/>
        <v>锁定使用数量：10</v>
      </c>
      <c r="O59" s="65"/>
      <c r="P59" s="65"/>
      <c r="S59" s="3" t="str">
        <f t="shared" si="67"/>
        <v>锁定</v>
      </c>
      <c r="T59" s="3" t="str">
        <f t="shared" si="68"/>
        <v>使用数量：10</v>
      </c>
      <c r="U59" s="11">
        <f>U47+1</f>
        <v>5</v>
      </c>
      <c r="AB59" s="9">
        <v>6</v>
      </c>
      <c r="AC59" s="9">
        <v>55</v>
      </c>
      <c r="AD59" s="11" t="s">
        <v>81</v>
      </c>
      <c r="AE59" s="11">
        <v>10</v>
      </c>
      <c r="AF59" s="11">
        <v>0</v>
      </c>
      <c r="AG59" s="31" t="s">
        <v>61</v>
      </c>
      <c r="AH59" s="32">
        <f t="shared" si="69"/>
        <v>1</v>
      </c>
      <c r="AI59" s="32">
        <f t="shared" si="70"/>
        <v>2</v>
      </c>
      <c r="AJ59" s="33">
        <v>400000</v>
      </c>
      <c r="AK59" s="34">
        <f t="shared" si="71"/>
        <v>20</v>
      </c>
      <c r="AR59" s="3"/>
      <c r="BA59" s="56">
        <f t="shared" ref="BA59:BB59" si="105">BA56</f>
        <v>10000</v>
      </c>
      <c r="BB59" s="56">
        <f t="shared" si="105"/>
        <v>30000</v>
      </c>
      <c r="BC59" s="56">
        <f t="shared" si="77"/>
        <v>0</v>
      </c>
      <c r="BD59" s="56">
        <f t="shared" si="78"/>
        <v>0</v>
      </c>
      <c r="BE59" s="56">
        <f t="shared" si="79"/>
        <v>0</v>
      </c>
      <c r="BF59" s="56">
        <f t="shared" si="79"/>
        <v>100</v>
      </c>
      <c r="BG59" s="56">
        <v>100000</v>
      </c>
      <c r="BH59" s="56">
        <v>150000</v>
      </c>
      <c r="BI59" s="56">
        <v>0</v>
      </c>
      <c r="BJ59" s="59">
        <f t="shared" si="29"/>
        <v>0</v>
      </c>
      <c r="BK59" s="17" t="str">
        <f t="shared" si="17"/>
        <v>[[0,[10000,30000]],[100,[0,0]],[0,[100000,150000]]]</v>
      </c>
    </row>
    <row r="60" spans="1:63" x14ac:dyDescent="0.35">
      <c r="A60" s="9">
        <v>156</v>
      </c>
      <c r="B60" s="3"/>
      <c r="C60" s="9">
        <f t="shared" si="0"/>
        <v>157</v>
      </c>
      <c r="D60" s="10">
        <v>3</v>
      </c>
      <c r="E60" s="11">
        <v>0</v>
      </c>
      <c r="F60" s="12" t="str">
        <f t="shared" si="1"/>
        <v>newTask_3</v>
      </c>
      <c r="G60" s="13" t="s">
        <v>68</v>
      </c>
      <c r="H60" s="11">
        <v>2</v>
      </c>
      <c r="I60" s="11">
        <f t="shared" si="18"/>
        <v>20000000</v>
      </c>
      <c r="J60" s="11">
        <f t="shared" si="19"/>
        <v>0</v>
      </c>
      <c r="K60" s="3" t="str">
        <f t="shared" si="103"/>
        <v>2|1001|5</v>
      </c>
      <c r="L60" s="3" t="str">
        <f t="shared" si="96"/>
        <v/>
      </c>
      <c r="M60" s="3">
        <f t="shared" si="100"/>
        <v>0</v>
      </c>
      <c r="N60" s="3" t="str">
        <f t="shared" si="97"/>
        <v>捕鱼获得金币：20000000</v>
      </c>
      <c r="O60" s="65"/>
      <c r="P60" s="65"/>
      <c r="S60" s="3">
        <f t="shared" si="67"/>
        <v>0</v>
      </c>
      <c r="T60" s="3" t="str">
        <f t="shared" si="68"/>
        <v>捕鱼获得金币：20000000</v>
      </c>
      <c r="U60" s="19">
        <v>45000000</v>
      </c>
      <c r="AB60" s="9">
        <v>6</v>
      </c>
      <c r="AC60" s="9">
        <v>56</v>
      </c>
      <c r="AD60" s="11" t="s">
        <v>72</v>
      </c>
      <c r="AE60" s="19">
        <v>20000000</v>
      </c>
      <c r="AF60" s="19">
        <v>0</v>
      </c>
      <c r="AG60" s="31" t="s">
        <v>70</v>
      </c>
      <c r="AH60" s="32">
        <f t="shared" si="69"/>
        <v>2</v>
      </c>
      <c r="AI60" s="32">
        <f t="shared" si="70"/>
        <v>1001</v>
      </c>
      <c r="AJ60" s="33">
        <v>5</v>
      </c>
      <c r="AK60" s="34">
        <f t="shared" si="71"/>
        <v>10</v>
      </c>
      <c r="AR60" s="3"/>
      <c r="BA60" s="56">
        <f t="shared" ref="BA60:BB60" si="106">BA57</f>
        <v>10000</v>
      </c>
      <c r="BB60" s="56">
        <f t="shared" si="106"/>
        <v>30000</v>
      </c>
      <c r="BC60" s="56">
        <f t="shared" si="77"/>
        <v>0</v>
      </c>
      <c r="BD60" s="56">
        <f t="shared" si="78"/>
        <v>0</v>
      </c>
      <c r="BE60" s="56">
        <f t="shared" si="79"/>
        <v>0</v>
      </c>
      <c r="BF60" s="56">
        <f t="shared" si="79"/>
        <v>100</v>
      </c>
      <c r="BG60" s="56">
        <v>100000</v>
      </c>
      <c r="BH60" s="56">
        <v>150000</v>
      </c>
      <c r="BI60" s="56">
        <v>0</v>
      </c>
      <c r="BJ60" s="59">
        <f t="shared" si="29"/>
        <v>0</v>
      </c>
      <c r="BK60" s="17" t="str">
        <f t="shared" si="17"/>
        <v>[[0,[10000,30000]],[100,[0,0]],[0,[100000,150000]]]</v>
      </c>
    </row>
    <row r="61" spans="1:63" x14ac:dyDescent="0.35">
      <c r="A61" s="9">
        <v>157</v>
      </c>
      <c r="B61" s="9"/>
      <c r="C61" s="9">
        <f t="shared" si="0"/>
        <v>158</v>
      </c>
      <c r="D61" s="10">
        <v>2</v>
      </c>
      <c r="E61" s="11">
        <v>0</v>
      </c>
      <c r="F61" s="12" t="str">
        <f t="shared" si="1"/>
        <v>newTask_2_4</v>
      </c>
      <c r="G61" s="13" t="s">
        <v>97</v>
      </c>
      <c r="H61" s="11">
        <v>4</v>
      </c>
      <c r="I61" s="11">
        <f t="shared" si="18"/>
        <v>6</v>
      </c>
      <c r="J61" s="11">
        <f t="shared" si="19"/>
        <v>0</v>
      </c>
      <c r="K61" s="3" t="str">
        <f t="shared" si="103"/>
        <v>1|2|400000</v>
      </c>
      <c r="L61" s="3" t="str">
        <f t="shared" si="96"/>
        <v/>
      </c>
      <c r="M61" s="3">
        <f t="shared" si="100"/>
        <v>0</v>
      </c>
      <c r="N61" s="3" t="str">
        <f t="shared" si="97"/>
        <v>捕获黄金鱼：6</v>
      </c>
      <c r="O61" s="65"/>
      <c r="P61" s="65"/>
      <c r="S61" s="3">
        <f t="shared" si="67"/>
        <v>0</v>
      </c>
      <c r="T61" s="3" t="str">
        <f t="shared" si="68"/>
        <v>捕获黄金鱼：6</v>
      </c>
      <c r="U61" s="11">
        <f>U49+1</f>
        <v>6</v>
      </c>
      <c r="AB61" s="9">
        <v>6</v>
      </c>
      <c r="AC61" s="9">
        <v>57</v>
      </c>
      <c r="AD61" s="11" t="s">
        <v>98</v>
      </c>
      <c r="AE61" s="11">
        <v>6</v>
      </c>
      <c r="AF61" s="11">
        <v>0</v>
      </c>
      <c r="AG61" s="31" t="s">
        <v>61</v>
      </c>
      <c r="AH61" s="32">
        <f t="shared" si="69"/>
        <v>1</v>
      </c>
      <c r="AI61" s="32">
        <f t="shared" si="70"/>
        <v>2</v>
      </c>
      <c r="AJ61" s="33">
        <v>400000</v>
      </c>
      <c r="AK61" s="34">
        <f t="shared" si="71"/>
        <v>20</v>
      </c>
      <c r="AR61" s="3"/>
      <c r="BA61" s="56">
        <f t="shared" ref="BA61:BB61" si="107">BA58</f>
        <v>25000</v>
      </c>
      <c r="BB61" s="56">
        <f t="shared" si="107"/>
        <v>75000</v>
      </c>
      <c r="BC61" s="56">
        <f t="shared" si="77"/>
        <v>0</v>
      </c>
      <c r="BD61" s="56">
        <f t="shared" si="78"/>
        <v>0</v>
      </c>
      <c r="BE61" s="56">
        <f t="shared" si="79"/>
        <v>0</v>
      </c>
      <c r="BF61" s="56">
        <f t="shared" si="79"/>
        <v>100</v>
      </c>
      <c r="BG61" s="56">
        <v>100000</v>
      </c>
      <c r="BH61" s="56">
        <v>150000</v>
      </c>
      <c r="BI61" s="56">
        <v>0</v>
      </c>
      <c r="BJ61" s="59">
        <f t="shared" si="29"/>
        <v>0</v>
      </c>
      <c r="BK61" s="17" t="str">
        <f t="shared" si="17"/>
        <v>[[0,[25000,75000]],[100,[0,0]],[0,[100000,150000]]]</v>
      </c>
    </row>
    <row r="62" spans="1:63" x14ac:dyDescent="0.35">
      <c r="A62" s="9">
        <v>158</v>
      </c>
      <c r="B62" s="3"/>
      <c r="C62" s="9">
        <f t="shared" si="0"/>
        <v>159</v>
      </c>
      <c r="D62" s="10">
        <v>19</v>
      </c>
      <c r="E62" s="11">
        <v>0</v>
      </c>
      <c r="F62" s="12" t="str">
        <f t="shared" si="1"/>
        <v>newTask_19</v>
      </c>
      <c r="G62" s="13" t="s">
        <v>73</v>
      </c>
      <c r="H62" s="11">
        <v>0</v>
      </c>
      <c r="I62" s="11">
        <f t="shared" si="18"/>
        <v>600</v>
      </c>
      <c r="J62" s="11">
        <f t="shared" si="19"/>
        <v>0</v>
      </c>
      <c r="K62" s="3" t="str">
        <f t="shared" si="103"/>
        <v>1|2|400000</v>
      </c>
      <c r="L62" s="3" t="str">
        <f t="shared" si="96"/>
        <v/>
      </c>
      <c r="M62" s="3">
        <f t="shared" si="100"/>
        <v>0</v>
      </c>
      <c r="N62" s="3" t="str">
        <f t="shared" si="97"/>
        <v>开火次数：600</v>
      </c>
      <c r="O62" s="65"/>
      <c r="P62" s="65"/>
      <c r="S62" s="3">
        <f t="shared" si="67"/>
        <v>0</v>
      </c>
      <c r="T62" s="3" t="str">
        <f t="shared" si="68"/>
        <v>开火次数：600</v>
      </c>
      <c r="U62" s="11">
        <v>1000</v>
      </c>
      <c r="AB62" s="9">
        <v>6</v>
      </c>
      <c r="AC62" s="9">
        <v>58</v>
      </c>
      <c r="AD62" s="11" t="s">
        <v>77</v>
      </c>
      <c r="AE62" s="11">
        <v>600</v>
      </c>
      <c r="AF62" s="11">
        <v>0</v>
      </c>
      <c r="AG62" s="31" t="s">
        <v>61</v>
      </c>
      <c r="AH62" s="32">
        <f t="shared" si="69"/>
        <v>1</v>
      </c>
      <c r="AI62" s="32">
        <f t="shared" si="70"/>
        <v>2</v>
      </c>
      <c r="AJ62" s="33">
        <v>400000</v>
      </c>
      <c r="AK62" s="34">
        <f t="shared" si="71"/>
        <v>20</v>
      </c>
      <c r="AR62" s="3"/>
      <c r="BA62" s="56">
        <f t="shared" ref="BA62:BB62" si="108">BA59</f>
        <v>10000</v>
      </c>
      <c r="BB62" s="56">
        <f t="shared" si="108"/>
        <v>30000</v>
      </c>
      <c r="BC62" s="56">
        <f t="shared" si="77"/>
        <v>0</v>
      </c>
      <c r="BD62" s="56">
        <f t="shared" si="78"/>
        <v>0</v>
      </c>
      <c r="BE62" s="56">
        <f t="shared" si="79"/>
        <v>0</v>
      </c>
      <c r="BF62" s="56">
        <f t="shared" si="79"/>
        <v>100</v>
      </c>
      <c r="BG62" s="56">
        <v>100000</v>
      </c>
      <c r="BH62" s="56">
        <v>150000</v>
      </c>
      <c r="BI62" s="56">
        <v>0</v>
      </c>
      <c r="BJ62" s="59">
        <f t="shared" si="29"/>
        <v>0</v>
      </c>
      <c r="BK62" s="17" t="str">
        <f t="shared" si="17"/>
        <v>[[0,[10000,30000]],[100,[0,0]],[0,[100000,150000]]]</v>
      </c>
    </row>
    <row r="63" spans="1:63" x14ac:dyDescent="0.35">
      <c r="A63" s="9">
        <v>159</v>
      </c>
      <c r="B63" s="9"/>
      <c r="C63" s="9">
        <f t="shared" si="0"/>
        <v>160</v>
      </c>
      <c r="D63" s="10">
        <v>20</v>
      </c>
      <c r="E63" s="11">
        <v>201</v>
      </c>
      <c r="F63" s="12" t="str">
        <f t="shared" si="1"/>
        <v>newTask_20</v>
      </c>
      <c r="G63" s="13" t="s">
        <v>79</v>
      </c>
      <c r="H63" s="11">
        <v>1001</v>
      </c>
      <c r="I63" s="11">
        <f t="shared" si="18"/>
        <v>12</v>
      </c>
      <c r="J63" s="11">
        <f t="shared" si="19"/>
        <v>0</v>
      </c>
      <c r="K63" s="3" t="str">
        <f t="shared" si="103"/>
        <v>1|2|400000</v>
      </c>
      <c r="L63" s="3" t="str">
        <f t="shared" si="96"/>
        <v/>
      </c>
      <c r="M63" s="3">
        <f t="shared" si="100"/>
        <v>0</v>
      </c>
      <c r="N63" s="3" t="str">
        <f t="shared" si="97"/>
        <v>锁定使用数量：12</v>
      </c>
      <c r="O63" s="65"/>
      <c r="P63" s="65"/>
      <c r="S63" s="3" t="str">
        <f t="shared" si="67"/>
        <v>锁定</v>
      </c>
      <c r="T63" s="3" t="str">
        <f t="shared" si="68"/>
        <v>使用数量：12</v>
      </c>
      <c r="U63" s="11">
        <f>U51+1</f>
        <v>5</v>
      </c>
      <c r="AB63" s="9">
        <v>6</v>
      </c>
      <c r="AC63" s="9">
        <v>59</v>
      </c>
      <c r="AD63" s="11" t="s">
        <v>81</v>
      </c>
      <c r="AE63" s="11">
        <v>12</v>
      </c>
      <c r="AF63" s="11">
        <v>0</v>
      </c>
      <c r="AG63" s="31" t="s">
        <v>61</v>
      </c>
      <c r="AH63" s="32">
        <f t="shared" si="69"/>
        <v>1</v>
      </c>
      <c r="AI63" s="32">
        <f t="shared" si="70"/>
        <v>2</v>
      </c>
      <c r="AJ63" s="33">
        <v>400000</v>
      </c>
      <c r="AK63" s="34">
        <f t="shared" si="71"/>
        <v>20</v>
      </c>
      <c r="AR63" s="3"/>
      <c r="BA63" s="56">
        <f t="shared" ref="BA63:BB63" si="109">BA60</f>
        <v>10000</v>
      </c>
      <c r="BB63" s="56">
        <f t="shared" si="109"/>
        <v>30000</v>
      </c>
      <c r="BC63" s="56">
        <f t="shared" si="77"/>
        <v>0</v>
      </c>
      <c r="BD63" s="56">
        <f t="shared" si="78"/>
        <v>0</v>
      </c>
      <c r="BE63" s="56">
        <f t="shared" si="79"/>
        <v>0</v>
      </c>
      <c r="BF63" s="56">
        <f t="shared" si="79"/>
        <v>100</v>
      </c>
      <c r="BG63" s="56">
        <v>100000</v>
      </c>
      <c r="BH63" s="56">
        <v>150000</v>
      </c>
      <c r="BI63" s="56">
        <v>0</v>
      </c>
      <c r="BJ63" s="59">
        <f t="shared" si="29"/>
        <v>0</v>
      </c>
      <c r="BK63" s="17" t="str">
        <f t="shared" si="17"/>
        <v>[[0,[10000,30000]],[100,[0,0]],[0,[100000,150000]]]</v>
      </c>
    </row>
    <row r="64" spans="1:63" x14ac:dyDescent="0.35">
      <c r="A64" s="9">
        <v>160</v>
      </c>
      <c r="B64" s="9"/>
      <c r="C64" s="9">
        <f t="shared" si="0"/>
        <v>161</v>
      </c>
      <c r="D64" s="10">
        <v>3</v>
      </c>
      <c r="E64" s="11">
        <v>0</v>
      </c>
      <c r="F64" s="12" t="str">
        <f t="shared" si="1"/>
        <v>newTask_3</v>
      </c>
      <c r="G64" s="13" t="s">
        <v>68</v>
      </c>
      <c r="H64" s="11">
        <v>2</v>
      </c>
      <c r="I64" s="11">
        <f t="shared" si="18"/>
        <v>30000000</v>
      </c>
      <c r="J64" s="11">
        <f t="shared" si="19"/>
        <v>0</v>
      </c>
      <c r="K64" s="3" t="str">
        <f t="shared" si="103"/>
        <v>2|1003|1</v>
      </c>
      <c r="L64" s="3" t="str">
        <f t="shared" si="96"/>
        <v/>
      </c>
      <c r="M64" s="3">
        <f t="shared" si="100"/>
        <v>0</v>
      </c>
      <c r="N64" s="3" t="str">
        <f t="shared" si="97"/>
        <v>捕鱼获得金币：30000000</v>
      </c>
      <c r="O64" s="65"/>
      <c r="P64" s="65"/>
      <c r="S64" s="3">
        <f t="shared" si="67"/>
        <v>0</v>
      </c>
      <c r="T64" s="3" t="str">
        <f t="shared" si="68"/>
        <v>捕鱼获得金币：30000000</v>
      </c>
      <c r="U64" s="19">
        <v>50000000</v>
      </c>
      <c r="AB64" s="9">
        <v>6</v>
      </c>
      <c r="AC64" s="9">
        <v>60</v>
      </c>
      <c r="AD64" s="11" t="s">
        <v>72</v>
      </c>
      <c r="AE64" s="19">
        <v>30000000</v>
      </c>
      <c r="AF64" s="19">
        <v>0</v>
      </c>
      <c r="AG64" s="31" t="s">
        <v>78</v>
      </c>
      <c r="AH64" s="32">
        <f t="shared" si="69"/>
        <v>2</v>
      </c>
      <c r="AI64" s="32">
        <f t="shared" si="70"/>
        <v>1003</v>
      </c>
      <c r="AJ64" s="33">
        <v>1</v>
      </c>
      <c r="AK64" s="34">
        <f t="shared" si="71"/>
        <v>10</v>
      </c>
      <c r="AR64" s="3"/>
      <c r="BA64" s="56">
        <f t="shared" ref="BA64:BB64" si="110">BA61</f>
        <v>25000</v>
      </c>
      <c r="BB64" s="56">
        <f t="shared" si="110"/>
        <v>75000</v>
      </c>
      <c r="BC64" s="56">
        <f t="shared" si="77"/>
        <v>0</v>
      </c>
      <c r="BD64" s="56">
        <f t="shared" si="78"/>
        <v>0</v>
      </c>
      <c r="BE64" s="56">
        <f t="shared" si="79"/>
        <v>0</v>
      </c>
      <c r="BF64" s="56">
        <f t="shared" si="79"/>
        <v>100</v>
      </c>
      <c r="BG64" s="56">
        <v>100000</v>
      </c>
      <c r="BH64" s="56">
        <v>150000</v>
      </c>
      <c r="BI64" s="56">
        <v>0</v>
      </c>
      <c r="BJ64" s="59">
        <f t="shared" si="29"/>
        <v>0</v>
      </c>
      <c r="BK64" s="17" t="str">
        <f t="shared" si="17"/>
        <v>[[0,[25000,75000]],[100,[0,0]],[0,[100000,150000]]]</v>
      </c>
    </row>
    <row r="65" spans="1:63" x14ac:dyDescent="0.35">
      <c r="A65" s="9">
        <v>161</v>
      </c>
      <c r="B65" s="3"/>
      <c r="C65" s="9">
        <f t="shared" si="0"/>
        <v>162</v>
      </c>
      <c r="D65" s="10">
        <v>26</v>
      </c>
      <c r="E65" s="11">
        <v>0</v>
      </c>
      <c r="F65" s="12" t="str">
        <f t="shared" si="1"/>
        <v>newTask_26_34</v>
      </c>
      <c r="G65" s="67" t="s">
        <v>150</v>
      </c>
      <c r="H65" s="11">
        <v>34</v>
      </c>
      <c r="I65" s="11">
        <f t="shared" ref="I65" si="111">AE65</f>
        <v>2</v>
      </c>
      <c r="J65" s="11">
        <f t="shared" ref="J65" si="112">AF65</f>
        <v>0</v>
      </c>
      <c r="K65" s="3" t="str">
        <f t="shared" ref="K65:K70" si="113">IF(AL65="",AH65&amp;"|"&amp;AI65&amp;"|"&amp;AJ65,AH65&amp;"|"&amp;AI65&amp;"|"&amp;AJ65&amp;","&amp;AM65&amp;"|"&amp;AN65&amp;"|"&amp;AO65)</f>
        <v>1|2|500000</v>
      </c>
      <c r="L65" s="3" t="str">
        <f t="shared" ref="L65:L66" si="114">IF(AL65="",TRIM(""),AJ65&amp;","&amp;AP65)</f>
        <v/>
      </c>
      <c r="M65" s="3">
        <v>1</v>
      </c>
      <c r="N65" s="3" t="str">
        <f t="shared" ref="N65:N66" si="115">IF(S65&lt;&gt;0,S65,"")&amp;T65</f>
        <v>黄金锤头鲨需要捕获数量：2</v>
      </c>
      <c r="O65" s="65"/>
      <c r="P65" s="65"/>
      <c r="S65" s="3" t="str">
        <f t="shared" si="67"/>
        <v>黄金锤头鲨</v>
      </c>
      <c r="T65" s="3" t="str">
        <f t="shared" si="68"/>
        <v>需要捕获数量：2</v>
      </c>
      <c r="U65" s="11">
        <v>1000</v>
      </c>
      <c r="AB65" s="9">
        <v>6</v>
      </c>
      <c r="AC65" s="9">
        <v>61</v>
      </c>
      <c r="AD65" s="11" t="s">
        <v>105</v>
      </c>
      <c r="AE65" s="11">
        <v>2</v>
      </c>
      <c r="AF65" s="11">
        <v>0</v>
      </c>
      <c r="AG65" s="31" t="s">
        <v>61</v>
      </c>
      <c r="AH65" s="32">
        <f t="shared" ref="AH65" si="116">VLOOKUP(AG65,AT$1:AX$27,4,0)</f>
        <v>1</v>
      </c>
      <c r="AI65" s="32">
        <f t="shared" ref="AI65" si="117">VLOOKUP(AG65,AT$1:AX$27,5,0)</f>
        <v>2</v>
      </c>
      <c r="AJ65" s="33">
        <v>500000</v>
      </c>
      <c r="AK65" s="34">
        <f t="shared" ref="AK65" si="118">VLOOKUP(AG65,AT$1:AX$27,3,0)*AJ65</f>
        <v>25</v>
      </c>
      <c r="AR65" s="3"/>
      <c r="BA65" s="56">
        <f t="shared" ref="BA65:BB65" si="119">BA62</f>
        <v>10000</v>
      </c>
      <c r="BB65" s="56">
        <f t="shared" si="119"/>
        <v>30000</v>
      </c>
      <c r="BC65" s="56">
        <f t="shared" si="77"/>
        <v>0</v>
      </c>
      <c r="BD65" s="56">
        <f t="shared" si="78"/>
        <v>0</v>
      </c>
      <c r="BE65" s="56">
        <f t="shared" si="79"/>
        <v>0</v>
      </c>
      <c r="BF65" s="56">
        <f t="shared" si="79"/>
        <v>100</v>
      </c>
      <c r="BG65" s="56">
        <v>100000</v>
      </c>
      <c r="BH65" s="56">
        <v>150000</v>
      </c>
      <c r="BI65" s="56">
        <v>0</v>
      </c>
      <c r="BJ65" s="59">
        <f t="shared" si="29"/>
        <v>0</v>
      </c>
      <c r="BK65" s="17" t="str">
        <f t="shared" si="17"/>
        <v>[[0,[10000,30000]],[100,[0,0]],[0,[100000,150000]]]</v>
      </c>
    </row>
    <row r="66" spans="1:63" x14ac:dyDescent="0.35">
      <c r="A66" s="9">
        <v>162</v>
      </c>
      <c r="B66" s="9"/>
      <c r="C66" s="9">
        <f t="shared" si="0"/>
        <v>163</v>
      </c>
      <c r="D66" s="11">
        <v>2</v>
      </c>
      <c r="E66" s="11">
        <v>0</v>
      </c>
      <c r="F66" s="12" t="str">
        <f t="shared" si="1"/>
        <v>newTask_2</v>
      </c>
      <c r="G66" s="13" t="s">
        <v>57</v>
      </c>
      <c r="H66" s="11">
        <v>0</v>
      </c>
      <c r="I66" s="11">
        <f t="shared" si="18"/>
        <v>150</v>
      </c>
      <c r="J66" s="11">
        <f t="shared" si="19"/>
        <v>0</v>
      </c>
      <c r="K66" s="12" t="str">
        <f t="shared" si="113"/>
        <v>1|2|500000</v>
      </c>
      <c r="L66" s="12" t="str">
        <f t="shared" si="114"/>
        <v/>
      </c>
      <c r="M66" s="12">
        <v>1</v>
      </c>
      <c r="N66" s="12" t="str">
        <f t="shared" si="115"/>
        <v>捕获任意鱼：150</v>
      </c>
      <c r="O66" s="65"/>
      <c r="P66" s="65"/>
      <c r="S66" s="3">
        <f t="shared" si="67"/>
        <v>0</v>
      </c>
      <c r="T66" s="3" t="str">
        <f t="shared" si="68"/>
        <v>捕获任意鱼：150</v>
      </c>
      <c r="U66" s="11">
        <v>90</v>
      </c>
      <c r="AB66" s="9">
        <v>6</v>
      </c>
      <c r="AC66" s="9">
        <v>62</v>
      </c>
      <c r="AD66" s="11" t="s">
        <v>60</v>
      </c>
      <c r="AE66" s="11">
        <v>150</v>
      </c>
      <c r="AF66" s="11">
        <v>0</v>
      </c>
      <c r="AG66" s="31" t="s">
        <v>61</v>
      </c>
      <c r="AH66" s="32">
        <f t="shared" si="69"/>
        <v>1</v>
      </c>
      <c r="AI66" s="32">
        <f t="shared" si="70"/>
        <v>2</v>
      </c>
      <c r="AJ66" s="33">
        <v>500000</v>
      </c>
      <c r="AK66" s="34">
        <f t="shared" si="71"/>
        <v>25</v>
      </c>
      <c r="AR66" s="3"/>
      <c r="BA66" s="56">
        <f t="shared" ref="BA66:BB66" si="120">BA63</f>
        <v>10000</v>
      </c>
      <c r="BB66" s="56">
        <f t="shared" si="120"/>
        <v>30000</v>
      </c>
      <c r="BC66" s="56">
        <f t="shared" si="77"/>
        <v>0</v>
      </c>
      <c r="BD66" s="56">
        <f t="shared" si="78"/>
        <v>0</v>
      </c>
      <c r="BE66" s="56">
        <f t="shared" si="79"/>
        <v>0</v>
      </c>
      <c r="BF66" s="56">
        <f t="shared" si="79"/>
        <v>100</v>
      </c>
      <c r="BG66" s="56">
        <v>100000</v>
      </c>
      <c r="BH66" s="56">
        <v>150000</v>
      </c>
      <c r="BI66" s="56">
        <v>0</v>
      </c>
      <c r="BJ66" s="59">
        <f t="shared" si="29"/>
        <v>0</v>
      </c>
      <c r="BK66" s="17" t="str">
        <f t="shared" si="17"/>
        <v>[[0,[10000,30000]],[100,[0,0]],[0,[100000,150000]]]</v>
      </c>
    </row>
    <row r="67" spans="1:63" x14ac:dyDescent="0.35">
      <c r="A67" s="9">
        <v>163</v>
      </c>
      <c r="B67" s="9"/>
      <c r="C67" s="9">
        <f t="shared" si="0"/>
        <v>164</v>
      </c>
      <c r="D67" s="11">
        <v>19</v>
      </c>
      <c r="E67" s="11">
        <v>0</v>
      </c>
      <c r="F67" s="12" t="str">
        <f t="shared" si="1"/>
        <v>newTask_19</v>
      </c>
      <c r="G67" s="13" t="s">
        <v>73</v>
      </c>
      <c r="H67" s="11">
        <v>0</v>
      </c>
      <c r="I67" s="11">
        <f t="shared" si="18"/>
        <v>700</v>
      </c>
      <c r="J67" s="11">
        <f t="shared" si="19"/>
        <v>0</v>
      </c>
      <c r="K67" s="12" t="str">
        <f t="shared" si="113"/>
        <v>1|2|500000</v>
      </c>
      <c r="L67" s="12" t="str">
        <f t="shared" ref="L67:L79" si="121">IF(AL67="",TRIM(""),AJ67&amp;","&amp;AP67)</f>
        <v/>
      </c>
      <c r="M67" s="12">
        <v>1</v>
      </c>
      <c r="N67" s="12" t="str">
        <f t="shared" ref="N67:N79" si="122">IF(S67&lt;&gt;0,S67,"")&amp;T67</f>
        <v>开火次数：700</v>
      </c>
      <c r="O67" s="65"/>
      <c r="P67" s="65"/>
      <c r="S67" s="3">
        <f t="shared" si="67"/>
        <v>0</v>
      </c>
      <c r="T67" s="3" t="str">
        <f t="shared" si="68"/>
        <v>开火次数：700</v>
      </c>
      <c r="U67" s="11">
        <v>1000</v>
      </c>
      <c r="AB67" s="9">
        <v>6</v>
      </c>
      <c r="AC67" s="9">
        <v>63</v>
      </c>
      <c r="AD67" s="11" t="s">
        <v>77</v>
      </c>
      <c r="AE67" s="11">
        <v>700</v>
      </c>
      <c r="AF67" s="11">
        <v>0</v>
      </c>
      <c r="AG67" s="31" t="s">
        <v>61</v>
      </c>
      <c r="AH67" s="32">
        <f t="shared" si="69"/>
        <v>1</v>
      </c>
      <c r="AI67" s="32">
        <f t="shared" si="70"/>
        <v>2</v>
      </c>
      <c r="AJ67" s="33">
        <v>500000</v>
      </c>
      <c r="AK67" s="34">
        <f t="shared" si="71"/>
        <v>25</v>
      </c>
      <c r="AR67" s="3"/>
      <c r="BA67" s="56">
        <f t="shared" ref="BA67:BB67" si="123">BA64</f>
        <v>25000</v>
      </c>
      <c r="BB67" s="56">
        <f t="shared" si="123"/>
        <v>75000</v>
      </c>
      <c r="BC67" s="56">
        <f t="shared" si="77"/>
        <v>0</v>
      </c>
      <c r="BD67" s="56">
        <f t="shared" si="78"/>
        <v>0</v>
      </c>
      <c r="BE67" s="56">
        <f t="shared" si="79"/>
        <v>0</v>
      </c>
      <c r="BF67" s="56">
        <f t="shared" si="79"/>
        <v>100</v>
      </c>
      <c r="BG67" s="56">
        <v>100000</v>
      </c>
      <c r="BH67" s="56">
        <v>150000</v>
      </c>
      <c r="BI67" s="56">
        <v>0</v>
      </c>
      <c r="BJ67" s="59">
        <f t="shared" si="29"/>
        <v>0</v>
      </c>
      <c r="BK67" s="17" t="str">
        <f t="shared" si="17"/>
        <v>[[0,[25000,75000]],[100,[0,0]],[0,[100000,150000]]]</v>
      </c>
    </row>
    <row r="68" spans="1:63" x14ac:dyDescent="0.35">
      <c r="A68" s="9">
        <v>164</v>
      </c>
      <c r="B68" s="9"/>
      <c r="C68" s="9">
        <f t="shared" si="0"/>
        <v>165</v>
      </c>
      <c r="D68" s="11">
        <v>20</v>
      </c>
      <c r="E68" s="11">
        <v>201</v>
      </c>
      <c r="F68" s="12" t="str">
        <f t="shared" si="1"/>
        <v>newTask_20</v>
      </c>
      <c r="G68" s="13" t="s">
        <v>79</v>
      </c>
      <c r="H68" s="11">
        <v>1001</v>
      </c>
      <c r="I68" s="11">
        <f t="shared" si="18"/>
        <v>12</v>
      </c>
      <c r="J68" s="11">
        <f t="shared" si="19"/>
        <v>0</v>
      </c>
      <c r="K68" s="12" t="str">
        <f t="shared" si="113"/>
        <v>1|2|500000</v>
      </c>
      <c r="L68" s="12" t="str">
        <f t="shared" si="121"/>
        <v/>
      </c>
      <c r="M68" s="12">
        <v>1</v>
      </c>
      <c r="N68" s="12" t="str">
        <f t="shared" si="122"/>
        <v>锁定使用数量：12</v>
      </c>
      <c r="O68" s="65"/>
      <c r="P68" s="65"/>
      <c r="S68" s="3" t="str">
        <f t="shared" si="67"/>
        <v>锁定</v>
      </c>
      <c r="T68" s="3" t="str">
        <f t="shared" si="68"/>
        <v>使用数量：12</v>
      </c>
      <c r="U68" s="11">
        <f>U55</f>
        <v>5</v>
      </c>
      <c r="AB68" s="9">
        <v>6</v>
      </c>
      <c r="AC68" s="9">
        <v>64</v>
      </c>
      <c r="AD68" s="11" t="s">
        <v>81</v>
      </c>
      <c r="AE68" s="11">
        <v>12</v>
      </c>
      <c r="AF68" s="11">
        <v>0</v>
      </c>
      <c r="AG68" s="31" t="s">
        <v>61</v>
      </c>
      <c r="AH68" s="32">
        <f t="shared" si="69"/>
        <v>1</v>
      </c>
      <c r="AI68" s="32">
        <f t="shared" si="70"/>
        <v>2</v>
      </c>
      <c r="AJ68" s="33">
        <v>500000</v>
      </c>
      <c r="AK68" s="34">
        <f t="shared" si="71"/>
        <v>25</v>
      </c>
      <c r="AR68" s="3"/>
      <c r="BA68" s="56">
        <f t="shared" ref="BA68:BB68" si="124">BA65</f>
        <v>10000</v>
      </c>
      <c r="BB68" s="56">
        <f t="shared" si="124"/>
        <v>30000</v>
      </c>
      <c r="BC68" s="56">
        <f t="shared" si="77"/>
        <v>0</v>
      </c>
      <c r="BD68" s="56">
        <f t="shared" si="78"/>
        <v>0</v>
      </c>
      <c r="BE68" s="56">
        <f t="shared" si="79"/>
        <v>0</v>
      </c>
      <c r="BF68" s="56">
        <f t="shared" si="79"/>
        <v>100</v>
      </c>
      <c r="BG68" s="56">
        <v>100000</v>
      </c>
      <c r="BH68" s="56">
        <v>150000</v>
      </c>
      <c r="BI68" s="56">
        <v>0</v>
      </c>
      <c r="BJ68" s="59">
        <f t="shared" si="29"/>
        <v>0</v>
      </c>
      <c r="BK68" s="17" t="str">
        <f t="shared" si="17"/>
        <v>[[0,[10000,30000]],[100,[0,0]],[0,[100000,150000]]]</v>
      </c>
    </row>
    <row r="69" spans="1:63" x14ac:dyDescent="0.35">
      <c r="A69" s="9">
        <v>165</v>
      </c>
      <c r="B69" s="3"/>
      <c r="C69" s="9">
        <f t="shared" si="0"/>
        <v>166</v>
      </c>
      <c r="D69" s="11">
        <v>3</v>
      </c>
      <c r="E69" s="11">
        <v>0</v>
      </c>
      <c r="F69" s="12" t="str">
        <f t="shared" ref="F69:F84" si="125">IF(OR(AND(D69=2,H69=4),D69=26),"newTask_"&amp;D69&amp;"_"&amp;H69,IF(AND(D69=2,J69&gt;0),"newTask_"&amp;D69&amp;"_1","newTask_"&amp;D69))</f>
        <v>newTask_3</v>
      </c>
      <c r="G69" s="13" t="s">
        <v>68</v>
      </c>
      <c r="H69" s="11">
        <v>2</v>
      </c>
      <c r="I69" s="11">
        <f t="shared" si="18"/>
        <v>40000000</v>
      </c>
      <c r="J69" s="11">
        <f t="shared" si="19"/>
        <v>0</v>
      </c>
      <c r="K69" s="12" t="str">
        <f t="shared" si="113"/>
        <v>1|2|500000</v>
      </c>
      <c r="L69" s="12" t="str">
        <f t="shared" si="121"/>
        <v/>
      </c>
      <c r="M69" s="12">
        <f t="shared" ref="M69:M78" si="126">IF(L69&lt;&gt;"",1,0)</f>
        <v>0</v>
      </c>
      <c r="N69" s="12" t="str">
        <f t="shared" si="122"/>
        <v>捕鱼获得金币：40000000</v>
      </c>
      <c r="O69" s="65"/>
      <c r="P69" s="65"/>
      <c r="S69" s="3">
        <f t="shared" ref="S69:S100" si="127">IF(AND(D69=2,J69&gt;0),"使用"&amp;J69&amp;"炮及以上",IF(D69=20,VLOOKUP(H69,V:W,2,0),IF(D69=26,VLOOKUP(H69,X:Y,2,0),0)))</f>
        <v>0</v>
      </c>
      <c r="T69" s="3" t="str">
        <f t="shared" ref="T69:T100" si="128">IF(AND(D69=2,H69=4),"捕获黄金鱼："&amp;I69,VLOOKUP(D69,Q:R,2,0)&amp;I69)</f>
        <v>捕鱼获得金币：40000000</v>
      </c>
      <c r="U69" s="19">
        <v>60000000</v>
      </c>
      <c r="AB69" s="9">
        <v>6</v>
      </c>
      <c r="AC69" s="9">
        <v>65</v>
      </c>
      <c r="AD69" s="11" t="s">
        <v>72</v>
      </c>
      <c r="AE69" s="19">
        <v>40000000</v>
      </c>
      <c r="AF69" s="19">
        <v>0</v>
      </c>
      <c r="AG69" s="31" t="s">
        <v>61</v>
      </c>
      <c r="AH69" s="32">
        <f t="shared" si="69"/>
        <v>1</v>
      </c>
      <c r="AI69" s="32">
        <f t="shared" si="70"/>
        <v>2</v>
      </c>
      <c r="AJ69" s="33">
        <v>500000</v>
      </c>
      <c r="AK69" s="34">
        <f t="shared" si="71"/>
        <v>25</v>
      </c>
      <c r="AR69" s="3"/>
      <c r="BA69" s="56">
        <f t="shared" ref="BA69:BB69" si="129">BA66</f>
        <v>10000</v>
      </c>
      <c r="BB69" s="56">
        <f t="shared" si="129"/>
        <v>30000</v>
      </c>
      <c r="BC69" s="56">
        <f t="shared" si="77"/>
        <v>0</v>
      </c>
      <c r="BD69" s="56">
        <f t="shared" si="78"/>
        <v>0</v>
      </c>
      <c r="BE69" s="56">
        <f t="shared" si="79"/>
        <v>0</v>
      </c>
      <c r="BF69" s="56">
        <f t="shared" si="79"/>
        <v>100</v>
      </c>
      <c r="BG69" s="56">
        <v>100000</v>
      </c>
      <c r="BH69" s="56">
        <v>150000</v>
      </c>
      <c r="BI69" s="56">
        <v>0</v>
      </c>
      <c r="BJ69" s="59">
        <f t="shared" ref="BJ69:BJ80" si="130">((BA69+BB69)/2*BC69+(BD69+BE69)/2*BF69+(BG69+BH69)/2*BI69)/(BC69+BF69+BI69)</f>
        <v>0</v>
      </c>
      <c r="BK69" s="17" t="str">
        <f t="shared" si="17"/>
        <v>[[0,[10000,30000]],[100,[0,0]],[0,[100000,150000]]]</v>
      </c>
    </row>
    <row r="70" spans="1:63" x14ac:dyDescent="0.35">
      <c r="A70" s="9">
        <v>166</v>
      </c>
      <c r="B70" s="9"/>
      <c r="C70" s="9">
        <f t="shared" ref="C70:C84" si="131">A71</f>
        <v>167</v>
      </c>
      <c r="D70" s="11">
        <v>2</v>
      </c>
      <c r="E70" s="11">
        <v>0</v>
      </c>
      <c r="F70" s="12" t="str">
        <f t="shared" si="125"/>
        <v>newTask_2</v>
      </c>
      <c r="G70" s="13" t="s">
        <v>57</v>
      </c>
      <c r="H70" s="11">
        <v>0</v>
      </c>
      <c r="I70" s="11">
        <f t="shared" si="18"/>
        <v>150</v>
      </c>
      <c r="J70" s="11">
        <f t="shared" si="19"/>
        <v>0</v>
      </c>
      <c r="K70" s="12" t="str">
        <f t="shared" si="113"/>
        <v>2|1001|5</v>
      </c>
      <c r="L70" s="12" t="str">
        <f t="shared" si="121"/>
        <v/>
      </c>
      <c r="M70" s="12">
        <f t="shared" si="126"/>
        <v>0</v>
      </c>
      <c r="N70" s="12" t="str">
        <f t="shared" si="122"/>
        <v>捕获任意鱼：150</v>
      </c>
      <c r="O70" s="65"/>
      <c r="P70" s="65"/>
      <c r="S70" s="3">
        <f t="shared" si="127"/>
        <v>0</v>
      </c>
      <c r="T70" s="3" t="str">
        <f t="shared" si="128"/>
        <v>捕获任意鱼：150</v>
      </c>
      <c r="U70" s="11">
        <v>100</v>
      </c>
      <c r="AB70" s="9">
        <v>6</v>
      </c>
      <c r="AC70" s="9">
        <v>66</v>
      </c>
      <c r="AD70" s="11" t="s">
        <v>60</v>
      </c>
      <c r="AE70" s="11">
        <v>150</v>
      </c>
      <c r="AF70" s="11">
        <v>0</v>
      </c>
      <c r="AG70" s="31" t="s">
        <v>70</v>
      </c>
      <c r="AH70" s="32">
        <f t="shared" ref="AH70:AH83" si="132">VLOOKUP(AG70,AT$1:AX$27,4,0)</f>
        <v>2</v>
      </c>
      <c r="AI70" s="32">
        <f t="shared" ref="AI70:AI83" si="133">VLOOKUP(AG70,AT$1:AX$27,5,0)</f>
        <v>1001</v>
      </c>
      <c r="AJ70" s="33">
        <v>5</v>
      </c>
      <c r="AK70" s="34">
        <f t="shared" ref="AK70:AK83" si="134">VLOOKUP(AG70,AT$1:AX$27,3,0)*AJ70</f>
        <v>10</v>
      </c>
      <c r="AR70" s="3"/>
      <c r="BA70" s="56">
        <f t="shared" ref="BA70:BB70" si="135">BA67</f>
        <v>25000</v>
      </c>
      <c r="BB70" s="56">
        <f t="shared" si="135"/>
        <v>75000</v>
      </c>
      <c r="BC70" s="56">
        <f t="shared" si="77"/>
        <v>0</v>
      </c>
      <c r="BD70" s="56">
        <f t="shared" si="78"/>
        <v>0</v>
      </c>
      <c r="BE70" s="56">
        <f t="shared" si="79"/>
        <v>0</v>
      </c>
      <c r="BF70" s="56">
        <f t="shared" si="79"/>
        <v>100</v>
      </c>
      <c r="BG70" s="56">
        <v>100000</v>
      </c>
      <c r="BH70" s="56">
        <v>150000</v>
      </c>
      <c r="BI70" s="56">
        <v>0</v>
      </c>
      <c r="BJ70" s="59">
        <f t="shared" si="130"/>
        <v>0</v>
      </c>
      <c r="BK70" s="17" t="str">
        <f t="shared" ref="BK70:BK84" si="136">"[["&amp;BC70&amp;",["&amp;BA70&amp;","&amp;BB70&amp;"]],["&amp;BF70&amp;",["&amp;BD70&amp;","&amp;BE70&amp;"]],["&amp;BI70&amp;",["&amp;BG70&amp;","&amp;BH70&amp;"]]]"</f>
        <v>[[0,[25000,75000]],[100,[0,0]],[0,[100000,150000]]]</v>
      </c>
    </row>
    <row r="71" spans="1:63" x14ac:dyDescent="0.35">
      <c r="A71" s="9">
        <v>167</v>
      </c>
      <c r="B71" s="3"/>
      <c r="C71" s="9">
        <f t="shared" si="131"/>
        <v>168</v>
      </c>
      <c r="D71" s="11">
        <v>19</v>
      </c>
      <c r="E71" s="11">
        <v>0</v>
      </c>
      <c r="F71" s="12" t="str">
        <f t="shared" si="125"/>
        <v>newTask_19</v>
      </c>
      <c r="G71" s="13" t="s">
        <v>73</v>
      </c>
      <c r="H71" s="11">
        <v>0</v>
      </c>
      <c r="I71" s="11">
        <f t="shared" ref="I71:I84" si="137">AE71</f>
        <v>800</v>
      </c>
      <c r="J71" s="11">
        <f t="shared" ref="J71:J84" si="138">AF71</f>
        <v>0</v>
      </c>
      <c r="K71" s="12" t="str">
        <f t="shared" ref="K71:K78" si="139">IF(AL71="",AH71&amp;"|"&amp;AI71&amp;"|"&amp;AJ71,AH71&amp;"|"&amp;AI71&amp;"|"&amp;AJ71&amp;","&amp;AM71&amp;"|"&amp;AN71&amp;"|"&amp;AO71)</f>
        <v>1|2|500000</v>
      </c>
      <c r="L71" s="12" t="str">
        <f t="shared" si="121"/>
        <v/>
      </c>
      <c r="M71" s="12">
        <f t="shared" si="126"/>
        <v>0</v>
      </c>
      <c r="N71" s="12" t="str">
        <f t="shared" si="122"/>
        <v>开火次数：800</v>
      </c>
      <c r="O71" s="65"/>
      <c r="P71" s="65"/>
      <c r="S71" s="3">
        <f t="shared" si="127"/>
        <v>0</v>
      </c>
      <c r="T71" s="3" t="str">
        <f t="shared" si="128"/>
        <v>开火次数：800</v>
      </c>
      <c r="U71" s="11">
        <v>1000</v>
      </c>
      <c r="AB71" s="9">
        <v>6</v>
      </c>
      <c r="AC71" s="9">
        <v>67</v>
      </c>
      <c r="AD71" s="11" t="s">
        <v>77</v>
      </c>
      <c r="AE71" s="11">
        <v>800</v>
      </c>
      <c r="AF71" s="11">
        <v>0</v>
      </c>
      <c r="AG71" s="31" t="s">
        <v>61</v>
      </c>
      <c r="AH71" s="32">
        <f t="shared" si="132"/>
        <v>1</v>
      </c>
      <c r="AI71" s="32">
        <f t="shared" si="133"/>
        <v>2</v>
      </c>
      <c r="AJ71" s="33">
        <v>500000</v>
      </c>
      <c r="AK71" s="34">
        <f t="shared" si="134"/>
        <v>25</v>
      </c>
      <c r="AR71" s="3"/>
      <c r="BA71" s="56">
        <f t="shared" ref="BA71:BB71" si="140">BA68</f>
        <v>10000</v>
      </c>
      <c r="BB71" s="56">
        <f t="shared" si="140"/>
        <v>30000</v>
      </c>
      <c r="BC71" s="56">
        <f t="shared" si="77"/>
        <v>0</v>
      </c>
      <c r="BD71" s="56">
        <f t="shared" si="78"/>
        <v>0</v>
      </c>
      <c r="BE71" s="56">
        <f t="shared" si="79"/>
        <v>0</v>
      </c>
      <c r="BF71" s="56">
        <f t="shared" si="79"/>
        <v>100</v>
      </c>
      <c r="BG71" s="56">
        <v>100000</v>
      </c>
      <c r="BH71" s="56">
        <v>150000</v>
      </c>
      <c r="BI71" s="56">
        <v>0</v>
      </c>
      <c r="BJ71" s="59">
        <f t="shared" si="130"/>
        <v>0</v>
      </c>
      <c r="BK71" s="17" t="str">
        <f t="shared" si="136"/>
        <v>[[0,[10000,30000]],[100,[0,0]],[0,[100000,150000]]]</v>
      </c>
    </row>
    <row r="72" spans="1:63" x14ac:dyDescent="0.35">
      <c r="A72" s="9">
        <v>168</v>
      </c>
      <c r="B72" s="9"/>
      <c r="C72" s="9">
        <f t="shared" si="131"/>
        <v>169</v>
      </c>
      <c r="D72" s="11">
        <v>20</v>
      </c>
      <c r="E72" s="11">
        <v>201</v>
      </c>
      <c r="F72" s="12" t="str">
        <f t="shared" si="125"/>
        <v>newTask_20</v>
      </c>
      <c r="G72" s="13" t="s">
        <v>79</v>
      </c>
      <c r="H72" s="11">
        <v>1001</v>
      </c>
      <c r="I72" s="11">
        <f t="shared" si="137"/>
        <v>12</v>
      </c>
      <c r="J72" s="11">
        <f t="shared" si="138"/>
        <v>0</v>
      </c>
      <c r="K72" s="12" t="str">
        <f t="shared" si="139"/>
        <v>1|2|500000</v>
      </c>
      <c r="L72" s="12" t="str">
        <f t="shared" si="121"/>
        <v/>
      </c>
      <c r="M72" s="12">
        <f t="shared" si="126"/>
        <v>0</v>
      </c>
      <c r="N72" s="12" t="str">
        <f t="shared" si="122"/>
        <v>锁定使用数量：12</v>
      </c>
      <c r="O72" s="65"/>
      <c r="P72" s="65"/>
      <c r="S72" s="3" t="str">
        <f t="shared" si="127"/>
        <v>锁定</v>
      </c>
      <c r="T72" s="3" t="str">
        <f t="shared" si="128"/>
        <v>使用数量：12</v>
      </c>
      <c r="U72" s="11">
        <f>U59</f>
        <v>5</v>
      </c>
      <c r="AB72" s="9">
        <v>6</v>
      </c>
      <c r="AC72" s="9">
        <v>68</v>
      </c>
      <c r="AD72" s="11" t="s">
        <v>81</v>
      </c>
      <c r="AE72" s="11">
        <v>12</v>
      </c>
      <c r="AF72" s="11">
        <v>0</v>
      </c>
      <c r="AG72" s="31" t="s">
        <v>61</v>
      </c>
      <c r="AH72" s="32">
        <f t="shared" si="132"/>
        <v>1</v>
      </c>
      <c r="AI72" s="32">
        <f t="shared" si="133"/>
        <v>2</v>
      </c>
      <c r="AJ72" s="33">
        <v>500000</v>
      </c>
      <c r="AK72" s="34">
        <f t="shared" si="134"/>
        <v>25</v>
      </c>
      <c r="AR72" s="3"/>
      <c r="BA72" s="56">
        <f t="shared" ref="BA72:BB72" si="141">BA69</f>
        <v>10000</v>
      </c>
      <c r="BB72" s="56">
        <f t="shared" si="141"/>
        <v>30000</v>
      </c>
      <c r="BC72" s="56">
        <f t="shared" si="77"/>
        <v>0</v>
      </c>
      <c r="BD72" s="56">
        <f t="shared" si="78"/>
        <v>0</v>
      </c>
      <c r="BE72" s="56">
        <f t="shared" si="79"/>
        <v>0</v>
      </c>
      <c r="BF72" s="56">
        <f t="shared" si="79"/>
        <v>100</v>
      </c>
      <c r="BG72" s="56">
        <v>100000</v>
      </c>
      <c r="BH72" s="56">
        <v>150000</v>
      </c>
      <c r="BI72" s="56">
        <v>0</v>
      </c>
      <c r="BJ72" s="59">
        <f t="shared" si="130"/>
        <v>0</v>
      </c>
      <c r="BK72" s="17" t="str">
        <f t="shared" si="136"/>
        <v>[[0,[10000,30000]],[100,[0,0]],[0,[100000,150000]]]</v>
      </c>
    </row>
    <row r="73" spans="1:63" x14ac:dyDescent="0.35">
      <c r="A73" s="9">
        <v>169</v>
      </c>
      <c r="B73" s="9"/>
      <c r="C73" s="9">
        <f t="shared" si="131"/>
        <v>170</v>
      </c>
      <c r="D73" s="11">
        <v>3</v>
      </c>
      <c r="E73" s="11">
        <v>0</v>
      </c>
      <c r="F73" s="12" t="str">
        <f t="shared" si="125"/>
        <v>newTask_3</v>
      </c>
      <c r="G73" s="13" t="s">
        <v>68</v>
      </c>
      <c r="H73" s="11">
        <v>2</v>
      </c>
      <c r="I73" s="11">
        <f t="shared" si="137"/>
        <v>50000000</v>
      </c>
      <c r="J73" s="11">
        <f t="shared" si="138"/>
        <v>0</v>
      </c>
      <c r="K73" s="12" t="str">
        <f t="shared" si="139"/>
        <v>1|2|500000</v>
      </c>
      <c r="L73" s="12" t="str">
        <f t="shared" si="121"/>
        <v/>
      </c>
      <c r="M73" s="12">
        <f t="shared" si="126"/>
        <v>0</v>
      </c>
      <c r="N73" s="12" t="str">
        <f t="shared" si="122"/>
        <v>捕鱼获得金币：50000000</v>
      </c>
      <c r="O73" s="65"/>
      <c r="P73" s="65"/>
      <c r="S73" s="3">
        <f t="shared" si="127"/>
        <v>0</v>
      </c>
      <c r="T73" s="3" t="str">
        <f t="shared" si="128"/>
        <v>捕鱼获得金币：50000000</v>
      </c>
      <c r="U73" s="19">
        <v>70000000</v>
      </c>
      <c r="AB73" s="9">
        <v>6</v>
      </c>
      <c r="AC73" s="9">
        <v>69</v>
      </c>
      <c r="AD73" s="11" t="s">
        <v>72</v>
      </c>
      <c r="AE73" s="19">
        <v>50000000</v>
      </c>
      <c r="AF73" s="19">
        <v>0</v>
      </c>
      <c r="AG73" s="31" t="s">
        <v>61</v>
      </c>
      <c r="AH73" s="32">
        <f t="shared" si="132"/>
        <v>1</v>
      </c>
      <c r="AI73" s="32">
        <f t="shared" si="133"/>
        <v>2</v>
      </c>
      <c r="AJ73" s="33">
        <v>500000</v>
      </c>
      <c r="AK73" s="34">
        <f t="shared" si="134"/>
        <v>25</v>
      </c>
      <c r="AR73" s="3"/>
      <c r="BA73" s="56">
        <f t="shared" ref="BA73:BB73" si="142">BA70</f>
        <v>25000</v>
      </c>
      <c r="BB73" s="56">
        <f t="shared" si="142"/>
        <v>75000</v>
      </c>
      <c r="BC73" s="56">
        <f t="shared" ref="BC73:BF84" si="143">BC70</f>
        <v>0</v>
      </c>
      <c r="BD73" s="56">
        <f t="shared" si="143"/>
        <v>0</v>
      </c>
      <c r="BE73" s="56">
        <f t="shared" si="143"/>
        <v>0</v>
      </c>
      <c r="BF73" s="56">
        <f t="shared" si="143"/>
        <v>100</v>
      </c>
      <c r="BG73" s="56">
        <v>100000</v>
      </c>
      <c r="BH73" s="56">
        <v>150000</v>
      </c>
      <c r="BI73" s="56">
        <v>0</v>
      </c>
      <c r="BJ73" s="59">
        <f t="shared" si="130"/>
        <v>0</v>
      </c>
      <c r="BK73" s="17" t="str">
        <f t="shared" si="136"/>
        <v>[[0,[25000,75000]],[100,[0,0]],[0,[100000,150000]]]</v>
      </c>
    </row>
    <row r="74" spans="1:63" x14ac:dyDescent="0.35">
      <c r="A74" s="9">
        <v>170</v>
      </c>
      <c r="B74" s="9"/>
      <c r="C74" s="9">
        <f t="shared" si="131"/>
        <v>171</v>
      </c>
      <c r="D74" s="11">
        <v>2</v>
      </c>
      <c r="E74" s="11">
        <v>0</v>
      </c>
      <c r="F74" s="12" t="str">
        <f t="shared" si="125"/>
        <v>newTask_2_4</v>
      </c>
      <c r="G74" s="13" t="s">
        <v>97</v>
      </c>
      <c r="H74" s="11">
        <v>4</v>
      </c>
      <c r="I74" s="11">
        <f t="shared" si="137"/>
        <v>6</v>
      </c>
      <c r="J74" s="11">
        <f t="shared" si="138"/>
        <v>0</v>
      </c>
      <c r="K74" s="12" t="str">
        <f t="shared" si="139"/>
        <v>1|2|500000</v>
      </c>
      <c r="L74" s="12" t="str">
        <f t="shared" si="121"/>
        <v/>
      </c>
      <c r="M74" s="12">
        <f t="shared" si="126"/>
        <v>0</v>
      </c>
      <c r="N74" s="12" t="str">
        <f t="shared" si="122"/>
        <v>捕获黄金鱼：6</v>
      </c>
      <c r="O74" s="65"/>
      <c r="P74" s="65"/>
      <c r="S74" s="3">
        <f t="shared" si="127"/>
        <v>0</v>
      </c>
      <c r="T74" s="3" t="str">
        <f t="shared" si="128"/>
        <v>捕获黄金鱼：6</v>
      </c>
      <c r="U74" s="11">
        <f>U61</f>
        <v>6</v>
      </c>
      <c r="AB74" s="9">
        <v>6</v>
      </c>
      <c r="AC74" s="9">
        <v>70</v>
      </c>
      <c r="AD74" s="11" t="s">
        <v>98</v>
      </c>
      <c r="AE74" s="11">
        <v>6</v>
      </c>
      <c r="AF74" s="11">
        <v>0</v>
      </c>
      <c r="AG74" s="31" t="s">
        <v>61</v>
      </c>
      <c r="AH74" s="32">
        <f t="shared" si="132"/>
        <v>1</v>
      </c>
      <c r="AI74" s="32">
        <f t="shared" si="133"/>
        <v>2</v>
      </c>
      <c r="AJ74" s="33">
        <v>500000</v>
      </c>
      <c r="AK74" s="34">
        <f t="shared" si="134"/>
        <v>25</v>
      </c>
      <c r="AR74" s="3"/>
      <c r="BA74" s="56">
        <f t="shared" ref="BA74:BB74" si="144">BA71</f>
        <v>10000</v>
      </c>
      <c r="BB74" s="56">
        <f t="shared" si="144"/>
        <v>30000</v>
      </c>
      <c r="BC74" s="56">
        <f t="shared" si="143"/>
        <v>0</v>
      </c>
      <c r="BD74" s="56">
        <f t="shared" si="143"/>
        <v>0</v>
      </c>
      <c r="BE74" s="56">
        <f t="shared" si="143"/>
        <v>0</v>
      </c>
      <c r="BF74" s="56">
        <f t="shared" si="143"/>
        <v>100</v>
      </c>
      <c r="BG74" s="56">
        <v>100000</v>
      </c>
      <c r="BH74" s="56">
        <v>150000</v>
      </c>
      <c r="BI74" s="56">
        <v>0</v>
      </c>
      <c r="BJ74" s="59">
        <f t="shared" si="130"/>
        <v>0</v>
      </c>
      <c r="BK74" s="17" t="str">
        <f t="shared" si="136"/>
        <v>[[0,[10000,30000]],[100,[0,0]],[0,[100000,150000]]]</v>
      </c>
    </row>
    <row r="75" spans="1:63" x14ac:dyDescent="0.35">
      <c r="A75" s="9">
        <v>171</v>
      </c>
      <c r="B75" s="9"/>
      <c r="C75" s="9">
        <f t="shared" si="131"/>
        <v>172</v>
      </c>
      <c r="D75" s="11">
        <v>19</v>
      </c>
      <c r="E75" s="11">
        <v>0</v>
      </c>
      <c r="F75" s="12" t="str">
        <f t="shared" si="125"/>
        <v>newTask_19</v>
      </c>
      <c r="G75" s="13" t="s">
        <v>73</v>
      </c>
      <c r="H75" s="11">
        <v>0</v>
      </c>
      <c r="I75" s="11">
        <f t="shared" si="137"/>
        <v>900</v>
      </c>
      <c r="J75" s="11">
        <f t="shared" si="138"/>
        <v>0</v>
      </c>
      <c r="K75" s="12" t="str">
        <f t="shared" si="139"/>
        <v>2|1003|2</v>
      </c>
      <c r="L75" s="12" t="str">
        <f t="shared" si="121"/>
        <v/>
      </c>
      <c r="M75" s="12">
        <f t="shared" si="126"/>
        <v>0</v>
      </c>
      <c r="N75" s="12" t="str">
        <f t="shared" si="122"/>
        <v>开火次数：900</v>
      </c>
      <c r="O75" s="65"/>
      <c r="P75" s="65"/>
      <c r="S75" s="3">
        <f t="shared" si="127"/>
        <v>0</v>
      </c>
      <c r="T75" s="3" t="str">
        <f t="shared" si="128"/>
        <v>开火次数：900</v>
      </c>
      <c r="U75" s="11">
        <v>1000</v>
      </c>
      <c r="AB75" s="9">
        <v>6</v>
      </c>
      <c r="AC75" s="9">
        <v>71</v>
      </c>
      <c r="AD75" s="11" t="s">
        <v>77</v>
      </c>
      <c r="AE75" s="11">
        <v>900</v>
      </c>
      <c r="AF75" s="11">
        <v>0</v>
      </c>
      <c r="AG75" s="31" t="s">
        <v>78</v>
      </c>
      <c r="AH75" s="32">
        <f t="shared" si="132"/>
        <v>2</v>
      </c>
      <c r="AI75" s="32">
        <f t="shared" si="133"/>
        <v>1003</v>
      </c>
      <c r="AJ75" s="33">
        <v>2</v>
      </c>
      <c r="AK75" s="34">
        <f t="shared" si="134"/>
        <v>20</v>
      </c>
      <c r="AR75" s="3"/>
      <c r="BA75" s="56">
        <f t="shared" ref="BA75:BB75" si="145">BA72</f>
        <v>10000</v>
      </c>
      <c r="BB75" s="56">
        <f t="shared" si="145"/>
        <v>30000</v>
      </c>
      <c r="BC75" s="56">
        <f t="shared" si="143"/>
        <v>0</v>
      </c>
      <c r="BD75" s="56">
        <f t="shared" si="143"/>
        <v>0</v>
      </c>
      <c r="BE75" s="56">
        <f t="shared" si="143"/>
        <v>0</v>
      </c>
      <c r="BF75" s="56">
        <f t="shared" si="143"/>
        <v>100</v>
      </c>
      <c r="BG75" s="56">
        <v>100000</v>
      </c>
      <c r="BH75" s="56">
        <v>150000</v>
      </c>
      <c r="BI75" s="56">
        <v>0</v>
      </c>
      <c r="BJ75" s="59">
        <f t="shared" si="130"/>
        <v>0</v>
      </c>
      <c r="BK75" s="17" t="str">
        <f t="shared" si="136"/>
        <v>[[0,[10000,30000]],[100,[0,0]],[0,[100000,150000]]]</v>
      </c>
    </row>
    <row r="76" spans="1:63" x14ac:dyDescent="0.35">
      <c r="A76" s="9">
        <v>172</v>
      </c>
      <c r="B76" s="3"/>
      <c r="C76" s="9">
        <f t="shared" si="131"/>
        <v>173</v>
      </c>
      <c r="D76" s="10">
        <v>26</v>
      </c>
      <c r="E76" s="11">
        <v>0</v>
      </c>
      <c r="F76" s="12" t="str">
        <f t="shared" si="125"/>
        <v>newTask_26_44</v>
      </c>
      <c r="G76" s="12" t="s">
        <v>104</v>
      </c>
      <c r="H76" s="11">
        <v>44</v>
      </c>
      <c r="I76" s="11">
        <f t="shared" si="137"/>
        <v>2</v>
      </c>
      <c r="J76" s="11">
        <f t="shared" si="138"/>
        <v>0</v>
      </c>
      <c r="K76" s="3" t="str">
        <f t="shared" si="139"/>
        <v>1|2|500000</v>
      </c>
      <c r="L76" s="3" t="str">
        <f t="shared" si="121"/>
        <v/>
      </c>
      <c r="M76" s="3">
        <v>1</v>
      </c>
      <c r="N76" s="3" t="str">
        <f t="shared" si="122"/>
        <v>雷神锤需要捕获数量：2</v>
      </c>
      <c r="O76" s="65"/>
      <c r="P76" s="65"/>
      <c r="S76" s="3" t="str">
        <f t="shared" si="127"/>
        <v>雷神锤</v>
      </c>
      <c r="T76" s="3" t="str">
        <f t="shared" si="128"/>
        <v>需要捕获数量：2</v>
      </c>
      <c r="U76" s="11">
        <v>1000</v>
      </c>
      <c r="AB76" s="9">
        <v>6</v>
      </c>
      <c r="AC76" s="9">
        <v>72</v>
      </c>
      <c r="AD76" s="11" t="s">
        <v>105</v>
      </c>
      <c r="AE76" s="11">
        <v>2</v>
      </c>
      <c r="AF76" s="11">
        <v>0</v>
      </c>
      <c r="AG76" s="31" t="s">
        <v>61</v>
      </c>
      <c r="AH76" s="32">
        <f t="shared" si="132"/>
        <v>1</v>
      </c>
      <c r="AI76" s="32">
        <f t="shared" si="133"/>
        <v>2</v>
      </c>
      <c r="AJ76" s="33">
        <v>500000</v>
      </c>
      <c r="AK76" s="34">
        <f t="shared" si="134"/>
        <v>25</v>
      </c>
      <c r="AR76" s="3"/>
      <c r="BA76" s="56">
        <f t="shared" ref="BA76:BB76" si="146">BA73</f>
        <v>25000</v>
      </c>
      <c r="BB76" s="56">
        <f t="shared" si="146"/>
        <v>75000</v>
      </c>
      <c r="BC76" s="56">
        <f t="shared" si="143"/>
        <v>0</v>
      </c>
      <c r="BD76" s="56">
        <f t="shared" si="143"/>
        <v>0</v>
      </c>
      <c r="BE76" s="56">
        <f t="shared" si="143"/>
        <v>0</v>
      </c>
      <c r="BF76" s="56">
        <f t="shared" si="143"/>
        <v>100</v>
      </c>
      <c r="BG76" s="56">
        <v>100000</v>
      </c>
      <c r="BH76" s="56">
        <v>150000</v>
      </c>
      <c r="BI76" s="56">
        <v>0</v>
      </c>
      <c r="BJ76" s="59">
        <f t="shared" si="130"/>
        <v>0</v>
      </c>
      <c r="BK76" s="17" t="str">
        <f t="shared" si="136"/>
        <v>[[0,[25000,75000]],[100,[0,0]],[0,[100000,150000]]]</v>
      </c>
    </row>
    <row r="77" spans="1:63" x14ac:dyDescent="0.35">
      <c r="A77" s="9">
        <v>173</v>
      </c>
      <c r="B77" s="9"/>
      <c r="C77" s="9">
        <f t="shared" si="131"/>
        <v>174</v>
      </c>
      <c r="D77" s="11">
        <v>20</v>
      </c>
      <c r="E77" s="11">
        <v>201</v>
      </c>
      <c r="F77" s="12" t="str">
        <f t="shared" si="125"/>
        <v>newTask_20</v>
      </c>
      <c r="G77" s="13" t="s">
        <v>79</v>
      </c>
      <c r="H77" s="11">
        <v>1001</v>
      </c>
      <c r="I77" s="11">
        <f t="shared" si="137"/>
        <v>15</v>
      </c>
      <c r="J77" s="11">
        <f t="shared" si="138"/>
        <v>0</v>
      </c>
      <c r="K77" s="12" t="str">
        <f t="shared" si="139"/>
        <v>1|2|600000</v>
      </c>
      <c r="L77" s="12" t="str">
        <f t="shared" si="121"/>
        <v/>
      </c>
      <c r="M77" s="12">
        <f t="shared" si="126"/>
        <v>0</v>
      </c>
      <c r="N77" s="12" t="str">
        <f t="shared" si="122"/>
        <v>锁定使用数量：15</v>
      </c>
      <c r="O77" s="65"/>
      <c r="P77" s="65"/>
      <c r="S77" s="3" t="str">
        <f t="shared" si="127"/>
        <v>锁定</v>
      </c>
      <c r="T77" s="3" t="str">
        <f t="shared" si="128"/>
        <v>使用数量：15</v>
      </c>
      <c r="U77" s="11">
        <v>5</v>
      </c>
      <c r="AB77" s="9">
        <v>6</v>
      </c>
      <c r="AC77" s="9">
        <v>73</v>
      </c>
      <c r="AD77" s="11" t="s">
        <v>81</v>
      </c>
      <c r="AE77" s="11">
        <v>15</v>
      </c>
      <c r="AF77" s="11">
        <v>0</v>
      </c>
      <c r="AG77" s="31" t="s">
        <v>61</v>
      </c>
      <c r="AH77" s="32">
        <f t="shared" si="132"/>
        <v>1</v>
      </c>
      <c r="AI77" s="32">
        <f t="shared" si="133"/>
        <v>2</v>
      </c>
      <c r="AJ77" s="33">
        <v>600000</v>
      </c>
      <c r="AK77" s="34">
        <f t="shared" si="134"/>
        <v>30</v>
      </c>
      <c r="AR77" s="3"/>
      <c r="BA77" s="56">
        <f t="shared" ref="BA77:BB77" si="147">BA74</f>
        <v>10000</v>
      </c>
      <c r="BB77" s="56">
        <f t="shared" si="147"/>
        <v>30000</v>
      </c>
      <c r="BC77" s="56">
        <f t="shared" si="143"/>
        <v>0</v>
      </c>
      <c r="BD77" s="56">
        <f t="shared" si="143"/>
        <v>0</v>
      </c>
      <c r="BE77" s="56">
        <f t="shared" si="143"/>
        <v>0</v>
      </c>
      <c r="BF77" s="56">
        <f t="shared" si="143"/>
        <v>100</v>
      </c>
      <c r="BG77" s="56">
        <v>100000</v>
      </c>
      <c r="BH77" s="56">
        <v>150000</v>
      </c>
      <c r="BI77" s="56">
        <v>0</v>
      </c>
      <c r="BJ77" s="59">
        <f t="shared" si="130"/>
        <v>0</v>
      </c>
      <c r="BK77" s="17" t="str">
        <f t="shared" si="136"/>
        <v>[[0,[10000,30000]],[100,[0,0]],[0,[100000,150000]]]</v>
      </c>
    </row>
    <row r="78" spans="1:63" x14ac:dyDescent="0.35">
      <c r="A78" s="9">
        <v>174</v>
      </c>
      <c r="B78" s="3"/>
      <c r="C78" s="9">
        <f t="shared" si="131"/>
        <v>175</v>
      </c>
      <c r="D78" s="11">
        <v>3</v>
      </c>
      <c r="E78" s="11">
        <v>0</v>
      </c>
      <c r="F78" s="12" t="str">
        <f t="shared" si="125"/>
        <v>newTask_3</v>
      </c>
      <c r="G78" s="13" t="s">
        <v>68</v>
      </c>
      <c r="H78" s="11">
        <v>2</v>
      </c>
      <c r="I78" s="11">
        <f t="shared" si="137"/>
        <v>60000000</v>
      </c>
      <c r="J78" s="11">
        <f t="shared" si="138"/>
        <v>0</v>
      </c>
      <c r="K78" s="12" t="str">
        <f t="shared" si="139"/>
        <v>2|1001|5</v>
      </c>
      <c r="L78" s="12" t="str">
        <f t="shared" si="121"/>
        <v/>
      </c>
      <c r="M78" s="12">
        <f t="shared" si="126"/>
        <v>0</v>
      </c>
      <c r="N78" s="12" t="str">
        <f t="shared" si="122"/>
        <v>捕鱼获得金币：60000000</v>
      </c>
      <c r="O78" s="65"/>
      <c r="P78" s="65"/>
      <c r="S78" s="3">
        <f t="shared" si="127"/>
        <v>0</v>
      </c>
      <c r="T78" s="3" t="str">
        <f t="shared" si="128"/>
        <v>捕鱼获得金币：60000000</v>
      </c>
      <c r="U78" s="19">
        <v>80000000</v>
      </c>
      <c r="AB78" s="9">
        <v>6</v>
      </c>
      <c r="AC78" s="9">
        <v>74</v>
      </c>
      <c r="AD78" s="11" t="s">
        <v>72</v>
      </c>
      <c r="AE78" s="19">
        <v>60000000</v>
      </c>
      <c r="AF78" s="19">
        <v>0</v>
      </c>
      <c r="AG78" s="31" t="s">
        <v>70</v>
      </c>
      <c r="AH78" s="32">
        <f t="shared" si="132"/>
        <v>2</v>
      </c>
      <c r="AI78" s="32">
        <f t="shared" si="133"/>
        <v>1001</v>
      </c>
      <c r="AJ78" s="33">
        <v>5</v>
      </c>
      <c r="AK78" s="34">
        <f t="shared" si="134"/>
        <v>10</v>
      </c>
      <c r="AR78" s="3"/>
      <c r="BA78" s="56">
        <f t="shared" ref="BA78:BB78" si="148">BA75</f>
        <v>10000</v>
      </c>
      <c r="BB78" s="56">
        <f t="shared" si="148"/>
        <v>30000</v>
      </c>
      <c r="BC78" s="56">
        <f t="shared" si="143"/>
        <v>0</v>
      </c>
      <c r="BD78" s="56">
        <f t="shared" si="143"/>
        <v>0</v>
      </c>
      <c r="BE78" s="56">
        <f t="shared" si="143"/>
        <v>0</v>
      </c>
      <c r="BF78" s="56">
        <f t="shared" si="143"/>
        <v>100</v>
      </c>
      <c r="BG78" s="56">
        <v>100000</v>
      </c>
      <c r="BH78" s="56">
        <v>150000</v>
      </c>
      <c r="BI78" s="56">
        <v>0</v>
      </c>
      <c r="BJ78" s="59">
        <f t="shared" si="130"/>
        <v>0</v>
      </c>
      <c r="BK78" s="17" t="str">
        <f t="shared" si="136"/>
        <v>[[0,[10000,30000]],[100,[0,0]],[0,[100000,150000]]]</v>
      </c>
    </row>
    <row r="79" spans="1:63" x14ac:dyDescent="0.35">
      <c r="A79" s="9">
        <v>175</v>
      </c>
      <c r="B79" s="9"/>
      <c r="C79" s="9">
        <f t="shared" si="131"/>
        <v>176</v>
      </c>
      <c r="D79" s="10">
        <v>2</v>
      </c>
      <c r="E79" s="11">
        <v>0</v>
      </c>
      <c r="F79" s="12" t="str">
        <f t="shared" si="125"/>
        <v>newTask_2</v>
      </c>
      <c r="G79" s="13" t="s">
        <v>57</v>
      </c>
      <c r="H79" s="11">
        <v>0</v>
      </c>
      <c r="I79" s="11">
        <f t="shared" si="137"/>
        <v>180</v>
      </c>
      <c r="J79" s="11">
        <f t="shared" si="138"/>
        <v>0</v>
      </c>
      <c r="K79" s="3" t="str">
        <f t="shared" ref="K79:K84" si="149">IF(AL79="",AH79&amp;"|"&amp;AI79&amp;"|"&amp;AJ79,AH79&amp;"|"&amp;AI79&amp;"|"&amp;AJ79&amp;","&amp;AM79&amp;"|"&amp;AN79&amp;"|"&amp;AO79)</f>
        <v>1|2|600000</v>
      </c>
      <c r="L79" s="3" t="str">
        <f t="shared" si="121"/>
        <v/>
      </c>
      <c r="M79" s="3">
        <v>1</v>
      </c>
      <c r="N79" s="3" t="str">
        <f t="shared" si="122"/>
        <v>捕获任意鱼：180</v>
      </c>
      <c r="O79" s="65"/>
      <c r="P79" s="65"/>
      <c r="S79" s="3">
        <f t="shared" si="127"/>
        <v>0</v>
      </c>
      <c r="T79" s="3" t="str">
        <f t="shared" si="128"/>
        <v>捕获任意鱼：180</v>
      </c>
      <c r="U79" s="11">
        <v>110</v>
      </c>
      <c r="AB79" s="9">
        <v>6</v>
      </c>
      <c r="AC79" s="9">
        <v>75</v>
      </c>
      <c r="AD79" s="11" t="s">
        <v>60</v>
      </c>
      <c r="AE79" s="11">
        <v>180</v>
      </c>
      <c r="AF79" s="11">
        <v>0</v>
      </c>
      <c r="AG79" s="31" t="s">
        <v>61</v>
      </c>
      <c r="AH79" s="32">
        <f t="shared" si="132"/>
        <v>1</v>
      </c>
      <c r="AI79" s="32">
        <f t="shared" si="133"/>
        <v>2</v>
      </c>
      <c r="AJ79" s="33">
        <v>600000</v>
      </c>
      <c r="AK79" s="34">
        <f t="shared" si="134"/>
        <v>30</v>
      </c>
      <c r="AR79" s="3"/>
      <c r="BA79" s="56">
        <f t="shared" ref="BA79:BB79" si="150">BA76</f>
        <v>25000</v>
      </c>
      <c r="BB79" s="56">
        <f t="shared" si="150"/>
        <v>75000</v>
      </c>
      <c r="BC79" s="56">
        <f t="shared" si="143"/>
        <v>0</v>
      </c>
      <c r="BD79" s="56">
        <f t="shared" si="143"/>
        <v>0</v>
      </c>
      <c r="BE79" s="56">
        <f t="shared" si="143"/>
        <v>0</v>
      </c>
      <c r="BF79" s="56">
        <f t="shared" si="143"/>
        <v>100</v>
      </c>
      <c r="BG79" s="56">
        <v>100000</v>
      </c>
      <c r="BH79" s="56">
        <v>150000</v>
      </c>
      <c r="BI79" s="56">
        <v>0</v>
      </c>
      <c r="BJ79" s="59">
        <f t="shared" si="130"/>
        <v>0</v>
      </c>
      <c r="BK79" s="17" t="str">
        <f t="shared" si="136"/>
        <v>[[0,[25000,75000]],[100,[0,0]],[0,[100000,150000]]]</v>
      </c>
    </row>
    <row r="80" spans="1:63" x14ac:dyDescent="0.35">
      <c r="A80" s="9">
        <v>176</v>
      </c>
      <c r="B80" s="3"/>
      <c r="C80" s="9">
        <f t="shared" si="131"/>
        <v>177</v>
      </c>
      <c r="D80" s="10">
        <v>19</v>
      </c>
      <c r="E80" s="11">
        <v>0</v>
      </c>
      <c r="F80" s="12" t="str">
        <f t="shared" si="125"/>
        <v>newTask_19</v>
      </c>
      <c r="G80" s="13" t="s">
        <v>73</v>
      </c>
      <c r="H80" s="11">
        <v>0</v>
      </c>
      <c r="I80" s="11">
        <f t="shared" si="137"/>
        <v>1000</v>
      </c>
      <c r="J80" s="11">
        <f t="shared" si="138"/>
        <v>0</v>
      </c>
      <c r="K80" s="3" t="str">
        <f t="shared" si="149"/>
        <v>1|2|600000</v>
      </c>
      <c r="L80" s="3" t="str">
        <f t="shared" ref="L80:L84" si="151">IF(AL80="",TRIM(""),AJ80&amp;","&amp;AP80)</f>
        <v/>
      </c>
      <c r="M80" s="3">
        <v>1</v>
      </c>
      <c r="N80" s="3" t="str">
        <f t="shared" ref="N80:N84" si="152">IF(S80&lt;&gt;0,S80,"")&amp;T80</f>
        <v>开火次数：1000</v>
      </c>
      <c r="O80" s="65"/>
      <c r="P80" s="65"/>
      <c r="S80" s="3">
        <f t="shared" si="127"/>
        <v>0</v>
      </c>
      <c r="T80" s="3" t="str">
        <f t="shared" si="128"/>
        <v>开火次数：1000</v>
      </c>
      <c r="U80" s="11">
        <v>1000</v>
      </c>
      <c r="AB80" s="9">
        <v>6</v>
      </c>
      <c r="AC80" s="9">
        <v>76</v>
      </c>
      <c r="AD80" s="11" t="s">
        <v>77</v>
      </c>
      <c r="AE80" s="11">
        <v>1000</v>
      </c>
      <c r="AF80" s="11">
        <v>0</v>
      </c>
      <c r="AG80" s="31" t="s">
        <v>61</v>
      </c>
      <c r="AH80" s="32">
        <f t="shared" si="132"/>
        <v>1</v>
      </c>
      <c r="AI80" s="32">
        <f t="shared" si="133"/>
        <v>2</v>
      </c>
      <c r="AJ80" s="33">
        <v>600000</v>
      </c>
      <c r="AK80" s="34">
        <f t="shared" si="134"/>
        <v>30</v>
      </c>
      <c r="AR80" s="3"/>
      <c r="BA80" s="56">
        <f t="shared" ref="BA80:BB80" si="153">BA77</f>
        <v>10000</v>
      </c>
      <c r="BB80" s="56">
        <f t="shared" si="153"/>
        <v>30000</v>
      </c>
      <c r="BC80" s="56">
        <f t="shared" si="143"/>
        <v>0</v>
      </c>
      <c r="BD80" s="56">
        <f t="shared" si="143"/>
        <v>0</v>
      </c>
      <c r="BE80" s="56">
        <f t="shared" si="143"/>
        <v>0</v>
      </c>
      <c r="BF80" s="56">
        <f t="shared" si="143"/>
        <v>100</v>
      </c>
      <c r="BG80" s="56">
        <v>100000</v>
      </c>
      <c r="BH80" s="56">
        <v>150000</v>
      </c>
      <c r="BI80" s="56">
        <v>0</v>
      </c>
      <c r="BJ80" s="59">
        <f t="shared" si="130"/>
        <v>0</v>
      </c>
      <c r="BK80" s="17" t="str">
        <f t="shared" si="136"/>
        <v>[[0,[10000,30000]],[100,[0,0]],[0,[100000,150000]]]</v>
      </c>
    </row>
    <row r="81" spans="1:63" x14ac:dyDescent="0.35">
      <c r="A81" s="9">
        <v>177</v>
      </c>
      <c r="B81" s="9"/>
      <c r="C81" s="9">
        <f t="shared" si="131"/>
        <v>178</v>
      </c>
      <c r="D81" s="10">
        <v>20</v>
      </c>
      <c r="E81" s="11">
        <v>201</v>
      </c>
      <c r="F81" s="12" t="str">
        <f t="shared" si="125"/>
        <v>newTask_20</v>
      </c>
      <c r="G81" s="13" t="s">
        <v>79</v>
      </c>
      <c r="H81" s="11">
        <v>1001</v>
      </c>
      <c r="I81" s="11">
        <f t="shared" si="137"/>
        <v>15</v>
      </c>
      <c r="J81" s="11">
        <f t="shared" si="138"/>
        <v>0</v>
      </c>
      <c r="K81" s="3" t="str">
        <f t="shared" si="149"/>
        <v>1|2|600000</v>
      </c>
      <c r="L81" s="3" t="str">
        <f t="shared" si="151"/>
        <v/>
      </c>
      <c r="M81" s="3">
        <v>1</v>
      </c>
      <c r="N81" s="3" t="str">
        <f t="shared" si="152"/>
        <v>锁定使用数量：15</v>
      </c>
      <c r="O81" s="65"/>
      <c r="P81" s="65"/>
      <c r="S81" s="3" t="str">
        <f t="shared" si="127"/>
        <v>锁定</v>
      </c>
      <c r="T81" s="3" t="str">
        <f t="shared" si="128"/>
        <v>使用数量：15</v>
      </c>
      <c r="U81" s="11">
        <f>U68</f>
        <v>5</v>
      </c>
      <c r="AB81" s="9">
        <v>6</v>
      </c>
      <c r="AC81" s="9">
        <v>77</v>
      </c>
      <c r="AD81" s="11" t="s">
        <v>81</v>
      </c>
      <c r="AE81" s="11">
        <v>15</v>
      </c>
      <c r="AF81" s="11">
        <v>0</v>
      </c>
      <c r="AG81" s="31" t="s">
        <v>61</v>
      </c>
      <c r="AH81" s="32">
        <f t="shared" si="132"/>
        <v>1</v>
      </c>
      <c r="AI81" s="32">
        <f t="shared" si="133"/>
        <v>2</v>
      </c>
      <c r="AJ81" s="33">
        <v>600000</v>
      </c>
      <c r="AK81" s="34">
        <f t="shared" si="134"/>
        <v>30</v>
      </c>
      <c r="AR81" s="3"/>
      <c r="BA81" s="56">
        <f t="shared" ref="BA81:BB81" si="154">BA78</f>
        <v>10000</v>
      </c>
      <c r="BB81" s="56">
        <f t="shared" si="154"/>
        <v>30000</v>
      </c>
      <c r="BC81" s="56">
        <f t="shared" si="143"/>
        <v>0</v>
      </c>
      <c r="BD81" s="56">
        <f t="shared" si="143"/>
        <v>0</v>
      </c>
      <c r="BE81" s="56">
        <f t="shared" si="143"/>
        <v>0</v>
      </c>
      <c r="BF81" s="56">
        <f t="shared" si="143"/>
        <v>100</v>
      </c>
      <c r="BG81" s="56">
        <v>100000</v>
      </c>
      <c r="BH81" s="56">
        <v>150000</v>
      </c>
      <c r="BI81" s="56">
        <v>0</v>
      </c>
      <c r="BJ81" s="59">
        <f t="shared" ref="BJ81:BJ84" si="155">((BA81+BB81)/2*BC81+(BD81+BE81)/2*BF81+(BG81+BH81)/2*BI81)/(BC81+BF81+BI81)</f>
        <v>0</v>
      </c>
      <c r="BK81" s="17" t="str">
        <f t="shared" si="136"/>
        <v>[[0,[10000,30000]],[100,[0,0]],[0,[100000,150000]]]</v>
      </c>
    </row>
    <row r="82" spans="1:63" x14ac:dyDescent="0.35">
      <c r="A82" s="9">
        <v>178</v>
      </c>
      <c r="B82" s="9"/>
      <c r="C82" s="9">
        <f t="shared" si="131"/>
        <v>179</v>
      </c>
      <c r="D82" s="10">
        <v>3</v>
      </c>
      <c r="E82" s="11">
        <v>0</v>
      </c>
      <c r="F82" s="12" t="str">
        <f t="shared" si="125"/>
        <v>newTask_3</v>
      </c>
      <c r="G82" s="13" t="s">
        <v>68</v>
      </c>
      <c r="H82" s="11">
        <v>2</v>
      </c>
      <c r="I82" s="11">
        <f t="shared" si="137"/>
        <v>70000000</v>
      </c>
      <c r="J82" s="11">
        <f t="shared" si="138"/>
        <v>0</v>
      </c>
      <c r="K82" s="3" t="str">
        <f t="shared" si="149"/>
        <v>2|1003|5</v>
      </c>
      <c r="L82" s="3" t="str">
        <f t="shared" si="151"/>
        <v/>
      </c>
      <c r="M82" s="3">
        <f t="shared" ref="M82:M83" si="156">IF(L82&lt;&gt;"",1,0)</f>
        <v>0</v>
      </c>
      <c r="N82" s="3" t="str">
        <f t="shared" si="152"/>
        <v>捕鱼获得金币：70000000</v>
      </c>
      <c r="O82" s="65"/>
      <c r="P82" s="65"/>
      <c r="S82" s="3">
        <f t="shared" si="127"/>
        <v>0</v>
      </c>
      <c r="T82" s="3" t="str">
        <f t="shared" si="128"/>
        <v>捕鱼获得金币：70000000</v>
      </c>
      <c r="U82" s="19">
        <v>90000000</v>
      </c>
      <c r="AB82" s="9">
        <v>6</v>
      </c>
      <c r="AC82" s="9">
        <v>78</v>
      </c>
      <c r="AD82" s="11" t="s">
        <v>72</v>
      </c>
      <c r="AE82" s="19">
        <v>70000000</v>
      </c>
      <c r="AF82" s="19">
        <v>0</v>
      </c>
      <c r="AG82" s="31" t="s">
        <v>78</v>
      </c>
      <c r="AH82" s="32">
        <f t="shared" si="132"/>
        <v>2</v>
      </c>
      <c r="AI82" s="32">
        <f t="shared" si="133"/>
        <v>1003</v>
      </c>
      <c r="AJ82" s="33">
        <v>5</v>
      </c>
      <c r="AK82" s="34">
        <f t="shared" si="134"/>
        <v>50</v>
      </c>
      <c r="AR82" s="3"/>
      <c r="BA82" s="56">
        <f t="shared" ref="BA82:BB82" si="157">BA79</f>
        <v>25000</v>
      </c>
      <c r="BB82" s="56">
        <f t="shared" si="157"/>
        <v>75000</v>
      </c>
      <c r="BC82" s="56">
        <f t="shared" si="143"/>
        <v>0</v>
      </c>
      <c r="BD82" s="56">
        <f t="shared" si="143"/>
        <v>0</v>
      </c>
      <c r="BE82" s="56">
        <f t="shared" si="143"/>
        <v>0</v>
      </c>
      <c r="BF82" s="56">
        <f t="shared" si="143"/>
        <v>100</v>
      </c>
      <c r="BG82" s="56">
        <v>100000</v>
      </c>
      <c r="BH82" s="56">
        <v>150000</v>
      </c>
      <c r="BI82" s="56">
        <v>0</v>
      </c>
      <c r="BJ82" s="59">
        <f t="shared" si="155"/>
        <v>0</v>
      </c>
      <c r="BK82" s="17" t="str">
        <f t="shared" si="136"/>
        <v>[[0,[25000,75000]],[100,[0,0]],[0,[100000,150000]]]</v>
      </c>
    </row>
    <row r="83" spans="1:63" x14ac:dyDescent="0.35">
      <c r="A83" s="9">
        <v>179</v>
      </c>
      <c r="B83" s="9"/>
      <c r="C83" s="9">
        <f t="shared" si="131"/>
        <v>180</v>
      </c>
      <c r="D83" s="10">
        <v>2</v>
      </c>
      <c r="E83" s="11">
        <v>0</v>
      </c>
      <c r="F83" s="12" t="str">
        <f t="shared" si="125"/>
        <v>newTask_2</v>
      </c>
      <c r="G83" s="13" t="s">
        <v>57</v>
      </c>
      <c r="H83" s="11">
        <v>0</v>
      </c>
      <c r="I83" s="11">
        <f t="shared" si="137"/>
        <v>180</v>
      </c>
      <c r="J83" s="11">
        <f t="shared" si="138"/>
        <v>0</v>
      </c>
      <c r="K83" s="3" t="str">
        <f t="shared" si="149"/>
        <v>1|2|600000</v>
      </c>
      <c r="L83" s="3" t="str">
        <f t="shared" si="151"/>
        <v/>
      </c>
      <c r="M83" s="3">
        <f t="shared" si="156"/>
        <v>0</v>
      </c>
      <c r="N83" s="3" t="str">
        <f t="shared" si="152"/>
        <v>捕获任意鱼：180</v>
      </c>
      <c r="O83" s="65"/>
      <c r="P83" s="65"/>
      <c r="S83" s="3">
        <f t="shared" si="127"/>
        <v>0</v>
      </c>
      <c r="T83" s="3" t="str">
        <f t="shared" si="128"/>
        <v>捕获任意鱼：180</v>
      </c>
      <c r="U83" s="11">
        <v>120</v>
      </c>
      <c r="AB83" s="9">
        <v>6</v>
      </c>
      <c r="AC83" s="9">
        <v>79</v>
      </c>
      <c r="AD83" s="11" t="s">
        <v>60</v>
      </c>
      <c r="AE83" s="11">
        <v>180</v>
      </c>
      <c r="AF83" s="11">
        <v>0</v>
      </c>
      <c r="AG83" s="31" t="s">
        <v>61</v>
      </c>
      <c r="AH83" s="32">
        <f t="shared" si="132"/>
        <v>1</v>
      </c>
      <c r="AI83" s="32">
        <f t="shared" si="133"/>
        <v>2</v>
      </c>
      <c r="AJ83" s="33">
        <v>600000</v>
      </c>
      <c r="AK83" s="34">
        <f t="shared" si="134"/>
        <v>30</v>
      </c>
      <c r="AR83" s="3"/>
      <c r="BA83" s="56">
        <f t="shared" ref="BA83:BB83" si="158">BA80</f>
        <v>10000</v>
      </c>
      <c r="BB83" s="56">
        <f t="shared" si="158"/>
        <v>30000</v>
      </c>
      <c r="BC83" s="56">
        <f t="shared" si="143"/>
        <v>0</v>
      </c>
      <c r="BD83" s="56">
        <f t="shared" si="143"/>
        <v>0</v>
      </c>
      <c r="BE83" s="56">
        <f t="shared" si="143"/>
        <v>0</v>
      </c>
      <c r="BF83" s="56">
        <f t="shared" si="143"/>
        <v>100</v>
      </c>
      <c r="BG83" s="56">
        <v>100000</v>
      </c>
      <c r="BH83" s="56">
        <v>150000</v>
      </c>
      <c r="BI83" s="56">
        <v>0</v>
      </c>
      <c r="BJ83" s="59">
        <f t="shared" si="155"/>
        <v>0</v>
      </c>
      <c r="BK83" s="17" t="str">
        <f t="shared" si="136"/>
        <v>[[0,[10000,30000]],[100,[0,0]],[0,[100000,150000]]]</v>
      </c>
    </row>
    <row r="84" spans="1:63" ht="16.2" x14ac:dyDescent="0.35">
      <c r="A84" s="9">
        <v>180</v>
      </c>
      <c r="B84" s="3"/>
      <c r="C84" s="9">
        <f t="shared" si="131"/>
        <v>0</v>
      </c>
      <c r="D84" s="10">
        <v>26</v>
      </c>
      <c r="E84" s="11">
        <v>0</v>
      </c>
      <c r="F84" s="12" t="str">
        <f t="shared" si="125"/>
        <v>newTask_26_46</v>
      </c>
      <c r="G84" s="14" t="s">
        <v>106</v>
      </c>
      <c r="H84" s="11">
        <v>46</v>
      </c>
      <c r="I84" s="11">
        <f t="shared" si="137"/>
        <v>2</v>
      </c>
      <c r="J84" s="11">
        <f t="shared" si="138"/>
        <v>0</v>
      </c>
      <c r="K84" s="3" t="str">
        <f t="shared" si="149"/>
        <v>1|2|600000</v>
      </c>
      <c r="L84" s="3" t="str">
        <f t="shared" si="151"/>
        <v/>
      </c>
      <c r="M84" s="3">
        <v>1</v>
      </c>
      <c r="N84" s="3" t="str">
        <f t="shared" si="152"/>
        <v>聚宝盆需要捕获数量：2</v>
      </c>
      <c r="O84" s="65"/>
      <c r="P84" s="65"/>
      <c r="S84" s="3" t="str">
        <f t="shared" si="127"/>
        <v>聚宝盆</v>
      </c>
      <c r="T84" s="3" t="str">
        <f t="shared" si="128"/>
        <v>需要捕获数量：2</v>
      </c>
      <c r="U84" s="11">
        <v>1000</v>
      </c>
      <c r="AB84" s="9">
        <v>6</v>
      </c>
      <c r="AC84" s="9">
        <v>80</v>
      </c>
      <c r="AD84" s="11" t="s">
        <v>105</v>
      </c>
      <c r="AE84" s="11">
        <v>2</v>
      </c>
      <c r="AF84" s="11">
        <v>0</v>
      </c>
      <c r="AG84" s="31" t="s">
        <v>61</v>
      </c>
      <c r="AH84" s="32">
        <f>VLOOKUP(AG84,AT$1:AX$27,4,0)</f>
        <v>1</v>
      </c>
      <c r="AI84" s="32">
        <f>VLOOKUP(AG84,AT$1:AX$27,5,0)</f>
        <v>2</v>
      </c>
      <c r="AJ84" s="33">
        <v>600000</v>
      </c>
      <c r="AK84" s="34">
        <f>VLOOKUP(AG84,AT$1:AX$27,3,0)*AJ84</f>
        <v>30</v>
      </c>
      <c r="AR84" s="3"/>
      <c r="BA84" s="56">
        <f t="shared" ref="BA84:BB84" si="159">BA81</f>
        <v>10000</v>
      </c>
      <c r="BB84" s="56">
        <f t="shared" si="159"/>
        <v>30000</v>
      </c>
      <c r="BC84" s="56">
        <f t="shared" si="143"/>
        <v>0</v>
      </c>
      <c r="BD84" s="56">
        <f t="shared" si="143"/>
        <v>0</v>
      </c>
      <c r="BE84" s="56">
        <f t="shared" si="143"/>
        <v>0</v>
      </c>
      <c r="BF84" s="56">
        <f t="shared" si="143"/>
        <v>100</v>
      </c>
      <c r="BG84" s="56">
        <v>100000</v>
      </c>
      <c r="BH84" s="56">
        <v>150000</v>
      </c>
      <c r="BI84" s="56">
        <v>0</v>
      </c>
      <c r="BJ84" s="59">
        <f t="shared" si="155"/>
        <v>0</v>
      </c>
      <c r="BK84" s="17" t="str">
        <f t="shared" si="136"/>
        <v>[[0,[10000,30000]],[100,[0,0]],[0,[100000,150000]]]</v>
      </c>
    </row>
    <row r="85" spans="1:63" x14ac:dyDescent="0.35">
      <c r="O85" s="17"/>
      <c r="P85" s="17"/>
      <c r="S85" s="3">
        <f t="shared" si="127"/>
        <v>0</v>
      </c>
      <c r="T85" s="3" t="e">
        <f t="shared" si="128"/>
        <v>#N/A</v>
      </c>
      <c r="AC85" s="9"/>
      <c r="BA85" s="56"/>
      <c r="BB85" s="56"/>
      <c r="BC85" s="56"/>
      <c r="BD85" s="56"/>
      <c r="BE85" s="56"/>
      <c r="BF85" s="56"/>
      <c r="BG85" s="56"/>
      <c r="BH85" s="56"/>
      <c r="BI85" s="56"/>
      <c r="BJ85" s="59"/>
      <c r="BK85" s="42"/>
    </row>
    <row r="86" spans="1:63" x14ac:dyDescent="0.35">
      <c r="O86" s="17"/>
      <c r="P86" s="17"/>
      <c r="S86" s="3">
        <f t="shared" si="127"/>
        <v>0</v>
      </c>
      <c r="T86" s="3" t="e">
        <f t="shared" si="128"/>
        <v>#N/A</v>
      </c>
      <c r="AC86" s="9"/>
      <c r="BA86" s="56"/>
      <c r="BB86" s="56"/>
      <c r="BC86" s="56"/>
      <c r="BD86" s="56"/>
      <c r="BE86" s="56"/>
      <c r="BF86" s="56"/>
      <c r="BG86" s="56"/>
      <c r="BH86" s="56"/>
      <c r="BI86" s="56"/>
      <c r="BJ86" s="59"/>
      <c r="BK86" s="42"/>
    </row>
    <row r="87" spans="1:63" x14ac:dyDescent="0.35">
      <c r="O87" s="17"/>
      <c r="P87" s="17"/>
      <c r="S87" s="3">
        <f t="shared" si="127"/>
        <v>0</v>
      </c>
      <c r="T87" s="3" t="e">
        <f t="shared" si="128"/>
        <v>#N/A</v>
      </c>
      <c r="X87" s="11">
        <v>6</v>
      </c>
      <c r="Y87" s="22" t="s">
        <v>107</v>
      </c>
      <c r="AC87" s="9"/>
    </row>
    <row r="88" spans="1:63" x14ac:dyDescent="0.35">
      <c r="O88" s="17"/>
      <c r="P88" s="17"/>
      <c r="S88" s="3">
        <f t="shared" si="127"/>
        <v>0</v>
      </c>
      <c r="T88" s="3" t="e">
        <f t="shared" si="128"/>
        <v>#N/A</v>
      </c>
      <c r="X88" s="11">
        <v>7</v>
      </c>
      <c r="Y88" s="22" t="s">
        <v>108</v>
      </c>
      <c r="AC88" s="9"/>
    </row>
    <row r="89" spans="1:63" x14ac:dyDescent="0.35">
      <c r="O89" s="17"/>
      <c r="P89" s="17"/>
      <c r="S89" s="3">
        <f t="shared" si="127"/>
        <v>0</v>
      </c>
      <c r="T89" s="3" t="e">
        <f t="shared" si="128"/>
        <v>#N/A</v>
      </c>
      <c r="X89" s="11">
        <v>8</v>
      </c>
      <c r="Y89" s="22" t="s">
        <v>109</v>
      </c>
    </row>
    <row r="90" spans="1:63" x14ac:dyDescent="0.35">
      <c r="O90" s="17"/>
      <c r="P90" s="17"/>
      <c r="S90" s="3">
        <f t="shared" si="127"/>
        <v>0</v>
      </c>
      <c r="T90" s="3" t="e">
        <f t="shared" si="128"/>
        <v>#N/A</v>
      </c>
      <c r="X90" s="11">
        <v>9</v>
      </c>
      <c r="Y90" s="22" t="s">
        <v>110</v>
      </c>
    </row>
    <row r="91" spans="1:63" x14ac:dyDescent="0.35">
      <c r="O91" s="17"/>
      <c r="P91" s="17"/>
      <c r="S91" s="3">
        <f t="shared" si="127"/>
        <v>0</v>
      </c>
      <c r="T91" s="3" t="e">
        <f t="shared" si="128"/>
        <v>#N/A</v>
      </c>
      <c r="X91" s="11">
        <v>10</v>
      </c>
      <c r="Y91" s="22" t="s">
        <v>111</v>
      </c>
    </row>
    <row r="92" spans="1:63" x14ac:dyDescent="0.35">
      <c r="O92" s="17"/>
      <c r="P92" s="17"/>
      <c r="S92" s="3">
        <f t="shared" si="127"/>
        <v>0</v>
      </c>
      <c r="T92" s="3" t="e">
        <f t="shared" si="128"/>
        <v>#N/A</v>
      </c>
      <c r="X92" s="11">
        <v>11</v>
      </c>
      <c r="Y92" s="22" t="s">
        <v>112</v>
      </c>
    </row>
    <row r="93" spans="1:63" x14ac:dyDescent="0.35">
      <c r="O93" s="17"/>
      <c r="P93" s="17"/>
      <c r="S93" s="3">
        <f t="shared" si="127"/>
        <v>0</v>
      </c>
      <c r="T93" s="3" t="e">
        <f t="shared" si="128"/>
        <v>#N/A</v>
      </c>
      <c r="X93" s="11">
        <v>12</v>
      </c>
      <c r="Y93" s="22" t="s">
        <v>113</v>
      </c>
    </row>
    <row r="94" spans="1:63" x14ac:dyDescent="0.35">
      <c r="O94" s="17"/>
      <c r="P94" s="17"/>
      <c r="S94" s="3">
        <f t="shared" si="127"/>
        <v>0</v>
      </c>
      <c r="T94" s="3" t="e">
        <f t="shared" si="128"/>
        <v>#N/A</v>
      </c>
      <c r="X94" s="11">
        <v>13</v>
      </c>
      <c r="Y94" s="22" t="s">
        <v>114</v>
      </c>
    </row>
    <row r="95" spans="1:63" x14ac:dyDescent="0.35">
      <c r="O95" s="17"/>
      <c r="P95" s="17"/>
      <c r="S95" s="3">
        <f t="shared" si="127"/>
        <v>0</v>
      </c>
      <c r="T95" s="3" t="e">
        <f t="shared" si="128"/>
        <v>#N/A</v>
      </c>
      <c r="X95" s="11">
        <v>14</v>
      </c>
      <c r="Y95" s="22" t="s">
        <v>115</v>
      </c>
    </row>
    <row r="96" spans="1:63" x14ac:dyDescent="0.35">
      <c r="O96" s="17"/>
      <c r="P96" s="17"/>
      <c r="S96" s="3">
        <f t="shared" si="127"/>
        <v>0</v>
      </c>
      <c r="T96" s="3" t="e">
        <f t="shared" si="128"/>
        <v>#N/A</v>
      </c>
      <c r="X96" s="11">
        <v>15</v>
      </c>
      <c r="Y96" s="22" t="s">
        <v>116</v>
      </c>
    </row>
    <row r="97" spans="15:27" x14ac:dyDescent="0.35">
      <c r="O97" s="17"/>
      <c r="P97" s="17"/>
      <c r="S97" s="3">
        <f t="shared" si="127"/>
        <v>0</v>
      </c>
      <c r="T97" s="3" t="e">
        <f t="shared" si="128"/>
        <v>#N/A</v>
      </c>
      <c r="X97" s="11">
        <v>16</v>
      </c>
      <c r="Y97" s="22" t="s">
        <v>117</v>
      </c>
    </row>
    <row r="98" spans="15:27" x14ac:dyDescent="0.35">
      <c r="O98" s="17"/>
      <c r="P98" s="17"/>
      <c r="S98" s="3">
        <f t="shared" si="127"/>
        <v>0</v>
      </c>
      <c r="T98" s="3" t="e">
        <f t="shared" si="128"/>
        <v>#N/A</v>
      </c>
      <c r="X98" s="11">
        <v>17</v>
      </c>
      <c r="Y98" s="22" t="s">
        <v>118</v>
      </c>
    </row>
    <row r="99" spans="15:27" x14ac:dyDescent="0.35">
      <c r="O99" s="17"/>
      <c r="P99" s="17"/>
      <c r="S99" s="3">
        <f t="shared" si="127"/>
        <v>0</v>
      </c>
      <c r="T99" s="3" t="e">
        <f t="shared" si="128"/>
        <v>#N/A</v>
      </c>
      <c r="X99" s="11">
        <v>18</v>
      </c>
      <c r="Y99" s="22" t="s">
        <v>119</v>
      </c>
    </row>
    <row r="100" spans="15:27" x14ac:dyDescent="0.35">
      <c r="O100" s="17"/>
      <c r="P100" s="17"/>
      <c r="S100" s="3">
        <f t="shared" si="127"/>
        <v>0</v>
      </c>
      <c r="T100" s="3" t="e">
        <f t="shared" si="128"/>
        <v>#N/A</v>
      </c>
      <c r="X100" s="11">
        <v>19</v>
      </c>
      <c r="Y100" s="22" t="s">
        <v>120</v>
      </c>
    </row>
    <row r="101" spans="15:27" x14ac:dyDescent="0.35">
      <c r="O101" s="17"/>
      <c r="P101" s="17"/>
      <c r="S101" s="3">
        <f t="shared" ref="S101:S121" si="160">IF(AND(D101=2,J101&gt;0),"使用"&amp;J101&amp;"炮及以上",IF(D101=20,VLOOKUP(H101,V:W,2,0),IF(D101=26,VLOOKUP(H101,X:Y,2,0),0)))</f>
        <v>0</v>
      </c>
      <c r="T101" s="3" t="e">
        <f t="shared" ref="T101:T121" si="161">IF(AND(D101=2,H101=4),"捕获黄金鱼："&amp;I101,VLOOKUP(D101,Q:R,2,0)&amp;I101)</f>
        <v>#N/A</v>
      </c>
      <c r="X101" s="11">
        <v>20</v>
      </c>
      <c r="Y101" s="22" t="s">
        <v>121</v>
      </c>
    </row>
    <row r="102" spans="15:27" x14ac:dyDescent="0.35">
      <c r="O102" s="17"/>
      <c r="P102" s="17"/>
      <c r="S102" s="3">
        <f t="shared" si="160"/>
        <v>0</v>
      </c>
      <c r="T102" s="3" t="e">
        <f t="shared" si="161"/>
        <v>#N/A</v>
      </c>
      <c r="X102" s="11">
        <v>21</v>
      </c>
      <c r="Y102" s="22" t="s">
        <v>122</v>
      </c>
    </row>
    <row r="103" spans="15:27" x14ac:dyDescent="0.35">
      <c r="O103" s="17"/>
      <c r="P103" s="17"/>
      <c r="S103" s="3">
        <f t="shared" si="160"/>
        <v>0</v>
      </c>
      <c r="T103" s="3" t="e">
        <f t="shared" si="161"/>
        <v>#N/A</v>
      </c>
      <c r="X103" s="11">
        <v>22</v>
      </c>
      <c r="Y103" s="19" t="s">
        <v>123</v>
      </c>
    </row>
    <row r="104" spans="15:27" x14ac:dyDescent="0.35">
      <c r="O104" s="17"/>
      <c r="P104" s="17"/>
      <c r="S104" s="3">
        <f t="shared" si="160"/>
        <v>0</v>
      </c>
      <c r="T104" s="3" t="e">
        <f t="shared" si="161"/>
        <v>#N/A</v>
      </c>
      <c r="X104" s="11">
        <v>23</v>
      </c>
      <c r="Y104" s="22" t="s">
        <v>124</v>
      </c>
    </row>
    <row r="105" spans="15:27" x14ac:dyDescent="0.35">
      <c r="O105" s="17"/>
      <c r="P105" s="17"/>
      <c r="S105" s="3">
        <f t="shared" si="160"/>
        <v>0</v>
      </c>
      <c r="T105" s="3" t="e">
        <f t="shared" si="161"/>
        <v>#N/A</v>
      </c>
      <c r="X105" s="11">
        <v>24</v>
      </c>
      <c r="Y105" s="22" t="s">
        <v>125</v>
      </c>
    </row>
    <row r="106" spans="15:27" x14ac:dyDescent="0.35">
      <c r="O106" s="17"/>
      <c r="P106" s="17"/>
      <c r="S106" s="3">
        <f t="shared" si="160"/>
        <v>0</v>
      </c>
      <c r="T106" s="3" t="e">
        <f t="shared" si="161"/>
        <v>#N/A</v>
      </c>
      <c r="X106" s="11">
        <v>25</v>
      </c>
      <c r="Y106" s="22" t="s">
        <v>126</v>
      </c>
    </row>
    <row r="107" spans="15:27" x14ac:dyDescent="0.35">
      <c r="O107" s="17"/>
      <c r="P107" s="17"/>
      <c r="S107" s="3">
        <f t="shared" si="160"/>
        <v>0</v>
      </c>
      <c r="T107" s="3" t="e">
        <f t="shared" si="161"/>
        <v>#N/A</v>
      </c>
      <c r="X107" s="11">
        <v>26</v>
      </c>
      <c r="Y107" s="22" t="s">
        <v>127</v>
      </c>
    </row>
    <row r="108" spans="15:27" x14ac:dyDescent="0.35">
      <c r="O108" s="17"/>
      <c r="P108" s="17"/>
      <c r="S108" s="3">
        <f t="shared" si="160"/>
        <v>0</v>
      </c>
      <c r="T108" s="3" t="e">
        <f t="shared" si="161"/>
        <v>#N/A</v>
      </c>
      <c r="X108" s="11">
        <v>27</v>
      </c>
      <c r="Y108" s="22" t="s">
        <v>128</v>
      </c>
    </row>
    <row r="109" spans="15:27" x14ac:dyDescent="0.35">
      <c r="O109" s="17"/>
      <c r="P109" s="17"/>
      <c r="S109" s="3">
        <f t="shared" si="160"/>
        <v>0</v>
      </c>
      <c r="T109" s="3" t="e">
        <f t="shared" si="161"/>
        <v>#N/A</v>
      </c>
      <c r="X109" s="11">
        <v>28</v>
      </c>
      <c r="Y109" s="22" t="s">
        <v>143</v>
      </c>
    </row>
    <row r="110" spans="15:27" x14ac:dyDescent="0.35">
      <c r="O110" s="17"/>
      <c r="P110" s="17"/>
      <c r="S110" s="3">
        <f t="shared" si="160"/>
        <v>0</v>
      </c>
      <c r="T110" s="3" t="e">
        <f t="shared" si="161"/>
        <v>#N/A</v>
      </c>
      <c r="X110" s="11">
        <v>29</v>
      </c>
      <c r="Y110" s="22" t="s">
        <v>147</v>
      </c>
    </row>
    <row r="111" spans="15:27" x14ac:dyDescent="0.35">
      <c r="O111" s="17"/>
      <c r="P111" s="17"/>
      <c r="S111" s="3">
        <f t="shared" si="160"/>
        <v>0</v>
      </c>
      <c r="T111" s="3" t="e">
        <f t="shared" si="161"/>
        <v>#N/A</v>
      </c>
      <c r="X111" s="11">
        <v>30</v>
      </c>
      <c r="Y111" s="22" t="s">
        <v>148</v>
      </c>
      <c r="AA111" s="66"/>
    </row>
    <row r="112" spans="15:27" x14ac:dyDescent="0.35">
      <c r="O112" s="17"/>
      <c r="P112" s="17"/>
      <c r="S112" s="3">
        <f t="shared" si="160"/>
        <v>0</v>
      </c>
      <c r="T112" s="3" t="e">
        <f t="shared" si="161"/>
        <v>#N/A</v>
      </c>
      <c r="X112" s="11">
        <v>31</v>
      </c>
      <c r="Y112" s="22" t="s">
        <v>149</v>
      </c>
    </row>
    <row r="113" spans="15:25" x14ac:dyDescent="0.35">
      <c r="O113" s="17"/>
      <c r="P113" s="17"/>
      <c r="S113" s="3">
        <f t="shared" si="160"/>
        <v>0</v>
      </c>
      <c r="T113" s="3" t="e">
        <f t="shared" si="161"/>
        <v>#N/A</v>
      </c>
      <c r="X113" s="11">
        <v>32</v>
      </c>
      <c r="Y113" s="22" t="s">
        <v>144</v>
      </c>
    </row>
    <row r="114" spans="15:25" x14ac:dyDescent="0.35">
      <c r="O114" s="17"/>
      <c r="P114" s="17"/>
      <c r="S114" s="3">
        <f t="shared" si="160"/>
        <v>0</v>
      </c>
      <c r="T114" s="3" t="e">
        <f t="shared" si="161"/>
        <v>#N/A</v>
      </c>
      <c r="X114" s="11">
        <v>33</v>
      </c>
      <c r="Y114" s="22" t="s">
        <v>145</v>
      </c>
    </row>
    <row r="115" spans="15:25" x14ac:dyDescent="0.35">
      <c r="O115" s="17"/>
      <c r="P115" s="17"/>
      <c r="S115" s="3">
        <f t="shared" si="160"/>
        <v>0</v>
      </c>
      <c r="T115" s="3" t="e">
        <f t="shared" si="161"/>
        <v>#N/A</v>
      </c>
      <c r="X115" s="11">
        <v>34</v>
      </c>
      <c r="Y115" s="22" t="s">
        <v>146</v>
      </c>
    </row>
    <row r="116" spans="15:25" ht="16.2" x14ac:dyDescent="0.4">
      <c r="O116" s="17"/>
      <c r="P116" s="17"/>
      <c r="S116" s="3">
        <f t="shared" si="160"/>
        <v>0</v>
      </c>
      <c r="T116" s="3" t="e">
        <f t="shared" si="161"/>
        <v>#N/A</v>
      </c>
      <c r="X116" s="11">
        <v>35</v>
      </c>
      <c r="Y116" s="60"/>
    </row>
    <row r="117" spans="15:25" x14ac:dyDescent="0.35">
      <c r="O117" s="17"/>
      <c r="P117" s="17"/>
      <c r="S117" s="3">
        <f t="shared" si="160"/>
        <v>0</v>
      </c>
      <c r="T117" s="3" t="e">
        <f t="shared" si="161"/>
        <v>#N/A</v>
      </c>
      <c r="X117" s="11">
        <v>36</v>
      </c>
      <c r="Y117" s="61"/>
    </row>
    <row r="118" spans="15:25" x14ac:dyDescent="0.35">
      <c r="O118" s="17"/>
      <c r="P118" s="17"/>
      <c r="S118" s="3">
        <f t="shared" si="160"/>
        <v>0</v>
      </c>
      <c r="T118" s="3" t="e">
        <f t="shared" si="161"/>
        <v>#N/A</v>
      </c>
      <c r="X118" s="11">
        <v>37</v>
      </c>
      <c r="Y118" s="62" t="s">
        <v>129</v>
      </c>
    </row>
    <row r="119" spans="15:25" x14ac:dyDescent="0.35">
      <c r="O119" s="17"/>
      <c r="P119" s="17"/>
      <c r="S119" s="3">
        <f t="shared" si="160"/>
        <v>0</v>
      </c>
      <c r="T119" s="3" t="e">
        <f t="shared" si="161"/>
        <v>#N/A</v>
      </c>
      <c r="X119" s="11">
        <v>38</v>
      </c>
      <c r="Y119" s="62" t="s">
        <v>130</v>
      </c>
    </row>
    <row r="120" spans="15:25" x14ac:dyDescent="0.35">
      <c r="O120" s="17"/>
      <c r="P120" s="17"/>
      <c r="S120" s="3">
        <f t="shared" si="160"/>
        <v>0</v>
      </c>
      <c r="T120" s="3" t="e">
        <f t="shared" si="161"/>
        <v>#N/A</v>
      </c>
      <c r="X120" s="11">
        <v>39</v>
      </c>
      <c r="Y120" s="62" t="s">
        <v>131</v>
      </c>
    </row>
    <row r="121" spans="15:25" x14ac:dyDescent="0.35">
      <c r="O121" s="17"/>
      <c r="P121" s="17"/>
      <c r="S121" s="3">
        <f t="shared" si="160"/>
        <v>0</v>
      </c>
      <c r="T121" s="3" t="e">
        <f t="shared" si="161"/>
        <v>#N/A</v>
      </c>
      <c r="X121" s="11">
        <v>40</v>
      </c>
      <c r="Y121" s="22" t="s">
        <v>132</v>
      </c>
    </row>
    <row r="122" spans="15:25" x14ac:dyDescent="0.35">
      <c r="P122" s="17"/>
      <c r="X122" s="11">
        <v>41</v>
      </c>
      <c r="Y122" s="62" t="s">
        <v>133</v>
      </c>
    </row>
    <row r="123" spans="15:25" x14ac:dyDescent="0.35">
      <c r="P123" s="17"/>
      <c r="X123" s="11">
        <v>42</v>
      </c>
      <c r="Y123" s="22" t="s">
        <v>134</v>
      </c>
    </row>
    <row r="124" spans="15:25" x14ac:dyDescent="0.35">
      <c r="P124" s="17"/>
      <c r="X124" s="11">
        <v>43</v>
      </c>
      <c r="Y124" s="22" t="s">
        <v>135</v>
      </c>
    </row>
    <row r="125" spans="15:25" x14ac:dyDescent="0.35">
      <c r="P125" s="17"/>
      <c r="X125" s="11">
        <v>44</v>
      </c>
      <c r="Y125" s="63" t="s">
        <v>136</v>
      </c>
    </row>
    <row r="126" spans="15:25" x14ac:dyDescent="0.35">
      <c r="P126" s="17"/>
      <c r="X126" s="11">
        <v>45</v>
      </c>
      <c r="Y126" s="22" t="s">
        <v>137</v>
      </c>
    </row>
    <row r="127" spans="15:25" x14ac:dyDescent="0.35">
      <c r="P127" s="17"/>
      <c r="X127" s="11">
        <v>46</v>
      </c>
      <c r="Y127" s="22" t="s">
        <v>138</v>
      </c>
    </row>
    <row r="128" spans="15:25" x14ac:dyDescent="0.35">
      <c r="P128" s="17"/>
      <c r="X128" s="11">
        <v>47</v>
      </c>
      <c r="Y128" s="22" t="s">
        <v>139</v>
      </c>
    </row>
    <row r="129" spans="16:25" x14ac:dyDescent="0.35">
      <c r="P129" s="17"/>
      <c r="X129" s="11">
        <v>48</v>
      </c>
      <c r="Y129" s="64" t="s">
        <v>140</v>
      </c>
    </row>
    <row r="130" spans="16:25" x14ac:dyDescent="0.35">
      <c r="P130" s="17"/>
      <c r="X130" s="11">
        <v>49</v>
      </c>
      <c r="Y130" s="22" t="s">
        <v>141</v>
      </c>
    </row>
    <row r="131" spans="16:25" x14ac:dyDescent="0.35">
      <c r="P131" s="17"/>
      <c r="X131" s="11">
        <v>50</v>
      </c>
      <c r="Y131" s="64"/>
    </row>
    <row r="132" spans="16:25" x14ac:dyDescent="0.35">
      <c r="P132" s="17"/>
      <c r="X132" s="11">
        <v>51</v>
      </c>
      <c r="Y132" s="64"/>
    </row>
    <row r="133" spans="16:25" x14ac:dyDescent="0.35">
      <c r="P133" s="17"/>
      <c r="X133" s="11">
        <v>52</v>
      </c>
      <c r="Y133" s="11" t="s">
        <v>82</v>
      </c>
    </row>
    <row r="134" spans="16:25" x14ac:dyDescent="0.35">
      <c r="P134" s="17"/>
      <c r="X134" s="11">
        <v>53</v>
      </c>
      <c r="Y134" s="11" t="s">
        <v>142</v>
      </c>
    </row>
    <row r="135" spans="16:25" x14ac:dyDescent="0.35">
      <c r="P135" s="17"/>
      <c r="X135" s="11">
        <v>54</v>
      </c>
      <c r="Y135" s="11" t="s">
        <v>142</v>
      </c>
    </row>
    <row r="136" spans="16:25" x14ac:dyDescent="0.35">
      <c r="P136" s="17"/>
      <c r="X136" s="11">
        <v>55</v>
      </c>
      <c r="Y136" s="11" t="s">
        <v>142</v>
      </c>
    </row>
    <row r="137" spans="16:25" x14ac:dyDescent="0.35">
      <c r="P137" s="17"/>
      <c r="X137" s="11">
        <v>56</v>
      </c>
      <c r="Y137" s="11" t="s">
        <v>142</v>
      </c>
    </row>
    <row r="138" spans="16:25" x14ac:dyDescent="0.35">
      <c r="P138" s="17"/>
      <c r="X138" s="11">
        <v>57</v>
      </c>
      <c r="Y138" s="11" t="s">
        <v>142</v>
      </c>
    </row>
    <row r="139" spans="16:25" x14ac:dyDescent="0.35">
      <c r="P139" s="17"/>
      <c r="X139" s="11">
        <v>58</v>
      </c>
      <c r="Y139" s="11" t="s">
        <v>142</v>
      </c>
    </row>
  </sheetData>
  <mergeCells count="5">
    <mergeCell ref="AG3:AK3"/>
    <mergeCell ref="AL3:AQ3"/>
    <mergeCell ref="BA3:BC3"/>
    <mergeCell ref="BD3:BF3"/>
    <mergeCell ref="BG3:BI3"/>
  </mergeCells>
  <phoneticPr fontId="25" type="noConversion"/>
  <conditionalFormatting sqref="D4:E4">
    <cfRule type="containsText" dxfId="405" priority="946" operator="containsText" text=" ">
      <formula>NOT(ISERROR(SEARCH(" ",D4)))</formula>
    </cfRule>
  </conditionalFormatting>
  <conditionalFormatting sqref="K4">
    <cfRule type="containsText" dxfId="404" priority="1099" operator="containsText" text=" ">
      <formula>NOT(ISERROR(SEARCH(" ",K4)))</formula>
    </cfRule>
  </conditionalFormatting>
  <conditionalFormatting sqref="L4">
    <cfRule type="containsText" dxfId="403" priority="909" operator="containsText" text=" ">
      <formula>NOT(ISERROR(SEARCH(" ",L4)))</formula>
    </cfRule>
  </conditionalFormatting>
  <conditionalFormatting sqref="M4">
    <cfRule type="containsText" dxfId="402" priority="899" operator="containsText" text=" ">
      <formula>NOT(ISERROR(SEARCH(" ",M4)))</formula>
    </cfRule>
  </conditionalFormatting>
  <conditionalFormatting sqref="B6:C6">
    <cfRule type="containsText" dxfId="401" priority="105" operator="containsText" text=" ">
      <formula>NOT(ISERROR(SEARCH(" ",B6)))</formula>
    </cfRule>
  </conditionalFormatting>
  <conditionalFormatting sqref="D6">
    <cfRule type="containsText" dxfId="400" priority="103" operator="containsText" text=" ">
      <formula>NOT(ISERROR(SEARCH(" ",D6)))</formula>
    </cfRule>
  </conditionalFormatting>
  <conditionalFormatting sqref="E6">
    <cfRule type="containsText" dxfId="399" priority="75" operator="containsText" text=" ">
      <formula>NOT(ISERROR(SEARCH(" ",E6)))</formula>
    </cfRule>
  </conditionalFormatting>
  <conditionalFormatting sqref="H6">
    <cfRule type="containsText" dxfId="398" priority="102" operator="containsText" text=" ">
      <formula>NOT(ISERROR(SEARCH(" ",H6)))</formula>
    </cfRule>
  </conditionalFormatting>
  <conditionalFormatting sqref="I6:J6">
    <cfRule type="containsText" dxfId="397" priority="104" operator="containsText" text=" ">
      <formula>NOT(ISERROR(SEARCH(" ",I6)))</formula>
    </cfRule>
  </conditionalFormatting>
  <conditionalFormatting sqref="AD6">
    <cfRule type="dataBar" priority="9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{0523A336-8764-401E-ADDE-561F1ABA9A02}</x14:id>
        </ext>
      </extLst>
    </cfRule>
  </conditionalFormatting>
  <conditionalFormatting sqref="AS6">
    <cfRule type="containsText" dxfId="396" priority="1114" operator="containsText" text=" ">
      <formula>NOT(ISERROR(SEARCH(" ",AS6)))</formula>
    </cfRule>
  </conditionalFormatting>
  <conditionalFormatting sqref="AH7:AI7">
    <cfRule type="containsText" dxfId="395" priority="1102" operator="containsText" text=" ">
      <formula>NOT(ISERROR(SEARCH(" ",AH7)))</formula>
    </cfRule>
  </conditionalFormatting>
  <conditionalFormatting sqref="AL7:AQ7">
    <cfRule type="containsText" dxfId="394" priority="903" operator="containsText" text=" ">
      <formula>NOT(ISERROR(SEARCH(" ",AL7)))</formula>
    </cfRule>
  </conditionalFormatting>
  <conditionalFormatting sqref="AS7">
    <cfRule type="containsText" dxfId="393" priority="1113" operator="containsText" text=" ">
      <formula>NOT(ISERROR(SEARCH(" ",AS7)))</formula>
    </cfRule>
  </conditionalFormatting>
  <conditionalFormatting sqref="AD8">
    <cfRule type="dataBar" priority="5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{31F3D839-980A-4245-A048-44FB47ABE287}</x14:id>
        </ext>
      </extLst>
    </cfRule>
  </conditionalFormatting>
  <conditionalFormatting sqref="AH8:AI8">
    <cfRule type="containsText" dxfId="392" priority="1101" operator="containsText" text=" ">
      <formula>NOT(ISERROR(SEARCH(" ",AH8)))</formula>
    </cfRule>
  </conditionalFormatting>
  <conditionalFormatting sqref="AS8">
    <cfRule type="containsText" dxfId="391" priority="1112" operator="containsText" text=" ">
      <formula>NOT(ISERROR(SEARCH(" ",AS8)))</formula>
    </cfRule>
  </conditionalFormatting>
  <conditionalFormatting sqref="D9">
    <cfRule type="containsText" dxfId="390" priority="523" operator="containsText" text=" ">
      <formula>NOT(ISERROR(SEARCH(" ",D9)))</formula>
    </cfRule>
  </conditionalFormatting>
  <conditionalFormatting sqref="H9">
    <cfRule type="containsText" dxfId="389" priority="520" operator="containsText" text=" ">
      <formula>NOT(ISERROR(SEARCH(" ",H9)))</formula>
    </cfRule>
  </conditionalFormatting>
  <conditionalFormatting sqref="AH9:AI9">
    <cfRule type="containsText" dxfId="388" priority="1098" operator="containsText" text=" ">
      <formula>NOT(ISERROR(SEARCH(" ",AH9)))</formula>
    </cfRule>
  </conditionalFormatting>
  <conditionalFormatting sqref="AS9">
    <cfRule type="containsText" dxfId="387" priority="1111" operator="containsText" text=" ">
      <formula>NOT(ISERROR(SEARCH(" ",AS9)))</formula>
    </cfRule>
  </conditionalFormatting>
  <conditionalFormatting sqref="AD10">
    <cfRule type="dataBar" priority="5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{E7F0EDC7-FBB7-48B9-9A69-DB10852BA7A0}</x14:id>
        </ext>
      </extLst>
    </cfRule>
  </conditionalFormatting>
  <conditionalFormatting sqref="AL10:AQ10">
    <cfRule type="containsText" dxfId="386" priority="901" operator="containsText" text=" ">
      <formula>NOT(ISERROR(SEARCH(" ",AL10)))</formula>
    </cfRule>
  </conditionalFormatting>
  <conditionalFormatting sqref="AL11:AQ11">
    <cfRule type="containsText" dxfId="385" priority="779" operator="containsText" text=" ">
      <formula>NOT(ISERROR(SEARCH(" ",AL11)))</formula>
    </cfRule>
  </conditionalFormatting>
  <conditionalFormatting sqref="AS11">
    <cfRule type="containsText" dxfId="384" priority="1109" operator="containsText" text=" ">
      <formula>NOT(ISERROR(SEARCH(" ",AS11)))</formula>
    </cfRule>
  </conditionalFormatting>
  <conditionalFormatting sqref="AD12">
    <cfRule type="dataBar" priority="5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{69FE9611-121E-4BBE-9AA5-D829FC2F3189}</x14:id>
        </ext>
      </extLst>
    </cfRule>
  </conditionalFormatting>
  <conditionalFormatting sqref="AH12:AI12">
    <cfRule type="containsText" dxfId="383" priority="1097" operator="containsText" text=" ">
      <formula>NOT(ISERROR(SEARCH(" ",AH12)))</formula>
    </cfRule>
  </conditionalFormatting>
  <conditionalFormatting sqref="AL12:AQ12">
    <cfRule type="containsText" dxfId="382" priority="906" operator="containsText" text=" ">
      <formula>NOT(ISERROR(SEARCH(" ",AL12)))</formula>
    </cfRule>
  </conditionalFormatting>
  <conditionalFormatting sqref="AS12">
    <cfRule type="containsText" dxfId="381" priority="1110" operator="containsText" text=" ">
      <formula>NOT(ISERROR(SEARCH(" ",AS12)))</formula>
    </cfRule>
  </conditionalFormatting>
  <conditionalFormatting sqref="AX12">
    <cfRule type="containsText" dxfId="380" priority="153" operator="containsText" text=" ">
      <formula>NOT(ISERROR(SEARCH(" ",AX12)))</formula>
    </cfRule>
  </conditionalFormatting>
  <conditionalFormatting sqref="AL16:AQ16">
    <cfRule type="containsText" dxfId="379" priority="778" operator="containsText" text=" ">
      <formula>NOT(ISERROR(SEARCH(" ",AL16)))</formula>
    </cfRule>
  </conditionalFormatting>
  <conditionalFormatting sqref="AL17">
    <cfRule type="containsText" dxfId="378" priority="768" operator="containsText" text=" ">
      <formula>NOT(ISERROR(SEARCH(" ",AL17)))</formula>
    </cfRule>
  </conditionalFormatting>
  <conditionalFormatting sqref="H18">
    <cfRule type="containsText" dxfId="377" priority="516" operator="containsText" text=" ">
      <formula>NOT(ISERROR(SEARCH(" ",H18)))</formula>
    </cfRule>
  </conditionalFormatting>
  <conditionalFormatting sqref="AL18">
    <cfRule type="containsText" dxfId="376" priority="769" operator="containsText" text=" ">
      <formula>NOT(ISERROR(SEARCH(" ",AL18)))</formula>
    </cfRule>
  </conditionalFormatting>
  <conditionalFormatting sqref="E19">
    <cfRule type="containsText" dxfId="375" priority="90" operator="containsText" text=" ">
      <formula>NOT(ISERROR(SEARCH(" ",E19)))</formula>
    </cfRule>
  </conditionalFormatting>
  <conditionalFormatting sqref="AL21:AQ21">
    <cfRule type="containsText" dxfId="374" priority="775" operator="containsText" text=" ">
      <formula>NOT(ISERROR(SEARCH(" ",AL21)))</formula>
    </cfRule>
  </conditionalFormatting>
  <conditionalFormatting sqref="AL22">
    <cfRule type="containsText" dxfId="373" priority="766" operator="containsText" text=" ">
      <formula>NOT(ISERROR(SEARCH(" ",AL22)))</formula>
    </cfRule>
  </conditionalFormatting>
  <conditionalFormatting sqref="AM22:AQ22">
    <cfRule type="containsText" dxfId="372" priority="776" operator="containsText" text=" ">
      <formula>NOT(ISERROR(SEARCH(" ",AM22)))</formula>
    </cfRule>
  </conditionalFormatting>
  <conditionalFormatting sqref="E23">
    <cfRule type="containsText" dxfId="371" priority="89" operator="containsText" text=" ">
      <formula>NOT(ISERROR(SEARCH(" ",E23)))</formula>
    </cfRule>
  </conditionalFormatting>
  <conditionalFormatting sqref="AL26:AQ26">
    <cfRule type="containsText" dxfId="370" priority="774" operator="containsText" text=" ">
      <formula>NOT(ISERROR(SEARCH(" ",AL26)))</formula>
    </cfRule>
  </conditionalFormatting>
  <conditionalFormatting sqref="E27">
    <cfRule type="containsText" dxfId="369" priority="76" operator="containsText" text=" ">
      <formula>NOT(ISERROR(SEARCH(" ",E27)))</formula>
    </cfRule>
  </conditionalFormatting>
  <conditionalFormatting sqref="H27">
    <cfRule type="containsText" dxfId="368" priority="134" operator="containsText" text=" ">
      <formula>NOT(ISERROR(SEARCH(" ",H27)))</formula>
    </cfRule>
  </conditionalFormatting>
  <conditionalFormatting sqref="AL27">
    <cfRule type="containsText" dxfId="367" priority="764" operator="containsText" text=" ">
      <formula>NOT(ISERROR(SEARCH(" ",AL27)))</formula>
    </cfRule>
  </conditionalFormatting>
  <conditionalFormatting sqref="AL30">
    <cfRule type="containsText" dxfId="366" priority="762" operator="containsText" text=" ">
      <formula>NOT(ISERROR(SEARCH(" ",AL30)))</formula>
    </cfRule>
  </conditionalFormatting>
  <conditionalFormatting sqref="AM30:AQ30">
    <cfRule type="containsText" dxfId="365" priority="772" operator="containsText" text=" ">
      <formula>NOT(ISERROR(SEARCH(" ",AM30)))</formula>
    </cfRule>
  </conditionalFormatting>
  <conditionalFormatting sqref="AL31:AQ31">
    <cfRule type="containsText" dxfId="364" priority="771" operator="containsText" text=" ">
      <formula>NOT(ISERROR(SEARCH(" ",AL31)))</formula>
    </cfRule>
  </conditionalFormatting>
  <conditionalFormatting sqref="AL36:AQ36">
    <cfRule type="containsText" dxfId="363" priority="770" operator="containsText" text=" ">
      <formula>NOT(ISERROR(SEARCH(" ",AL36)))</formula>
    </cfRule>
  </conditionalFormatting>
  <conditionalFormatting sqref="E39">
    <cfRule type="containsText" dxfId="362" priority="77" operator="containsText" text=" ">
      <formula>NOT(ISERROR(SEARCH(" ",E39)))</formula>
    </cfRule>
  </conditionalFormatting>
  <conditionalFormatting sqref="H39">
    <cfRule type="containsText" dxfId="361" priority="133" operator="containsText" text=" ">
      <formula>NOT(ISERROR(SEARCH(" ",H39)))</formula>
    </cfRule>
  </conditionalFormatting>
  <conditionalFormatting sqref="E40">
    <cfRule type="containsText" dxfId="360" priority="95" operator="containsText" text=" ">
      <formula>NOT(ISERROR(SEARCH(" ",E40)))</formula>
    </cfRule>
  </conditionalFormatting>
  <conditionalFormatting sqref="E43">
    <cfRule type="containsText" dxfId="359" priority="88" operator="containsText" text=" ">
      <formula>NOT(ISERROR(SEARCH(" ",E43)))</formula>
    </cfRule>
  </conditionalFormatting>
  <conditionalFormatting sqref="E47">
    <cfRule type="containsText" dxfId="358" priority="87" operator="containsText" text=" ">
      <formula>NOT(ISERROR(SEARCH(" ",E47)))</formula>
    </cfRule>
  </conditionalFormatting>
  <conditionalFormatting sqref="E51">
    <cfRule type="containsText" dxfId="357" priority="78" operator="containsText" text=" ">
      <formula>NOT(ISERROR(SEARCH(" ",E51)))</formula>
    </cfRule>
  </conditionalFormatting>
  <conditionalFormatting sqref="H51">
    <cfRule type="containsText" dxfId="356" priority="132" operator="containsText" text=" ">
      <formula>NOT(ISERROR(SEARCH(" ",H51)))</formula>
    </cfRule>
  </conditionalFormatting>
  <conditionalFormatting sqref="E55">
    <cfRule type="containsText" dxfId="355" priority="86" operator="containsText" text=" ">
      <formula>NOT(ISERROR(SEARCH(" ",E55)))</formula>
    </cfRule>
  </conditionalFormatting>
  <conditionalFormatting sqref="E59">
    <cfRule type="containsText" dxfId="354" priority="79" operator="containsText" text=" ">
      <formula>NOT(ISERROR(SEARCH(" ",E59)))</formula>
    </cfRule>
  </conditionalFormatting>
  <conditionalFormatting sqref="H59">
    <cfRule type="containsText" dxfId="353" priority="131" operator="containsText" text=" ">
      <formula>NOT(ISERROR(SEARCH(" ",H59)))</formula>
    </cfRule>
  </conditionalFormatting>
  <conditionalFormatting sqref="E63">
    <cfRule type="containsText" dxfId="352" priority="80" operator="containsText" text=" ">
      <formula>NOT(ISERROR(SEARCH(" ",E63)))</formula>
    </cfRule>
  </conditionalFormatting>
  <conditionalFormatting sqref="H63">
    <cfRule type="containsText" dxfId="351" priority="130" operator="containsText" text=" ">
      <formula>NOT(ISERROR(SEARCH(" ",H63)))</formula>
    </cfRule>
  </conditionalFormatting>
  <conditionalFormatting sqref="D65">
    <cfRule type="containsText" dxfId="350" priority="67" operator="containsText" text=" ">
      <formula>NOT(ISERROR(SEARCH(" ",D65)))</formula>
    </cfRule>
  </conditionalFormatting>
  <conditionalFormatting sqref="E65">
    <cfRule type="containsText" dxfId="349" priority="59" operator="containsText" text=" ">
      <formula>NOT(ISERROR(SEARCH(" ",E65)))</formula>
    </cfRule>
  </conditionalFormatting>
  <conditionalFormatting sqref="H65">
    <cfRule type="containsText" dxfId="348" priority="66" operator="containsText" text=" ">
      <formula>NOT(ISERROR(SEARCH(" ",H65)))</formula>
    </cfRule>
  </conditionalFormatting>
  <conditionalFormatting sqref="K65:N65">
    <cfRule type="containsText" dxfId="347" priority="65" operator="containsText" text=" ">
      <formula>NOT(ISERROR(SEARCH(" ",K65)))</formula>
    </cfRule>
  </conditionalFormatting>
  <conditionalFormatting sqref="T65">
    <cfRule type="containsText" dxfId="346" priority="68" operator="containsText" text=" ">
      <formula>NOT(ISERROR(SEARCH(" ",T65)))</formula>
    </cfRule>
  </conditionalFormatting>
  <conditionalFormatting sqref="AD65">
    <cfRule type="dataBar" priority="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{E9752339-2FFA-4B6E-A4C8-01EBBD58226B}</x14:id>
        </ext>
      </extLst>
    </cfRule>
  </conditionalFormatting>
  <conditionalFormatting sqref="AG65">
    <cfRule type="cellIs" dxfId="345" priority="63" operator="notEqual">
      <formula>"金币"</formula>
    </cfRule>
    <cfRule type="cellIs" dxfId="344" priority="64" operator="equal">
      <formula>"钻石"</formula>
    </cfRule>
  </conditionalFormatting>
  <conditionalFormatting sqref="AR65">
    <cfRule type="containsText" dxfId="343" priority="73" operator="containsText" text=" ">
      <formula>NOT(ISERROR(SEARCH(" ",AR65)))</formula>
    </cfRule>
  </conditionalFormatting>
  <conditionalFormatting sqref="E68">
    <cfRule type="containsText" dxfId="342" priority="85" operator="containsText" text=" ">
      <formula>NOT(ISERROR(SEARCH(" ",E68)))</formula>
    </cfRule>
  </conditionalFormatting>
  <conditionalFormatting sqref="E72">
    <cfRule type="containsText" dxfId="341" priority="84" operator="containsText" text=" ">
      <formula>NOT(ISERROR(SEARCH(" ",E72)))</formula>
    </cfRule>
  </conditionalFormatting>
  <conditionalFormatting sqref="D76">
    <cfRule type="containsText" dxfId="340" priority="51" operator="containsText" text=" ">
      <formula>NOT(ISERROR(SEARCH(" ",D76)))</formula>
    </cfRule>
  </conditionalFormatting>
  <conditionalFormatting sqref="E76">
    <cfRule type="containsText" dxfId="339" priority="43" operator="containsText" text=" ">
      <formula>NOT(ISERROR(SEARCH(" ",E76)))</formula>
    </cfRule>
  </conditionalFormatting>
  <conditionalFormatting sqref="H76">
    <cfRule type="containsText" dxfId="338" priority="50" operator="containsText" text=" ">
      <formula>NOT(ISERROR(SEARCH(" ",H76)))</formula>
    </cfRule>
  </conditionalFormatting>
  <conditionalFormatting sqref="K76:N76">
    <cfRule type="containsText" dxfId="337" priority="49" operator="containsText" text=" ">
      <formula>NOT(ISERROR(SEARCH(" ",K76)))</formula>
    </cfRule>
  </conditionalFormatting>
  <conditionalFormatting sqref="T76">
    <cfRule type="containsText" dxfId="336" priority="52" operator="containsText" text=" ">
      <formula>NOT(ISERROR(SEARCH(" ",T76)))</formula>
    </cfRule>
  </conditionalFormatting>
  <conditionalFormatting sqref="AD76">
    <cfRule type="dataBar" priority="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{4D97246C-97E5-4B67-AA2A-A3CE8D784821}</x14:id>
        </ext>
      </extLst>
    </cfRule>
  </conditionalFormatting>
  <conditionalFormatting sqref="AG76">
    <cfRule type="cellIs" dxfId="335" priority="47" operator="notEqual">
      <formula>"金币"</formula>
    </cfRule>
    <cfRule type="cellIs" dxfId="334" priority="48" operator="equal">
      <formula>"钻石"</formula>
    </cfRule>
  </conditionalFormatting>
  <conditionalFormatting sqref="AR76">
    <cfRule type="containsText" dxfId="333" priority="57" operator="containsText" text=" ">
      <formula>NOT(ISERROR(SEARCH(" ",AR76)))</formula>
    </cfRule>
  </conditionalFormatting>
  <conditionalFormatting sqref="E77">
    <cfRule type="containsText" dxfId="332" priority="81" operator="containsText" text=" ">
      <formula>NOT(ISERROR(SEARCH(" ",E77)))</formula>
    </cfRule>
  </conditionalFormatting>
  <conditionalFormatting sqref="H77">
    <cfRule type="containsText" dxfId="331" priority="129" operator="containsText" text=" ">
      <formula>NOT(ISERROR(SEARCH(" ",H77)))</formula>
    </cfRule>
  </conditionalFormatting>
  <conditionalFormatting sqref="E81">
    <cfRule type="containsText" dxfId="330" priority="83" operator="containsText" text=" ">
      <formula>NOT(ISERROR(SEARCH(" ",E81)))</formula>
    </cfRule>
  </conditionalFormatting>
  <conditionalFormatting sqref="D83">
    <cfRule type="containsText" dxfId="329" priority="257" operator="containsText" text=" ">
      <formula>NOT(ISERROR(SEARCH(" ",D83)))</formula>
    </cfRule>
  </conditionalFormatting>
  <conditionalFormatting sqref="H83">
    <cfRule type="containsText" dxfId="328" priority="255" operator="containsText" text=" ">
      <formula>NOT(ISERROR(SEARCH(" ",H83)))</formula>
    </cfRule>
  </conditionalFormatting>
  <conditionalFormatting sqref="D84">
    <cfRule type="containsText" dxfId="327" priority="36" operator="containsText" text=" ">
      <formula>NOT(ISERROR(SEARCH(" ",D84)))</formula>
    </cfRule>
  </conditionalFormatting>
  <conditionalFormatting sqref="E84">
    <cfRule type="containsText" dxfId="326" priority="28" operator="containsText" text=" ">
      <formula>NOT(ISERROR(SEARCH(" ",E84)))</formula>
    </cfRule>
  </conditionalFormatting>
  <conditionalFormatting sqref="H84">
    <cfRule type="containsText" dxfId="325" priority="35" operator="containsText" text=" ">
      <formula>NOT(ISERROR(SEARCH(" ",H84)))</formula>
    </cfRule>
  </conditionalFormatting>
  <conditionalFormatting sqref="K84:N84">
    <cfRule type="containsText" dxfId="324" priority="34" operator="containsText" text=" ">
      <formula>NOT(ISERROR(SEARCH(" ",K84)))</formula>
    </cfRule>
  </conditionalFormatting>
  <conditionalFormatting sqref="T84">
    <cfRule type="containsText" dxfId="323" priority="37" operator="containsText" text=" ">
      <formula>NOT(ISERROR(SEARCH(" ",T84)))</formula>
    </cfRule>
  </conditionalFormatting>
  <conditionalFormatting sqref="AD84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{FF284A24-C597-4347-AFE4-21AE700F356B}</x14:id>
        </ext>
      </extLst>
    </cfRule>
  </conditionalFormatting>
  <conditionalFormatting sqref="AG84">
    <cfRule type="cellIs" dxfId="322" priority="32" operator="notEqual">
      <formula>"金币"</formula>
    </cfRule>
    <cfRule type="cellIs" dxfId="321" priority="33" operator="equal">
      <formula>"钻石"</formula>
    </cfRule>
  </conditionalFormatting>
  <conditionalFormatting sqref="AR84">
    <cfRule type="containsText" dxfId="320" priority="42" operator="containsText" text=" ">
      <formula>NOT(ISERROR(SEARCH(" ",AR84)))</formula>
    </cfRule>
  </conditionalFormatting>
  <conditionalFormatting sqref="BA85:BI85">
    <cfRule type="containsText" dxfId="319" priority="23" operator="containsText" text=" ">
      <formula>NOT(ISERROR(SEARCH(" ",BA85)))</formula>
    </cfRule>
  </conditionalFormatting>
  <conditionalFormatting sqref="BA86:BI86">
    <cfRule type="containsText" dxfId="318" priority="22" operator="containsText" text=" ">
      <formula>NOT(ISERROR(SEARCH(" ",BA86)))</formula>
    </cfRule>
  </conditionalFormatting>
  <conditionalFormatting sqref="Y125">
    <cfRule type="containsText" dxfId="317" priority="545" operator="containsText" text=" ">
      <formula>NOT(ISERROR(SEARCH(" ",Y125)))</formula>
    </cfRule>
    <cfRule type="containsText" dxfId="316" priority="546" operator="containsText" text=" ">
      <formula>NOT(ISERROR(SEARCH(" ",Y125)))</formula>
    </cfRule>
  </conditionalFormatting>
  <conditionalFormatting sqref="X132:Y132">
    <cfRule type="containsText" dxfId="315" priority="561" operator="containsText" text=" ">
      <formula>NOT(ISERROR(SEARCH(" ",X132)))</formula>
    </cfRule>
    <cfRule type="containsText" dxfId="314" priority="562" operator="containsText" text=" ">
      <formula>NOT(ISERROR(SEARCH(" ",X132)))</formula>
    </cfRule>
  </conditionalFormatting>
  <conditionalFormatting sqref="D13:D16">
    <cfRule type="containsText" dxfId="313" priority="522" operator="containsText" text=" ">
      <formula>NOT(ISERROR(SEARCH(" ",D13)))</formula>
    </cfRule>
  </conditionalFormatting>
  <conditionalFormatting sqref="D17:D18">
    <cfRule type="containsText" dxfId="312" priority="517" operator="containsText" text=" ">
      <formula>NOT(ISERROR(SEARCH(" ",D17)))</formula>
    </cfRule>
  </conditionalFormatting>
  <conditionalFormatting sqref="D21:D24">
    <cfRule type="containsText" dxfId="311" priority="477" operator="containsText" text=" ">
      <formula>NOT(ISERROR(SEARCH(" ",D21)))</formula>
    </cfRule>
  </conditionalFormatting>
  <conditionalFormatting sqref="D25:D28">
    <cfRule type="containsText" dxfId="310" priority="476" operator="containsText" text=" ">
      <formula>NOT(ISERROR(SEARCH(" ",D25)))</formula>
    </cfRule>
  </conditionalFormatting>
  <conditionalFormatting sqref="D33:D36">
    <cfRule type="containsText" dxfId="309" priority="433" operator="containsText" text=" ">
      <formula>NOT(ISERROR(SEARCH(" ",D33)))</formula>
    </cfRule>
  </conditionalFormatting>
  <conditionalFormatting sqref="D37:D40">
    <cfRule type="containsText" dxfId="308" priority="432" operator="containsText" text=" ">
      <formula>NOT(ISERROR(SEARCH(" ",D37)))</formula>
    </cfRule>
  </conditionalFormatting>
  <conditionalFormatting sqref="D41:D44">
    <cfRule type="containsText" dxfId="307" priority="429" operator="containsText" text=" ">
      <formula>NOT(ISERROR(SEARCH(" ",D41)))</formula>
    </cfRule>
  </conditionalFormatting>
  <conditionalFormatting sqref="D45:D48">
    <cfRule type="containsText" dxfId="306" priority="389" operator="containsText" text=" ">
      <formula>NOT(ISERROR(SEARCH(" ",D45)))</formula>
    </cfRule>
  </conditionalFormatting>
  <conditionalFormatting sqref="D49:D52">
    <cfRule type="containsText" dxfId="305" priority="388" operator="containsText" text=" ">
      <formula>NOT(ISERROR(SEARCH(" ",D49)))</formula>
    </cfRule>
  </conditionalFormatting>
  <conditionalFormatting sqref="D53:D56">
    <cfRule type="containsText" dxfId="304" priority="385" operator="containsText" text=" ">
      <formula>NOT(ISERROR(SEARCH(" ",D53)))</formula>
    </cfRule>
  </conditionalFormatting>
  <conditionalFormatting sqref="D57:D60">
    <cfRule type="containsText" dxfId="303" priority="345" operator="containsText" text=" ">
      <formula>NOT(ISERROR(SEARCH(" ",D57)))</formula>
    </cfRule>
  </conditionalFormatting>
  <conditionalFormatting sqref="D61:D64">
    <cfRule type="containsText" dxfId="302" priority="344" operator="containsText" text=" ">
      <formula>NOT(ISERROR(SEARCH(" ",D61)))</formula>
    </cfRule>
  </conditionalFormatting>
  <conditionalFormatting sqref="D66:D69">
    <cfRule type="containsText" dxfId="301" priority="341" operator="containsText" text=" ">
      <formula>NOT(ISERROR(SEARCH(" ",D66)))</formula>
    </cfRule>
  </conditionalFormatting>
  <conditionalFormatting sqref="D70:D73">
    <cfRule type="containsText" dxfId="300" priority="301" operator="containsText" text=" ">
      <formula>NOT(ISERROR(SEARCH(" ",D70)))</formula>
    </cfRule>
  </conditionalFormatting>
  <conditionalFormatting sqref="D79:D82">
    <cfRule type="containsText" dxfId="299" priority="297" operator="containsText" text=" ">
      <formula>NOT(ISERROR(SEARCH(" ",D79)))</formula>
    </cfRule>
  </conditionalFormatting>
  <conditionalFormatting sqref="G1:G4">
    <cfRule type="containsText" dxfId="298" priority="937" operator="containsText" text=" ">
      <formula>NOT(ISERROR(SEARCH(" ",G1)))</formula>
    </cfRule>
  </conditionalFormatting>
  <conditionalFormatting sqref="H13:H16">
    <cfRule type="containsText" dxfId="297" priority="519" operator="containsText" text=" ">
      <formula>NOT(ISERROR(SEARCH(" ",H13)))</formula>
    </cfRule>
  </conditionalFormatting>
  <conditionalFormatting sqref="H21:H24">
    <cfRule type="containsText" dxfId="296" priority="475" operator="containsText" text=" ">
      <formula>NOT(ISERROR(SEARCH(" ",H21)))</formula>
    </cfRule>
  </conditionalFormatting>
  <conditionalFormatting sqref="H33:H36">
    <cfRule type="containsText" dxfId="295" priority="431" operator="containsText" text=" ">
      <formula>NOT(ISERROR(SEARCH(" ",H33)))</formula>
    </cfRule>
  </conditionalFormatting>
  <conditionalFormatting sqref="H41:H44">
    <cfRule type="containsText" dxfId="294" priority="428" operator="containsText" text=" ">
      <formula>NOT(ISERROR(SEARCH(" ",H41)))</formula>
    </cfRule>
  </conditionalFormatting>
  <conditionalFormatting sqref="H45:H48">
    <cfRule type="containsText" dxfId="293" priority="387" operator="containsText" text=" ">
      <formula>NOT(ISERROR(SEARCH(" ",H45)))</formula>
    </cfRule>
  </conditionalFormatting>
  <conditionalFormatting sqref="H53:H56">
    <cfRule type="containsText" dxfId="292" priority="384" operator="containsText" text=" ">
      <formula>NOT(ISERROR(SEARCH(" ",H53)))</formula>
    </cfRule>
  </conditionalFormatting>
  <conditionalFormatting sqref="H66:H69">
    <cfRule type="containsText" dxfId="291" priority="340" operator="containsText" text=" ">
      <formula>NOT(ISERROR(SEARCH(" ",H66)))</formula>
    </cfRule>
  </conditionalFormatting>
  <conditionalFormatting sqref="H70:H73">
    <cfRule type="containsText" dxfId="290" priority="299" operator="containsText" text=" ">
      <formula>NOT(ISERROR(SEARCH(" ",H70)))</formula>
    </cfRule>
  </conditionalFormatting>
  <conditionalFormatting sqref="H79:H82">
    <cfRule type="containsText" dxfId="289" priority="296" operator="containsText" text=" ">
      <formula>NOT(ISERROR(SEARCH(" ",H79)))</formula>
    </cfRule>
  </conditionalFormatting>
  <conditionalFormatting sqref="K1:K3">
    <cfRule type="containsText" dxfId="288" priority="1100" operator="containsText" text=" ">
      <formula>NOT(ISERROR(SEARCH(" ",K1)))</formula>
    </cfRule>
  </conditionalFormatting>
  <conditionalFormatting sqref="L1:L3">
    <cfRule type="containsText" dxfId="287" priority="910" operator="containsText" text=" ">
      <formula>NOT(ISERROR(SEARCH(" ",L1)))</formula>
    </cfRule>
  </conditionalFormatting>
  <conditionalFormatting sqref="M1:M3">
    <cfRule type="containsText" dxfId="286" priority="900" operator="containsText" text=" ">
      <formula>NOT(ISERROR(SEARCH(" ",M1)))</formula>
    </cfRule>
  </conditionalFormatting>
  <conditionalFormatting sqref="N1:N4">
    <cfRule type="containsText" dxfId="285" priority="109" operator="containsText" text=" ">
      <formula>NOT(ISERROR(SEARCH(" ",N1)))</formula>
    </cfRule>
  </conditionalFormatting>
  <conditionalFormatting sqref="U1:U2">
    <cfRule type="containsText" dxfId="284" priority="74" operator="containsText" text=" ">
      <formula>NOT(ISERROR(SEARCH(" ",U1)))</formula>
    </cfRule>
  </conditionalFormatting>
  <conditionalFormatting sqref="Y1:Y4">
    <cfRule type="containsText" dxfId="283" priority="573" operator="containsText" text=" ">
      <formula>NOT(ISERROR(SEARCH(" ",Y1)))</formula>
    </cfRule>
  </conditionalFormatting>
  <conditionalFormatting sqref="Y137:Y139">
    <cfRule type="cellIs" dxfId="282" priority="530" operator="equal">
      <formula>" "</formula>
    </cfRule>
    <cfRule type="containsText" dxfId="281" priority="531" operator="containsText" text=" ">
      <formula>NOT(ISERROR(SEARCH(" ",Y137)))</formula>
    </cfRule>
    <cfRule type="containsText" dxfId="280" priority="532" operator="containsText" text=" ">
      <formula>NOT(ISERROR(SEARCH(" ",Y137)))</formula>
    </cfRule>
  </conditionalFormatting>
  <conditionalFormatting sqref="Z1:Z4">
    <cfRule type="containsText" dxfId="279" priority="572" operator="containsText" text=" ">
      <formula>NOT(ISERROR(SEARCH(" ",Z1)))</formula>
    </cfRule>
  </conditionalFormatting>
  <conditionalFormatting sqref="AA1:AA4">
    <cfRule type="containsText" dxfId="278" priority="577" operator="containsText" text=" ">
      <formula>NOT(ISERROR(SEARCH(" ",AA1)))</formula>
    </cfRule>
  </conditionalFormatting>
  <conditionalFormatting sqref="AA5:AA9">
    <cfRule type="containsText" dxfId="277" priority="581" operator="containsText" text=" ">
      <formula>NOT(ISERROR(SEARCH(" ",AA5)))</formula>
    </cfRule>
  </conditionalFormatting>
  <conditionalFormatting sqref="AL23:AL25">
    <cfRule type="containsText" dxfId="276" priority="767" operator="containsText" text=" ">
      <formula>NOT(ISERROR(SEARCH(" ",AL23)))</formula>
    </cfRule>
  </conditionalFormatting>
  <conditionalFormatting sqref="AL33:AL35">
    <cfRule type="containsText" dxfId="275" priority="763" operator="containsText" text=" ">
      <formula>NOT(ISERROR(SEARCH(" ",AL33)))</formula>
    </cfRule>
  </conditionalFormatting>
  <conditionalFormatting sqref="AT20:AT21">
    <cfRule type="containsText" dxfId="274" priority="161" operator="containsText" text=" ">
      <formula>NOT(ISERROR(SEARCH(" ",AT20)))</formula>
    </cfRule>
  </conditionalFormatting>
  <conditionalFormatting sqref="AT23:AT26">
    <cfRule type="containsText" dxfId="273" priority="157" operator="containsText" text="话费">
      <formula>NOT(ISERROR(SEARCH("话费",AT23)))</formula>
    </cfRule>
    <cfRule type="cellIs" dxfId="272" priority="158" operator="equal">
      <formula>"话费"</formula>
    </cfRule>
    <cfRule type="containsText" dxfId="271" priority="159" operator="containsText" text="话费">
      <formula>NOT(ISERROR(SEARCH("话费",AT23)))</formula>
    </cfRule>
    <cfRule type="containsText" dxfId="270" priority="160" operator="containsText" text=" ">
      <formula>NOT(ISERROR(SEARCH(" ",AT23)))</formula>
    </cfRule>
  </conditionalFormatting>
  <conditionalFormatting sqref="AV13:AV16">
    <cfRule type="containsText" dxfId="269" priority="162" operator="containsText" text=" ">
      <formula>NOT(ISERROR(SEARCH(" ",AV13)))</formula>
    </cfRule>
  </conditionalFormatting>
  <conditionalFormatting sqref="AX13:AX16">
    <cfRule type="containsText" dxfId="268" priority="152" operator="containsText" text=" ">
      <formula>NOT(ISERROR(SEARCH(" ",AX13)))</formula>
    </cfRule>
  </conditionalFormatting>
  <conditionalFormatting sqref="AX20:AX21">
    <cfRule type="containsText" dxfId="267" priority="151" operator="containsText" text=" ">
      <formula>NOT(ISERROR(SEARCH(" ",AX20)))</formula>
    </cfRule>
  </conditionalFormatting>
  <conditionalFormatting sqref="AX27:AX30">
    <cfRule type="containsText" dxfId="266" priority="150" operator="containsText" text=" ">
      <formula>NOT(ISERROR(SEARCH(" ",AX27)))</formula>
    </cfRule>
  </conditionalFormatting>
  <conditionalFormatting sqref="BI5:BI84">
    <cfRule type="containsText" dxfId="265" priority="4" operator="containsText" text=" ">
      <formula>NOT(ISERROR(SEARCH(" ",BI5)))</formula>
    </cfRule>
  </conditionalFormatting>
  <conditionalFormatting sqref="BJ5:BJ86">
    <cfRule type="containsText" dxfId="264" priority="5" operator="containsText" text=" ">
      <formula>NOT(ISERROR(SEARCH(" ",BJ5)))</formula>
    </cfRule>
  </conditionalFormatting>
  <conditionalFormatting sqref="BK5:BK86">
    <cfRule type="containsText" dxfId="263" priority="26" operator="containsText" text=" ">
      <formula>NOT(ISERROR(SEARCH(" ",BK5)))</formula>
    </cfRule>
  </conditionalFormatting>
  <conditionalFormatting sqref="I2:J2 D2:F3 F4 H4:J4 H1:H3 K14:M16 D1 F1 AT4:AX4 AM27:AQ27 AG1:AK2 AB3:AC4 AG7:AG9 AG5:AK6 AJ7:AK9 A1:A5 K5:P5 K7:N9 A7:A84 P85:P139 O85:O121 O6:P84 AC5:AC84">
    <cfRule type="containsText" dxfId="262" priority="1094" operator="containsText" text=" ">
      <formula>NOT(ISERROR(SEARCH(" ",A1)))</formula>
    </cfRule>
  </conditionalFormatting>
  <conditionalFormatting sqref="E1 Q1:T4 AT5:AT9 AU7:AU9 AT10:AU19 AV8:AX11 AH11:AI11 AG10:AK10 N11:N16 AS10 H11:J12 H10:N10 B10:B13 K11:M13 I13:J17 H19:N20 AM17:AQ17 H17 K17:N17 D19:D20 AG13:AK18 B20:B21 B17:B18 N21:N28 K21:M23 I18:N18 Q33:R36 I33:J64 AC85:AC88 S33:S64 N33:N40 K33:M35 B30:B31 I21:J29 AG21:AK31 AL28:AQ29 H29 K29:N29 H30:N32 AG19:AQ20 AJ11:AK12 AG10:AG12 AG32:AQ32 D29:D32 D10:D12 AS13:AS22 Q10:S32 V10:W36 V1:X4 AG33:AK64 AG66:AK75 S66:S75 I66:J75 I77:J83 S77:S83 AG77:AK83 S85:T121 BJ3:BK3 BA1:BK2 BA4:BK4 BA87:BK1048576 Z10:AA36">
    <cfRule type="containsText" dxfId="261" priority="875" operator="containsText" text=" ">
      <formula>NOT(ISERROR(SEARCH(" ",B1)))</formula>
    </cfRule>
  </conditionalFormatting>
  <conditionalFormatting sqref="B1:C5 B14:B15 B23:B24 B29 B26:B27 B39:B40 B47:B48 B55:B56 B63:B64 B72:B73 B81:B82 B37 B45 B53 B61 B70 B79 B34:B35 B42:B43 B50:B51 B58:B59 B67:B68 B75 B7:B9 B77 C7:C84">
    <cfRule type="containsText" dxfId="260" priority="973" operator="containsText" text=" ">
      <formula>NOT(ISERROR(SEARCH(" ",B1)))</formula>
    </cfRule>
  </conditionalFormatting>
  <conditionalFormatting sqref="G1:G4 G101:G1048576">
    <cfRule type="cellIs" dxfId="259" priority="781" operator="equal">
      <formula>"fish_icon_renwu"</formula>
    </cfRule>
    <cfRule type="cellIs" dxfId="258" priority="782" operator="equal">
      <formula>"fish_icon_renyi"</formula>
    </cfRule>
  </conditionalFormatting>
  <conditionalFormatting sqref="I1:J1 I3:J3">
    <cfRule type="containsText" dxfId="257" priority="1120" operator="containsText" text=" ">
      <formula>NOT(ISERROR(SEARCH(" ",I1)))</formula>
    </cfRule>
  </conditionalFormatting>
  <conditionalFormatting sqref="O1:P4">
    <cfRule type="containsText" dxfId="256" priority="108" operator="containsText" text=" ">
      <formula>NOT(ISERROR(SEARCH(" ",O1)))</formula>
    </cfRule>
  </conditionalFormatting>
  <conditionalFormatting sqref="AB1:AF2">
    <cfRule type="containsText" dxfId="255" priority="1116" operator="containsText" text=" ">
      <formula>NOT(ISERROR(SEARCH(" ",AB1)))</formula>
    </cfRule>
  </conditionalFormatting>
  <conditionalFormatting sqref="AG3 AR1:AT3 AR4:AS5 AG4:AK4 AR6:AR64 AR66:AR75 AR77:AR83">
    <cfRule type="containsText" dxfId="254" priority="1108" operator="containsText" text=" ">
      <formula>NOT(ISERROR(SEARCH(" ",AG1)))</formula>
    </cfRule>
  </conditionalFormatting>
  <conditionalFormatting sqref="AG1:AG64 AG66:AG75 AG77:AG83 AG85:AG1048576">
    <cfRule type="cellIs" dxfId="253" priority="127" operator="equal">
      <formula>"钻石"</formula>
    </cfRule>
  </conditionalFormatting>
  <conditionalFormatting sqref="AL1:AQ2">
    <cfRule type="containsText" dxfId="252" priority="916" operator="containsText" text=" ">
      <formula>NOT(ISERROR(SEARCH(" ",AL1)))</formula>
    </cfRule>
  </conditionalFormatting>
  <conditionalFormatting sqref="AL3 AL4:AQ6 AL8:AQ9 AL13:AQ15 AM18:AQ18">
    <cfRule type="containsText" dxfId="251" priority="923" operator="containsText" text=" ">
      <formula>NOT(ISERROR(SEARCH(" ",AL3)))</formula>
    </cfRule>
  </conditionalFormatting>
  <conditionalFormatting sqref="AD4:AD5 AD7">
    <cfRule type="dataBar" priority="11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{17550FDD-7E6A-43E5-B407-866EBF1C5CDD}</x14:id>
        </ext>
      </extLst>
    </cfRule>
  </conditionalFormatting>
  <conditionalFormatting sqref="D5 D7:D8">
    <cfRule type="containsText" dxfId="250" priority="1124" operator="containsText" text=" ">
      <formula>NOT(ISERROR(SEARCH(" ",D5)))</formula>
    </cfRule>
  </conditionalFormatting>
  <conditionalFormatting sqref="E5 E7:E9">
    <cfRule type="containsText" dxfId="249" priority="98" operator="containsText" text=" ">
      <formula>NOT(ISERROR(SEARCH(" ",E5)))</formula>
    </cfRule>
  </conditionalFormatting>
  <conditionalFormatting sqref="J84 S84 AG84:AK84 F5:F84">
    <cfRule type="containsText" dxfId="248" priority="39" operator="containsText" text=" ">
      <formula>NOT(ISERROR(SEARCH(" ",F5)))</formula>
    </cfRule>
  </conditionalFormatting>
  <conditionalFormatting sqref="H5 H7:H8">
    <cfRule type="containsText" dxfId="247" priority="1118" operator="containsText" text=" ">
      <formula>NOT(ISERROR(SEARCH(" ",H5)))</formula>
    </cfRule>
  </conditionalFormatting>
  <conditionalFormatting sqref="I5:J5 I7:J9">
    <cfRule type="containsText" dxfId="246" priority="947" operator="containsText" text=" ">
      <formula>NOT(ISERROR(SEARCH(" ",I5)))</formula>
    </cfRule>
  </conditionalFormatting>
  <conditionalFormatting sqref="Z5:Z9 Q5:T5 V5:W9 Q6:S9 T6:T64 T66:T75 T77:T83">
    <cfRule type="containsText" dxfId="245" priority="576" operator="containsText" text=" ">
      <formula>NOT(ISERROR(SEARCH(" ",Q5)))</formula>
    </cfRule>
  </conditionalFormatting>
  <conditionalFormatting sqref="Y103 X5:X9 X87:X131">
    <cfRule type="containsText" dxfId="244" priority="533" operator="containsText" text=" ">
      <formula>NOT(ISERROR(SEARCH(" ",X5)))</formula>
    </cfRule>
    <cfRule type="containsText" dxfId="243" priority="534" operator="containsText" text=" ">
      <formula>NOT(ISERROR(SEARCH(" ",X5)))</formula>
    </cfRule>
  </conditionalFormatting>
  <conditionalFormatting sqref="AG5:AG64 AG66:AG75 AG77:AG83">
    <cfRule type="cellIs" dxfId="242" priority="119" operator="notEqual">
      <formula>"金币"</formula>
    </cfRule>
  </conditionalFormatting>
  <conditionalFormatting sqref="AT22 AV12:AW12 AV7:AW7 AW13:AW16 AV17:AW19 AU20:AW26 AU5:AW6">
    <cfRule type="containsText" dxfId="241" priority="164" operator="containsText" text=" ">
      <formula>NOT(ISERROR(SEARCH(" ",AT5)))</formula>
    </cfRule>
  </conditionalFormatting>
  <conditionalFormatting sqref="AX22:AX26 AX17:AX19 AX5:AX7">
    <cfRule type="containsText" dxfId="240" priority="155" operator="containsText" text=" ">
      <formula>NOT(ISERROR(SEARCH(" ",AX5)))</formula>
    </cfRule>
  </conditionalFormatting>
  <conditionalFormatting sqref="BA5:BH84">
    <cfRule type="containsText" dxfId="239" priority="3" operator="containsText" text=" ">
      <formula>NOT(ISERROR(SEARCH(" ",BA5)))</formula>
    </cfRule>
  </conditionalFormatting>
  <conditionalFormatting sqref="K6:N6 A6">
    <cfRule type="containsText" dxfId="238" priority="106" operator="containsText" text=" ">
      <formula>NOT(ISERROR(SEARCH(" ",A6)))</formula>
    </cfRule>
  </conditionalFormatting>
  <conditionalFormatting sqref="AD9 AD11">
    <cfRule type="dataBar" priority="5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{586B8B0F-2EC2-4294-A532-665A9F2F9EC3}</x14:id>
        </ext>
      </extLst>
    </cfRule>
  </conditionalFormatting>
  <conditionalFormatting sqref="E20:E22 E18 E29:E38 E10:E16">
    <cfRule type="containsText" dxfId="237" priority="97" operator="containsText" text=" ">
      <formula>NOT(ISERROR(SEARCH(" ",E10)))</formula>
    </cfRule>
  </conditionalFormatting>
  <conditionalFormatting sqref="AD13:AD64 AD66:AD75 AD77:AD83">
    <cfRule type="dataBar" priority="11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{C4FFE571-C8FE-4EC9-ABAD-9433C6F854C2}</x14:id>
        </ext>
      </extLst>
    </cfRule>
  </conditionalFormatting>
  <conditionalFormatting sqref="E17 E24:E26 E28">
    <cfRule type="containsText" dxfId="236" priority="96" operator="containsText" text=" ">
      <formula>NOT(ISERROR(SEARCH(" ",E17)))</formula>
    </cfRule>
  </conditionalFormatting>
  <conditionalFormatting sqref="B19 B25 B33 B41 B49 B57 B66 B74 B83">
    <cfRule type="containsText" dxfId="235" priority="606" operator="containsText" text=" ">
      <formula>NOT(ISERROR(SEARCH(" ",B19)))</formula>
    </cfRule>
  </conditionalFormatting>
  <conditionalFormatting sqref="AM23:AQ25">
    <cfRule type="containsText" dxfId="234" priority="777" operator="containsText" text=" ">
      <formula>NOT(ISERROR(SEARCH(" ",AM23)))</formula>
    </cfRule>
  </conditionalFormatting>
  <conditionalFormatting sqref="K24:M25">
    <cfRule type="containsText" dxfId="233" priority="486" operator="containsText" text=" ">
      <formula>NOT(ISERROR(SEARCH(" ",K24)))</formula>
    </cfRule>
  </conditionalFormatting>
  <conditionalFormatting sqref="H25:H26 H28">
    <cfRule type="containsText" dxfId="232" priority="474" operator="containsText" text=" ">
      <formula>NOT(ISERROR(SEARCH(" ",H25)))</formula>
    </cfRule>
  </conditionalFormatting>
  <conditionalFormatting sqref="K26:M28">
    <cfRule type="containsText" dxfId="231" priority="515" operator="containsText" text=" ">
      <formula>NOT(ISERROR(SEARCH(" ",K26)))</formula>
    </cfRule>
  </conditionalFormatting>
  <conditionalFormatting sqref="AT27:AW30">
    <cfRule type="containsText" dxfId="230" priority="156" operator="containsText" text=" ">
      <formula>NOT(ISERROR(SEARCH(" ",AT27)))</formula>
    </cfRule>
  </conditionalFormatting>
  <conditionalFormatting sqref="AM33:AQ35">
    <cfRule type="containsText" dxfId="229" priority="773" operator="containsText" text=" ">
      <formula>NOT(ISERROR(SEARCH(" ",AM33)))</formula>
    </cfRule>
  </conditionalFormatting>
  <conditionalFormatting sqref="K36:M37">
    <cfRule type="containsText" dxfId="228" priority="442" operator="containsText" text=" ">
      <formula>NOT(ISERROR(SEARCH(" ",K36)))</formula>
    </cfRule>
  </conditionalFormatting>
  <conditionalFormatting sqref="H37:H38 H40">
    <cfRule type="containsText" dxfId="227" priority="430" operator="containsText" text=" ">
      <formula>NOT(ISERROR(SEARCH(" ",H37)))</formula>
    </cfRule>
  </conditionalFormatting>
  <conditionalFormatting sqref="K38:M40">
    <cfRule type="containsText" dxfId="226" priority="471" operator="containsText" text=" ">
      <formula>NOT(ISERROR(SEARCH(" ",K38)))</formula>
    </cfRule>
  </conditionalFormatting>
  <conditionalFormatting sqref="E41:E42 E52 E44:E46 E48:E50">
    <cfRule type="containsText" dxfId="225" priority="94" operator="containsText" text=" ">
      <formula>NOT(ISERROR(SEARCH(" ",E41)))</formula>
    </cfRule>
  </conditionalFormatting>
  <conditionalFormatting sqref="K41:N41 K42:M47 K50:M52 N42:N52">
    <cfRule type="containsText" dxfId="224" priority="427" operator="containsText" text=" ">
      <formula>NOT(ISERROR(SEARCH(" ",K41)))</formula>
    </cfRule>
  </conditionalFormatting>
  <conditionalFormatting sqref="K48:M49">
    <cfRule type="containsText" dxfId="223" priority="398" operator="containsText" text=" ">
      <formula>NOT(ISERROR(SEARCH(" ",K48)))</formula>
    </cfRule>
  </conditionalFormatting>
  <conditionalFormatting sqref="H49:H50 H52">
    <cfRule type="containsText" dxfId="222" priority="386" operator="containsText" text=" ">
      <formula>NOT(ISERROR(SEARCH(" ",H49)))</formula>
    </cfRule>
  </conditionalFormatting>
  <conditionalFormatting sqref="E53:E54 E60:E62 E64 E56:E58">
    <cfRule type="containsText" dxfId="221" priority="93" operator="containsText" text=" ">
      <formula>NOT(ISERROR(SEARCH(" ",E53)))</formula>
    </cfRule>
  </conditionalFormatting>
  <conditionalFormatting sqref="K53:N53 K54:M59 K62:M64 N54:N64">
    <cfRule type="containsText" dxfId="220" priority="383" operator="containsText" text=" ">
      <formula>NOT(ISERROR(SEARCH(" ",K53)))</formula>
    </cfRule>
  </conditionalFormatting>
  <conditionalFormatting sqref="H57:H58 H60">
    <cfRule type="containsText" dxfId="219" priority="343" operator="containsText" text=" ">
      <formula>NOT(ISERROR(SEARCH(" ",H57)))</formula>
    </cfRule>
  </conditionalFormatting>
  <conditionalFormatting sqref="K60:M61">
    <cfRule type="containsText" dxfId="218" priority="354" operator="containsText" text=" ">
      <formula>NOT(ISERROR(SEARCH(" ",K60)))</formula>
    </cfRule>
  </conditionalFormatting>
  <conditionalFormatting sqref="H61:H62 H64">
    <cfRule type="containsText" dxfId="217" priority="342" operator="containsText" text=" ">
      <formula>NOT(ISERROR(SEARCH(" ",H61)))</formula>
    </cfRule>
  </conditionalFormatting>
  <conditionalFormatting sqref="I65:J65 S65 AG65:AK65">
    <cfRule type="containsText" dxfId="216" priority="70" operator="containsText" text=" ">
      <formula>NOT(ISERROR(SEARCH(" ",I65)))</formula>
    </cfRule>
  </conditionalFormatting>
  <conditionalFormatting sqref="E66:E67 E78 E69:E71 E73:E75">
    <cfRule type="containsText" dxfId="215" priority="92" operator="containsText" text=" ">
      <formula>NOT(ISERROR(SEARCH(" ",E66)))</formula>
    </cfRule>
  </conditionalFormatting>
  <conditionalFormatting sqref="K66:N66 K67:M72 K75:M75 N67:N75 K77:N78">
    <cfRule type="containsText" dxfId="214" priority="339" operator="containsText" text=" ">
      <formula>NOT(ISERROR(SEARCH(" ",K66)))</formula>
    </cfRule>
  </conditionalFormatting>
  <conditionalFormatting sqref="K73:M74">
    <cfRule type="containsText" dxfId="213" priority="310" operator="containsText" text=" ">
      <formula>NOT(ISERROR(SEARCH(" ",K73)))</formula>
    </cfRule>
  </conditionalFormatting>
  <conditionalFormatting sqref="D74:D75 D77:D78">
    <cfRule type="containsText" dxfId="212" priority="300" operator="containsText" text=" ">
      <formula>NOT(ISERROR(SEARCH(" ",D74)))</formula>
    </cfRule>
  </conditionalFormatting>
  <conditionalFormatting sqref="H74:H75 H78">
    <cfRule type="containsText" dxfId="211" priority="298" operator="containsText" text=" ">
      <formula>NOT(ISERROR(SEARCH(" ",H74)))</formula>
    </cfRule>
  </conditionalFormatting>
  <conditionalFormatting sqref="I76:J76 S76 AG76:AK76 I84">
    <cfRule type="containsText" dxfId="210" priority="54" operator="containsText" text=" ">
      <formula>NOT(ISERROR(SEARCH(" ",I76)))</formula>
    </cfRule>
  </conditionalFormatting>
  <conditionalFormatting sqref="E79:E80 E82:E83">
    <cfRule type="containsText" dxfId="209" priority="91" operator="containsText" text=" ">
      <formula>NOT(ISERROR(SEARCH(" ",E79)))</formula>
    </cfRule>
  </conditionalFormatting>
  <conditionalFormatting sqref="K79:N83">
    <cfRule type="containsText" dxfId="208" priority="295" operator="containsText" text=" ">
      <formula>NOT(ISERROR(SEARCH(" ",K79)))</formula>
    </cfRule>
  </conditionalFormatting>
  <conditionalFormatting sqref="Y103 Y116:Y117 Y125 Y129 Y131:Y136">
    <cfRule type="cellIs" dxfId="207" priority="538" operator="equal">
      <formula>" "</formula>
    </cfRule>
  </conditionalFormatting>
  <conditionalFormatting sqref="Y129 Y131">
    <cfRule type="containsText" dxfId="206" priority="569" operator="containsText" text=" ">
      <formula>NOT(ISERROR(SEARCH(" ",Y129)))</formula>
    </cfRule>
    <cfRule type="containsText" dxfId="205" priority="570" operator="containsText" text=" ">
      <formula>NOT(ISERROR(SEARCH(" ",Y129)))</formula>
    </cfRule>
  </conditionalFormatting>
  <conditionalFormatting sqref="X133:Y136 X137:X139">
    <cfRule type="containsText" dxfId="204" priority="559" operator="containsText" text=" ">
      <formula>NOT(ISERROR(SEARCH(" ",X133)))</formula>
    </cfRule>
    <cfRule type="containsText" dxfId="203" priority="560" operator="containsText" text=" ">
      <formula>NOT(ISERROR(SEARCH(" ",X133)))</formula>
    </cfRule>
  </conditionalFormatting>
  <conditionalFormatting sqref="AB5:AB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23A336-8764-401E-ADDE-561F1ABA9A0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AD6</xm:sqref>
        </x14:conditionalFormatting>
        <x14:conditionalFormatting xmlns:xm="http://schemas.microsoft.com/office/excel/2006/main">
          <x14:cfRule type="dataBar" id="{31F3D839-980A-4245-A048-44FB47ABE28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AD8</xm:sqref>
        </x14:conditionalFormatting>
        <x14:conditionalFormatting xmlns:xm="http://schemas.microsoft.com/office/excel/2006/main">
          <x14:cfRule type="dataBar" id="{E7F0EDC7-FBB7-48B9-9A69-DB10852BA7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AD10</xm:sqref>
        </x14:conditionalFormatting>
        <x14:conditionalFormatting xmlns:xm="http://schemas.microsoft.com/office/excel/2006/main">
          <x14:cfRule type="dataBar" id="{69FE9611-121E-4BBE-9AA5-D829FC2F318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AD12</xm:sqref>
        </x14:conditionalFormatting>
        <x14:conditionalFormatting xmlns:xm="http://schemas.microsoft.com/office/excel/2006/main">
          <x14:cfRule type="dataBar" id="{E9752339-2FFA-4B6E-A4C8-01EBBD5822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AD65</xm:sqref>
        </x14:conditionalFormatting>
        <x14:conditionalFormatting xmlns:xm="http://schemas.microsoft.com/office/excel/2006/main">
          <x14:cfRule type="dataBar" id="{4D97246C-97E5-4B67-AA2A-A3CE8D7848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AD76</xm:sqref>
        </x14:conditionalFormatting>
        <x14:conditionalFormatting xmlns:xm="http://schemas.microsoft.com/office/excel/2006/main">
          <x14:cfRule type="dataBar" id="{FF284A24-C597-4347-AFE4-21AE700F35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AD84</xm:sqref>
        </x14:conditionalFormatting>
        <x14:conditionalFormatting xmlns:xm="http://schemas.microsoft.com/office/excel/2006/main">
          <x14:cfRule type="dataBar" id="{17550FDD-7E6A-43E5-B407-866EBF1C5C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AD4:AD5 AD7</xm:sqref>
        </x14:conditionalFormatting>
        <x14:conditionalFormatting xmlns:xm="http://schemas.microsoft.com/office/excel/2006/main">
          <x14:cfRule type="dataBar" id="{586B8B0F-2EC2-4294-A532-665A9F2F9E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AD9 AD11</xm:sqref>
        </x14:conditionalFormatting>
        <x14:conditionalFormatting xmlns:xm="http://schemas.microsoft.com/office/excel/2006/main">
          <x14:cfRule type="dataBar" id="{C4FFE571-C8FE-4EC9-ABAD-9433C6F854C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AD13:AD64 AD66:AD75 AD77:AD83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新手任务|NewTasks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2021-09-22T08:24:43Z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