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sh\tech\json_app_mailiang\DataTable\"/>
    </mc:Choice>
  </mc:AlternateContent>
  <bookViews>
    <workbookView xWindow="0" yWindow="0" windowWidth="28128" windowHeight="12540" activeTab="1"/>
  </bookViews>
  <sheets>
    <sheet name="看广告|Advert" sheetId="1" r:id="rId1"/>
    <sheet name="商城广告宝箱|AdvertShop" sheetId="2" r:id="rId2"/>
    <sheet name="航海日志|AdvertMission" sheetId="4" r:id="rId3"/>
    <sheet name="商城增益验算" sheetId="3" r:id="rId4"/>
    <sheet name="广告价值" sheetId="5" r:id="rId5"/>
  </sheets>
  <calcPr calcId="162913"/>
</workbook>
</file>

<file path=xl/calcChain.xml><?xml version="1.0" encoding="utf-8"?>
<calcChain xmlns="http://schemas.openxmlformats.org/spreadsheetml/2006/main">
  <c r="P26" i="2" l="1"/>
  <c r="P28" i="2" s="1"/>
  <c r="P30" i="2" s="1"/>
  <c r="P32" i="2" s="1"/>
  <c r="P34" i="2" s="1"/>
  <c r="P25" i="2"/>
  <c r="P27" i="2" s="1"/>
  <c r="P29" i="2" s="1"/>
  <c r="P31" i="2" s="1"/>
  <c r="P33" i="2" s="1"/>
  <c r="P24" i="2"/>
  <c r="P23" i="2"/>
  <c r="P22" i="2"/>
  <c r="P21" i="2"/>
  <c r="C78" i="4" l="1"/>
  <c r="C79" i="4" s="1"/>
  <c r="C80" i="4" s="1"/>
  <c r="C81" i="4" s="1"/>
  <c r="C82" i="4" s="1"/>
  <c r="C83" i="4" s="1"/>
  <c r="C84" i="4" s="1"/>
  <c r="B78" i="4"/>
  <c r="B79" i="4" s="1"/>
  <c r="B80" i="4" s="1"/>
  <c r="B81" i="4" s="1"/>
  <c r="B82" i="4" s="1"/>
  <c r="B83" i="4" s="1"/>
  <c r="B84" i="4" s="1"/>
  <c r="C70" i="4"/>
  <c r="C71" i="4" s="1"/>
  <c r="C72" i="4" s="1"/>
  <c r="C73" i="4" s="1"/>
  <c r="C74" i="4" s="1"/>
  <c r="C75" i="4" s="1"/>
  <c r="C76" i="4" s="1"/>
  <c r="B70" i="4"/>
  <c r="B71" i="4" s="1"/>
  <c r="B72" i="4" s="1"/>
  <c r="B73" i="4" s="1"/>
  <c r="B74" i="4" s="1"/>
  <c r="B75" i="4" s="1"/>
  <c r="B76" i="4" s="1"/>
  <c r="C62" i="4"/>
  <c r="C63" i="4" s="1"/>
  <c r="C64" i="4" s="1"/>
  <c r="C65" i="4" s="1"/>
  <c r="C66" i="4" s="1"/>
  <c r="C67" i="4" s="1"/>
  <c r="C68" i="4" s="1"/>
  <c r="B62" i="4"/>
  <c r="B63" i="4" s="1"/>
  <c r="B64" i="4" s="1"/>
  <c r="B65" i="4" s="1"/>
  <c r="B66" i="4" s="1"/>
  <c r="B67" i="4" s="1"/>
  <c r="B68" i="4" s="1"/>
  <c r="C54" i="4"/>
  <c r="C55" i="4" s="1"/>
  <c r="C56" i="4" s="1"/>
  <c r="C57" i="4" s="1"/>
  <c r="C58" i="4" s="1"/>
  <c r="C59" i="4" s="1"/>
  <c r="C60" i="4" s="1"/>
  <c r="B54" i="4"/>
  <c r="B55" i="4" s="1"/>
  <c r="B56" i="4" s="1"/>
  <c r="B57" i="4" s="1"/>
  <c r="B58" i="4" s="1"/>
  <c r="B59" i="4" s="1"/>
  <c r="B60" i="4" s="1"/>
  <c r="C46" i="4"/>
  <c r="C47" i="4" s="1"/>
  <c r="C48" i="4" s="1"/>
  <c r="C49" i="4" s="1"/>
  <c r="C50" i="4" s="1"/>
  <c r="C51" i="4" s="1"/>
  <c r="C52" i="4" s="1"/>
  <c r="B46" i="4"/>
  <c r="B47" i="4" s="1"/>
  <c r="B48" i="4" s="1"/>
  <c r="B49" i="4" s="1"/>
  <c r="B50" i="4" s="1"/>
  <c r="B51" i="4" s="1"/>
  <c r="B52" i="4" s="1"/>
  <c r="C38" i="4"/>
  <c r="C39" i="4" s="1"/>
  <c r="C40" i="4" s="1"/>
  <c r="C41" i="4" s="1"/>
  <c r="C42" i="4" s="1"/>
  <c r="C43" i="4" s="1"/>
  <c r="C44" i="4" s="1"/>
  <c r="B38" i="4"/>
  <c r="B39" i="4" s="1"/>
  <c r="B40" i="4" s="1"/>
  <c r="B41" i="4" s="1"/>
  <c r="B42" i="4" s="1"/>
  <c r="B43" i="4" s="1"/>
  <c r="B44" i="4" s="1"/>
  <c r="C30" i="4"/>
  <c r="C31" i="4" s="1"/>
  <c r="C32" i="4" s="1"/>
  <c r="C33" i="4" s="1"/>
  <c r="C34" i="4" s="1"/>
  <c r="C35" i="4" s="1"/>
  <c r="C36" i="4" s="1"/>
  <c r="B30" i="4"/>
  <c r="B31" i="4" s="1"/>
  <c r="B32" i="4" s="1"/>
  <c r="B33" i="4" s="1"/>
  <c r="B34" i="4" s="1"/>
  <c r="B35" i="4" s="1"/>
  <c r="B36" i="4" s="1"/>
  <c r="C22" i="4"/>
  <c r="C23" i="4" s="1"/>
  <c r="C24" i="4" s="1"/>
  <c r="C25" i="4" s="1"/>
  <c r="C26" i="4" s="1"/>
  <c r="C27" i="4" s="1"/>
  <c r="C28" i="4" s="1"/>
  <c r="B22" i="4"/>
  <c r="B23" i="4" s="1"/>
  <c r="B24" i="4" s="1"/>
  <c r="B25" i="4" s="1"/>
  <c r="B26" i="4" s="1"/>
  <c r="B27" i="4" s="1"/>
  <c r="B28" i="4" s="1"/>
  <c r="C14" i="4"/>
  <c r="C15" i="4" s="1"/>
  <c r="C16" i="4" s="1"/>
  <c r="C17" i="4" s="1"/>
  <c r="C18" i="4" s="1"/>
  <c r="C19" i="4" s="1"/>
  <c r="C20" i="4" s="1"/>
  <c r="B14" i="4"/>
  <c r="B15" i="4" s="1"/>
  <c r="B16" i="4" s="1"/>
  <c r="B17" i="4" s="1"/>
  <c r="B18" i="4" s="1"/>
  <c r="B19" i="4" s="1"/>
  <c r="B20" i="4" s="1"/>
  <c r="B7" i="4"/>
  <c r="B8" i="4" s="1"/>
  <c r="B9" i="4" s="1"/>
  <c r="B10" i="4" s="1"/>
  <c r="B11" i="4" s="1"/>
  <c r="B12" i="4" s="1"/>
  <c r="C7" i="4"/>
  <c r="C8" i="4"/>
  <c r="C9" i="4" s="1"/>
  <c r="C10" i="4" s="1"/>
  <c r="C11" i="4" s="1"/>
  <c r="C12" i="4" s="1"/>
  <c r="C6" i="4"/>
  <c r="B6" i="4"/>
  <c r="I20" i="4" l="1"/>
  <c r="I28" i="4" s="1"/>
  <c r="I36" i="4" s="1"/>
  <c r="I44" i="4" s="1"/>
  <c r="I52" i="4" s="1"/>
  <c r="I60" i="4" s="1"/>
  <c r="I68" i="4" s="1"/>
  <c r="I76" i="4" s="1"/>
  <c r="I84" i="4" s="1"/>
  <c r="I19" i="4"/>
  <c r="I27" i="4" s="1"/>
  <c r="I35" i="4" s="1"/>
  <c r="I43" i="4" s="1"/>
  <c r="I51" i="4" s="1"/>
  <c r="I59" i="4" s="1"/>
  <c r="I67" i="4" s="1"/>
  <c r="I75" i="4" s="1"/>
  <c r="I83" i="4" s="1"/>
  <c r="I18" i="4"/>
  <c r="I26" i="4" s="1"/>
  <c r="I34" i="4" s="1"/>
  <c r="I42" i="4" s="1"/>
  <c r="I50" i="4" s="1"/>
  <c r="I58" i="4" s="1"/>
  <c r="I66" i="4" s="1"/>
  <c r="I74" i="4" s="1"/>
  <c r="I82" i="4" s="1"/>
  <c r="I17" i="4"/>
  <c r="I25" i="4" s="1"/>
  <c r="I33" i="4" s="1"/>
  <c r="I41" i="4" s="1"/>
  <c r="I49" i="4" s="1"/>
  <c r="I57" i="4" s="1"/>
  <c r="I65" i="4" s="1"/>
  <c r="I73" i="4" s="1"/>
  <c r="I81" i="4" s="1"/>
  <c r="I16" i="4"/>
  <c r="I24" i="4" s="1"/>
  <c r="I32" i="4" s="1"/>
  <c r="I40" i="4" s="1"/>
  <c r="I48" i="4" s="1"/>
  <c r="I56" i="4" s="1"/>
  <c r="I64" i="4" s="1"/>
  <c r="I72" i="4" s="1"/>
  <c r="I80" i="4" s="1"/>
  <c r="I15" i="4"/>
  <c r="I23" i="4" s="1"/>
  <c r="I31" i="4" s="1"/>
  <c r="I39" i="4" s="1"/>
  <c r="I47" i="4" s="1"/>
  <c r="I55" i="4" s="1"/>
  <c r="I63" i="4" s="1"/>
  <c r="I71" i="4" s="1"/>
  <c r="I79" i="4" s="1"/>
  <c r="I14" i="4"/>
  <c r="I22" i="4" s="1"/>
  <c r="I30" i="4" s="1"/>
  <c r="I38" i="4" s="1"/>
  <c r="I46" i="4" s="1"/>
  <c r="I54" i="4" s="1"/>
  <c r="I62" i="4" s="1"/>
  <c r="I70" i="4" s="1"/>
  <c r="I78" i="4" s="1"/>
  <c r="I13" i="4"/>
  <c r="I21" i="4" s="1"/>
  <c r="I29" i="4" s="1"/>
  <c r="I37" i="4" s="1"/>
  <c r="I45" i="4" s="1"/>
  <c r="I53" i="4" s="1"/>
  <c r="I61" i="4" s="1"/>
  <c r="I69" i="4" s="1"/>
  <c r="I77" i="4" s="1"/>
  <c r="H20" i="4"/>
  <c r="H28" i="4" s="1"/>
  <c r="H36" i="4" s="1"/>
  <c r="H44" i="4" s="1"/>
  <c r="H52" i="4" s="1"/>
  <c r="H60" i="4" s="1"/>
  <c r="H68" i="4" s="1"/>
  <c r="H76" i="4" s="1"/>
  <c r="H84" i="4" s="1"/>
  <c r="H19" i="4"/>
  <c r="H27" i="4" s="1"/>
  <c r="H35" i="4" s="1"/>
  <c r="H43" i="4" s="1"/>
  <c r="H51" i="4" s="1"/>
  <c r="H59" i="4" s="1"/>
  <c r="H67" i="4" s="1"/>
  <c r="H75" i="4" s="1"/>
  <c r="H83" i="4" s="1"/>
  <c r="H18" i="4"/>
  <c r="H26" i="4" s="1"/>
  <c r="H34" i="4" s="1"/>
  <c r="H42" i="4" s="1"/>
  <c r="H50" i="4" s="1"/>
  <c r="H58" i="4" s="1"/>
  <c r="H66" i="4" s="1"/>
  <c r="H74" i="4" s="1"/>
  <c r="H82" i="4" s="1"/>
  <c r="H17" i="4"/>
  <c r="H25" i="4" s="1"/>
  <c r="H33" i="4" s="1"/>
  <c r="H41" i="4" s="1"/>
  <c r="H49" i="4" s="1"/>
  <c r="H57" i="4" s="1"/>
  <c r="H65" i="4" s="1"/>
  <c r="H73" i="4" s="1"/>
  <c r="H81" i="4" s="1"/>
  <c r="H16" i="4"/>
  <c r="H24" i="4" s="1"/>
  <c r="H32" i="4" s="1"/>
  <c r="H40" i="4" s="1"/>
  <c r="H48" i="4" s="1"/>
  <c r="H56" i="4" s="1"/>
  <c r="H64" i="4" s="1"/>
  <c r="H72" i="4" s="1"/>
  <c r="H80" i="4" s="1"/>
  <c r="H15" i="4"/>
  <c r="H23" i="4" s="1"/>
  <c r="H31" i="4" s="1"/>
  <c r="H39" i="4" s="1"/>
  <c r="H47" i="4" s="1"/>
  <c r="H55" i="4" s="1"/>
  <c r="H63" i="4" s="1"/>
  <c r="H71" i="4" s="1"/>
  <c r="H79" i="4" s="1"/>
  <c r="H14" i="4"/>
  <c r="H22" i="4" s="1"/>
  <c r="H30" i="4" s="1"/>
  <c r="H38" i="4" s="1"/>
  <c r="H46" i="4" s="1"/>
  <c r="H54" i="4" s="1"/>
  <c r="H62" i="4" s="1"/>
  <c r="H70" i="4" s="1"/>
  <c r="H78" i="4" s="1"/>
  <c r="H13" i="4"/>
  <c r="H21" i="4" s="1"/>
  <c r="H29" i="4" s="1"/>
  <c r="H37" i="4" s="1"/>
  <c r="H45" i="4" s="1"/>
  <c r="H53" i="4" s="1"/>
  <c r="H61" i="4" s="1"/>
  <c r="H69" i="4" s="1"/>
  <c r="H77" i="4" s="1"/>
  <c r="G20" i="4"/>
  <c r="G28" i="4" s="1"/>
  <c r="G19" i="4"/>
  <c r="G27" i="4" s="1"/>
  <c r="G18" i="4"/>
  <c r="G26" i="4" s="1"/>
  <c r="G34" i="4" s="1"/>
  <c r="G42" i="4" s="1"/>
  <c r="G50" i="4" s="1"/>
  <c r="G58" i="4" s="1"/>
  <c r="G66" i="4" s="1"/>
  <c r="G74" i="4" s="1"/>
  <c r="G82" i="4" s="1"/>
  <c r="G17" i="4"/>
  <c r="G25" i="4" s="1"/>
  <c r="G33" i="4" s="1"/>
  <c r="G41" i="4" s="1"/>
  <c r="G49" i="4" s="1"/>
  <c r="G57" i="4" s="1"/>
  <c r="G65" i="4" s="1"/>
  <c r="G73" i="4" s="1"/>
  <c r="G81" i="4" s="1"/>
  <c r="G16" i="4"/>
  <c r="G24" i="4" s="1"/>
  <c r="G32" i="4" s="1"/>
  <c r="G40" i="4" s="1"/>
  <c r="G48" i="4" s="1"/>
  <c r="G56" i="4" s="1"/>
  <c r="G64" i="4" s="1"/>
  <c r="G72" i="4" s="1"/>
  <c r="G80" i="4" s="1"/>
  <c r="G15" i="4"/>
  <c r="G23" i="4" s="1"/>
  <c r="G31" i="4" s="1"/>
  <c r="G39" i="4" s="1"/>
  <c r="G47" i="4" s="1"/>
  <c r="G55" i="4" s="1"/>
  <c r="G63" i="4" s="1"/>
  <c r="G71" i="4" s="1"/>
  <c r="G79" i="4" s="1"/>
  <c r="G14" i="4"/>
  <c r="G22" i="4" s="1"/>
  <c r="G30" i="4" s="1"/>
  <c r="G38" i="4" s="1"/>
  <c r="G46" i="4" s="1"/>
  <c r="G54" i="4" s="1"/>
  <c r="G62" i="4" s="1"/>
  <c r="G70" i="4" s="1"/>
  <c r="G78" i="4" s="1"/>
  <c r="G13" i="4"/>
  <c r="G21" i="4" s="1"/>
  <c r="G29" i="4" s="1"/>
  <c r="G37" i="4" s="1"/>
  <c r="G45" i="4" s="1"/>
  <c r="G53" i="4" s="1"/>
  <c r="G61" i="4" s="1"/>
  <c r="G69" i="4" s="1"/>
  <c r="G77" i="4" s="1"/>
  <c r="F20" i="4"/>
  <c r="F28" i="4" s="1"/>
  <c r="F36" i="4" s="1"/>
  <c r="F44" i="4" s="1"/>
  <c r="F52" i="4" s="1"/>
  <c r="F60" i="4" s="1"/>
  <c r="F68" i="4" s="1"/>
  <c r="F76" i="4" s="1"/>
  <c r="F84" i="4" s="1"/>
  <c r="F19" i="4"/>
  <c r="F27" i="4" s="1"/>
  <c r="F35" i="4" s="1"/>
  <c r="F43" i="4" s="1"/>
  <c r="F51" i="4" s="1"/>
  <c r="F59" i="4" s="1"/>
  <c r="F67" i="4" s="1"/>
  <c r="F75" i="4" s="1"/>
  <c r="F83" i="4" s="1"/>
  <c r="F18" i="4"/>
  <c r="F26" i="4" s="1"/>
  <c r="F34" i="4" s="1"/>
  <c r="F42" i="4" s="1"/>
  <c r="F50" i="4" s="1"/>
  <c r="F58" i="4" s="1"/>
  <c r="F66" i="4" s="1"/>
  <c r="F74" i="4" s="1"/>
  <c r="F82" i="4" s="1"/>
  <c r="F17" i="4"/>
  <c r="F25" i="4" s="1"/>
  <c r="F33" i="4" s="1"/>
  <c r="F41" i="4" s="1"/>
  <c r="F49" i="4" s="1"/>
  <c r="F57" i="4" s="1"/>
  <c r="F65" i="4" s="1"/>
  <c r="F73" i="4" s="1"/>
  <c r="F81" i="4" s="1"/>
  <c r="F16" i="4"/>
  <c r="F24" i="4" s="1"/>
  <c r="F32" i="4" s="1"/>
  <c r="F40" i="4" s="1"/>
  <c r="F48" i="4" s="1"/>
  <c r="F56" i="4" s="1"/>
  <c r="F64" i="4" s="1"/>
  <c r="F72" i="4" s="1"/>
  <c r="F80" i="4" s="1"/>
  <c r="F15" i="4"/>
  <c r="F23" i="4" s="1"/>
  <c r="F31" i="4" s="1"/>
  <c r="F39" i="4" s="1"/>
  <c r="F47" i="4" s="1"/>
  <c r="F55" i="4" s="1"/>
  <c r="F63" i="4" s="1"/>
  <c r="F71" i="4" s="1"/>
  <c r="F79" i="4" s="1"/>
  <c r="F14" i="4"/>
  <c r="F22" i="4" s="1"/>
  <c r="F30" i="4" s="1"/>
  <c r="F38" i="4" s="1"/>
  <c r="F46" i="4" s="1"/>
  <c r="F54" i="4" s="1"/>
  <c r="F62" i="4" s="1"/>
  <c r="F70" i="4" s="1"/>
  <c r="F78" i="4" s="1"/>
  <c r="F13" i="4"/>
  <c r="F21" i="4" s="1"/>
  <c r="F29" i="4" s="1"/>
  <c r="F37" i="4" s="1"/>
  <c r="F45" i="4" s="1"/>
  <c r="F53" i="4" s="1"/>
  <c r="F61" i="4" s="1"/>
  <c r="F69" i="4" s="1"/>
  <c r="F77" i="4" s="1"/>
  <c r="E14" i="4"/>
  <c r="E15" i="4"/>
  <c r="E16" i="4"/>
  <c r="E17" i="4"/>
  <c r="E18" i="4"/>
  <c r="E19" i="4"/>
  <c r="E27" i="4" s="1"/>
  <c r="E35" i="4" s="1"/>
  <c r="E43" i="4" s="1"/>
  <c r="E51" i="4" s="1"/>
  <c r="E59" i="4" s="1"/>
  <c r="E67" i="4" s="1"/>
  <c r="E75" i="4" s="1"/>
  <c r="E83" i="4" s="1"/>
  <c r="E20" i="4"/>
  <c r="E28" i="4" s="1"/>
  <c r="E36" i="4" s="1"/>
  <c r="E44" i="4" s="1"/>
  <c r="E52" i="4" s="1"/>
  <c r="E60" i="4" s="1"/>
  <c r="E68" i="4" s="1"/>
  <c r="E76" i="4" s="1"/>
  <c r="E84" i="4" s="1"/>
  <c r="E21" i="4"/>
  <c r="E29" i="4" s="1"/>
  <c r="E37" i="4" s="1"/>
  <c r="E45" i="4" s="1"/>
  <c r="E53" i="4" s="1"/>
  <c r="E61" i="4" s="1"/>
  <c r="E69" i="4" s="1"/>
  <c r="E77" i="4" s="1"/>
  <c r="E22" i="4"/>
  <c r="E23" i="4"/>
  <c r="E24" i="4"/>
  <c r="E25" i="4"/>
  <c r="E26" i="4"/>
  <c r="E30" i="4"/>
  <c r="E31" i="4"/>
  <c r="E32" i="4"/>
  <c r="E33" i="4"/>
  <c r="E34" i="4"/>
  <c r="E42" i="4" s="1"/>
  <c r="E50" i="4" s="1"/>
  <c r="E58" i="4" s="1"/>
  <c r="E66" i="4" s="1"/>
  <c r="E74" i="4" s="1"/>
  <c r="E82" i="4" s="1"/>
  <c r="E38" i="4"/>
  <c r="E39" i="4"/>
  <c r="E40" i="4"/>
  <c r="E41" i="4"/>
  <c r="E46" i="4"/>
  <c r="E47" i="4"/>
  <c r="E48" i="4"/>
  <c r="E49" i="4"/>
  <c r="E54" i="4"/>
  <c r="E55" i="4"/>
  <c r="E56" i="4"/>
  <c r="E57" i="4"/>
  <c r="E62" i="4"/>
  <c r="E63" i="4"/>
  <c r="E64" i="4"/>
  <c r="E65" i="4"/>
  <c r="E70" i="4"/>
  <c r="E71" i="4"/>
  <c r="E72" i="4"/>
  <c r="E73" i="4"/>
  <c r="E78" i="4"/>
  <c r="E79" i="4"/>
  <c r="E80" i="4"/>
  <c r="E81" i="4"/>
  <c r="M79" i="4"/>
  <c r="N79" i="4" s="1"/>
  <c r="O78" i="4"/>
  <c r="N78" i="4"/>
  <c r="M78" i="4"/>
  <c r="O77" i="4"/>
  <c r="N77" i="4"/>
  <c r="O76" i="4"/>
  <c r="N76" i="4"/>
  <c r="O75" i="4"/>
  <c r="N75" i="4"/>
  <c r="O74" i="4"/>
  <c r="N74" i="4"/>
  <c r="O73" i="4"/>
  <c r="N73" i="4"/>
  <c r="O72" i="4"/>
  <c r="N72" i="4"/>
  <c r="O71" i="4"/>
  <c r="N71" i="4"/>
  <c r="O70" i="4"/>
  <c r="N70" i="4"/>
  <c r="O69" i="4"/>
  <c r="N69" i="4"/>
  <c r="M55" i="4"/>
  <c r="O55" i="4" s="1"/>
  <c r="O54" i="4"/>
  <c r="N54" i="4"/>
  <c r="M54" i="4"/>
  <c r="O53" i="4"/>
  <c r="N53" i="4"/>
  <c r="O52" i="4"/>
  <c r="N52" i="4"/>
  <c r="O51" i="4"/>
  <c r="N51" i="4"/>
  <c r="O50" i="4"/>
  <c r="N50" i="4"/>
  <c r="O49" i="4"/>
  <c r="N49" i="4"/>
  <c r="O48" i="4"/>
  <c r="N48" i="4"/>
  <c r="O47" i="4"/>
  <c r="N47" i="4"/>
  <c r="O46" i="4"/>
  <c r="N46" i="4"/>
  <c r="O45" i="4"/>
  <c r="N45" i="4"/>
  <c r="M30" i="4"/>
  <c r="M31" i="4" s="1"/>
  <c r="O29" i="4"/>
  <c r="N29" i="4"/>
  <c r="L28" i="4"/>
  <c r="L27" i="4"/>
  <c r="Q84" i="4"/>
  <c r="S84" i="4" s="1"/>
  <c r="W83" i="4"/>
  <c r="V83" i="4"/>
  <c r="U83" i="4"/>
  <c r="U84" i="4" s="1"/>
  <c r="Q83" i="4"/>
  <c r="S83" i="4" s="1"/>
  <c r="Q76" i="4"/>
  <c r="S76" i="4" s="1"/>
  <c r="W75" i="4"/>
  <c r="V75" i="4"/>
  <c r="U75" i="4"/>
  <c r="U76" i="4" s="1"/>
  <c r="Q75" i="4"/>
  <c r="S75" i="4" s="1"/>
  <c r="P68" i="4"/>
  <c r="U67" i="4"/>
  <c r="W67" i="4" s="1"/>
  <c r="Q67" i="4"/>
  <c r="S67" i="4" s="1"/>
  <c r="P67" i="4"/>
  <c r="O67" i="4"/>
  <c r="M67" i="4"/>
  <c r="N67" i="4" s="1"/>
  <c r="S60" i="4"/>
  <c r="Q60" i="4"/>
  <c r="R60" i="4" s="1"/>
  <c r="W59" i="4"/>
  <c r="V59" i="4"/>
  <c r="U59" i="4"/>
  <c r="U60" i="4" s="1"/>
  <c r="R59" i="4"/>
  <c r="Q59" i="4"/>
  <c r="S59" i="4" s="1"/>
  <c r="Q52" i="4"/>
  <c r="S52" i="4" s="1"/>
  <c r="W51" i="4"/>
  <c r="V51" i="4"/>
  <c r="U51" i="4"/>
  <c r="U52" i="4" s="1"/>
  <c r="Q51" i="4"/>
  <c r="S51" i="4" s="1"/>
  <c r="P44" i="4"/>
  <c r="W43" i="4"/>
  <c r="U43" i="4"/>
  <c r="V43" i="4" s="1"/>
  <c r="S43" i="4"/>
  <c r="Q43" i="4"/>
  <c r="R43" i="4" s="1"/>
  <c r="P43" i="4"/>
  <c r="O43" i="4"/>
  <c r="N43" i="4"/>
  <c r="M43" i="4"/>
  <c r="M44" i="4" s="1"/>
  <c r="W35" i="4"/>
  <c r="V35" i="4"/>
  <c r="U35" i="4"/>
  <c r="U36" i="4" s="1"/>
  <c r="Q35" i="4"/>
  <c r="S35" i="4" s="1"/>
  <c r="O28" i="4"/>
  <c r="N28" i="4"/>
  <c r="W27" i="4"/>
  <c r="U27" i="4"/>
  <c r="V27" i="4" s="1"/>
  <c r="Q27" i="4"/>
  <c r="S27" i="4" s="1"/>
  <c r="O27" i="4"/>
  <c r="N27" i="4"/>
  <c r="P20" i="4"/>
  <c r="W19" i="4"/>
  <c r="U19" i="4"/>
  <c r="V19" i="4" s="1"/>
  <c r="Q19" i="4"/>
  <c r="S19" i="4" s="1"/>
  <c r="P19" i="4"/>
  <c r="O19" i="4"/>
  <c r="N19" i="4"/>
  <c r="M19" i="4"/>
  <c r="M20" i="4" s="1"/>
  <c r="G12" i="4"/>
  <c r="G11" i="4"/>
  <c r="K11" i="4" s="1"/>
  <c r="L11" i="4" s="1"/>
  <c r="M12" i="4"/>
  <c r="O12" i="4" s="1"/>
  <c r="K12" i="4"/>
  <c r="L12" i="4" s="1"/>
  <c r="U11" i="4"/>
  <c r="U12" i="4" s="1"/>
  <c r="S11" i="4"/>
  <c r="R11" i="4"/>
  <c r="Q11" i="4"/>
  <c r="Q12" i="4" s="1"/>
  <c r="M11" i="4"/>
  <c r="O11" i="4" s="1"/>
  <c r="K20" i="4" l="1"/>
  <c r="G36" i="4"/>
  <c r="K28" i="4"/>
  <c r="G35" i="4"/>
  <c r="K27" i="4"/>
  <c r="K19" i="4"/>
  <c r="O79" i="4"/>
  <c r="M80" i="4"/>
  <c r="N55" i="4"/>
  <c r="M56" i="4"/>
  <c r="N31" i="4"/>
  <c r="O31" i="4"/>
  <c r="M32" i="4"/>
  <c r="N30" i="4"/>
  <c r="O30" i="4"/>
  <c r="V84" i="4"/>
  <c r="W84" i="4"/>
  <c r="R84" i="4"/>
  <c r="R83" i="4"/>
  <c r="W76" i="4"/>
  <c r="V76" i="4"/>
  <c r="R76" i="4"/>
  <c r="R75" i="4"/>
  <c r="J75" i="4" s="1"/>
  <c r="R67" i="4"/>
  <c r="Q68" i="4"/>
  <c r="U68" i="4"/>
  <c r="V67" i="4"/>
  <c r="M68" i="4"/>
  <c r="W60" i="4"/>
  <c r="V60" i="4"/>
  <c r="W52" i="4"/>
  <c r="V52" i="4"/>
  <c r="R52" i="4"/>
  <c r="R51" i="4"/>
  <c r="J51" i="4" s="1"/>
  <c r="J43" i="4"/>
  <c r="N44" i="4"/>
  <c r="O44" i="4"/>
  <c r="Q44" i="4"/>
  <c r="U44" i="4"/>
  <c r="V36" i="4"/>
  <c r="W36" i="4"/>
  <c r="Q36" i="4"/>
  <c r="R35" i="4"/>
  <c r="Q28" i="4"/>
  <c r="R27" i="4"/>
  <c r="J27" i="4" s="1"/>
  <c r="U28" i="4"/>
  <c r="N20" i="4"/>
  <c r="O20" i="4"/>
  <c r="Q20" i="4"/>
  <c r="R19" i="4"/>
  <c r="J19" i="4" s="1"/>
  <c r="U20" i="4"/>
  <c r="S12" i="4"/>
  <c r="R12" i="4"/>
  <c r="V12" i="4"/>
  <c r="W12" i="4"/>
  <c r="W11" i="4"/>
  <c r="N11" i="4"/>
  <c r="N12" i="4"/>
  <c r="V11" i="4"/>
  <c r="D3" i="5"/>
  <c r="G43" i="4" l="1"/>
  <c r="K35" i="4"/>
  <c r="G44" i="4"/>
  <c r="K36" i="4"/>
  <c r="O80" i="4"/>
  <c r="N80" i="4"/>
  <c r="M81" i="4"/>
  <c r="O56" i="4"/>
  <c r="N56" i="4"/>
  <c r="M57" i="4"/>
  <c r="M33" i="4"/>
  <c r="O32" i="4"/>
  <c r="N32" i="4"/>
  <c r="J67" i="4"/>
  <c r="J76" i="4"/>
  <c r="W68" i="4"/>
  <c r="V68" i="4"/>
  <c r="N68" i="4"/>
  <c r="O68" i="4"/>
  <c r="S68" i="4"/>
  <c r="R68" i="4"/>
  <c r="J52" i="4"/>
  <c r="W44" i="4"/>
  <c r="V44" i="4"/>
  <c r="S44" i="4"/>
  <c r="R44" i="4"/>
  <c r="S36" i="4"/>
  <c r="R36" i="4"/>
  <c r="W28" i="4"/>
  <c r="V28" i="4"/>
  <c r="S28" i="4"/>
  <c r="R28" i="4"/>
  <c r="S20" i="4"/>
  <c r="R20" i="4"/>
  <c r="J12" i="4"/>
  <c r="V20" i="4"/>
  <c r="W20" i="4"/>
  <c r="J11" i="4"/>
  <c r="P66" i="4"/>
  <c r="P65" i="4"/>
  <c r="P64" i="4"/>
  <c r="P63" i="4"/>
  <c r="P62" i="4"/>
  <c r="P61" i="4"/>
  <c r="P42" i="4"/>
  <c r="P41" i="4"/>
  <c r="P40" i="4"/>
  <c r="P39" i="4"/>
  <c r="P38" i="4"/>
  <c r="P37" i="4"/>
  <c r="P18" i="4"/>
  <c r="P17" i="4"/>
  <c r="P16" i="4"/>
  <c r="P15" i="4"/>
  <c r="P14" i="4"/>
  <c r="P13" i="4"/>
  <c r="D4" i="5"/>
  <c r="DN9" i="3"/>
  <c r="DN11" i="3" s="1"/>
  <c r="DN13" i="3" s="1"/>
  <c r="DN15" i="3" s="1"/>
  <c r="DN17" i="3" s="1"/>
  <c r="DN8" i="3"/>
  <c r="DN10" i="3" s="1"/>
  <c r="DN12" i="3" s="1"/>
  <c r="DN14" i="3" s="1"/>
  <c r="DN16" i="3" s="1"/>
  <c r="DN18" i="3" s="1"/>
  <c r="DN7" i="3"/>
  <c r="DN6" i="3"/>
  <c r="DN5" i="3"/>
  <c r="DF6" i="3"/>
  <c r="DF8" i="3" s="1"/>
  <c r="DF10" i="3" s="1"/>
  <c r="DF12" i="3" s="1"/>
  <c r="DF14" i="3" s="1"/>
  <c r="DF16" i="3" s="1"/>
  <c r="DF18" i="3" s="1"/>
  <c r="DF5" i="3"/>
  <c r="DF7" i="3" s="1"/>
  <c r="DF9" i="3" s="1"/>
  <c r="DF11" i="3" s="1"/>
  <c r="DF13" i="3" s="1"/>
  <c r="DF15" i="3" s="1"/>
  <c r="DF17" i="3" s="1"/>
  <c r="CX8" i="3"/>
  <c r="CX10" i="3" s="1"/>
  <c r="CX12" i="3" s="1"/>
  <c r="CX14" i="3" s="1"/>
  <c r="CX16" i="3" s="1"/>
  <c r="CX18" i="3" s="1"/>
  <c r="CX6" i="3"/>
  <c r="CX5" i="3"/>
  <c r="CX7" i="3" s="1"/>
  <c r="CX9" i="3" s="1"/>
  <c r="CX11" i="3" s="1"/>
  <c r="CX13" i="3" s="1"/>
  <c r="CX15" i="3" s="1"/>
  <c r="CX17" i="3" s="1"/>
  <c r="CP8" i="3"/>
  <c r="CP10" i="3" s="1"/>
  <c r="CP12" i="3" s="1"/>
  <c r="CP14" i="3" s="1"/>
  <c r="CP16" i="3" s="1"/>
  <c r="CP18" i="3" s="1"/>
  <c r="CP7" i="3"/>
  <c r="CP9" i="3" s="1"/>
  <c r="CP11" i="3" s="1"/>
  <c r="CP13" i="3" s="1"/>
  <c r="CP15" i="3" s="1"/>
  <c r="CP17" i="3" s="1"/>
  <c r="CP6" i="3"/>
  <c r="CP5" i="3"/>
  <c r="CH8" i="3"/>
  <c r="CH10" i="3" s="1"/>
  <c r="CH12" i="3" s="1"/>
  <c r="CH14" i="3" s="1"/>
  <c r="CH16" i="3" s="1"/>
  <c r="CH18" i="3" s="1"/>
  <c r="CH6" i="3"/>
  <c r="CH5" i="3"/>
  <c r="CH7" i="3" s="1"/>
  <c r="CH9" i="3" s="1"/>
  <c r="CH11" i="3" s="1"/>
  <c r="CH13" i="3" s="1"/>
  <c r="CH15" i="3" s="1"/>
  <c r="CH17" i="3" s="1"/>
  <c r="BZ6" i="3"/>
  <c r="BZ8" i="3" s="1"/>
  <c r="BZ10" i="3" s="1"/>
  <c r="BZ12" i="3" s="1"/>
  <c r="BZ14" i="3" s="1"/>
  <c r="BZ16" i="3" s="1"/>
  <c r="BZ18" i="3" s="1"/>
  <c r="BZ5" i="3"/>
  <c r="BZ7" i="3" s="1"/>
  <c r="BZ9" i="3" s="1"/>
  <c r="BZ11" i="3" s="1"/>
  <c r="BZ13" i="3" s="1"/>
  <c r="BZ15" i="3" s="1"/>
  <c r="BZ17" i="3" s="1"/>
  <c r="BR6" i="3"/>
  <c r="BR8" i="3" s="1"/>
  <c r="BR10" i="3" s="1"/>
  <c r="BR12" i="3" s="1"/>
  <c r="BR14" i="3" s="1"/>
  <c r="BR16" i="3" s="1"/>
  <c r="BR18" i="3" s="1"/>
  <c r="BR5" i="3"/>
  <c r="BR7" i="3" s="1"/>
  <c r="BR9" i="3" s="1"/>
  <c r="BR11" i="3" s="1"/>
  <c r="BR13" i="3" s="1"/>
  <c r="BR15" i="3" s="1"/>
  <c r="BR17" i="3" s="1"/>
  <c r="BJ8" i="3"/>
  <c r="BJ10" i="3" s="1"/>
  <c r="BJ12" i="3" s="1"/>
  <c r="BJ14" i="3" s="1"/>
  <c r="BJ16" i="3" s="1"/>
  <c r="BJ18" i="3" s="1"/>
  <c r="BJ6" i="3"/>
  <c r="BJ5" i="3"/>
  <c r="BJ7" i="3" s="1"/>
  <c r="BJ9" i="3" s="1"/>
  <c r="BJ11" i="3" s="1"/>
  <c r="BJ13" i="3" s="1"/>
  <c r="BJ15" i="3" s="1"/>
  <c r="BJ17" i="3" s="1"/>
  <c r="AZ9" i="3"/>
  <c r="AZ11" i="3" s="1"/>
  <c r="AZ13" i="3" s="1"/>
  <c r="AZ15" i="3" s="1"/>
  <c r="AZ17" i="3" s="1"/>
  <c r="AZ8" i="3"/>
  <c r="AZ10" i="3" s="1"/>
  <c r="AZ12" i="3" s="1"/>
  <c r="AZ14" i="3" s="1"/>
  <c r="AZ16" i="3" s="1"/>
  <c r="AZ18" i="3" s="1"/>
  <c r="AZ7" i="3"/>
  <c r="AZ6" i="3"/>
  <c r="AZ5" i="3"/>
  <c r="AR8" i="3"/>
  <c r="AR10" i="3" s="1"/>
  <c r="AR12" i="3" s="1"/>
  <c r="AR14" i="3" s="1"/>
  <c r="AR16" i="3" s="1"/>
  <c r="AR18" i="3" s="1"/>
  <c r="AR6" i="3"/>
  <c r="AR5" i="3"/>
  <c r="AR7" i="3" s="1"/>
  <c r="AR9" i="3" s="1"/>
  <c r="AR11" i="3" s="1"/>
  <c r="AR13" i="3" s="1"/>
  <c r="AR15" i="3" s="1"/>
  <c r="AR17" i="3" s="1"/>
  <c r="AJ6" i="3"/>
  <c r="AJ8" i="3" s="1"/>
  <c r="AJ10" i="3" s="1"/>
  <c r="AJ12" i="3" s="1"/>
  <c r="AJ14" i="3" s="1"/>
  <c r="AJ16" i="3" s="1"/>
  <c r="AJ18" i="3" s="1"/>
  <c r="AJ5" i="3"/>
  <c r="AJ7" i="3" s="1"/>
  <c r="AJ9" i="3" s="1"/>
  <c r="AJ11" i="3" s="1"/>
  <c r="AJ13" i="3" s="1"/>
  <c r="AJ15" i="3" s="1"/>
  <c r="AJ17" i="3" s="1"/>
  <c r="D2" i="5"/>
  <c r="G51" i="4" l="1"/>
  <c r="K43" i="4"/>
  <c r="G52" i="4"/>
  <c r="K44" i="4"/>
  <c r="M82" i="4"/>
  <c r="O81" i="4"/>
  <c r="N81" i="4"/>
  <c r="O57" i="4"/>
  <c r="N57" i="4"/>
  <c r="M58" i="4"/>
  <c r="M34" i="4"/>
  <c r="O33" i="4"/>
  <c r="N33" i="4"/>
  <c r="J68" i="4"/>
  <c r="J44" i="4"/>
  <c r="J28" i="4"/>
  <c r="J20" i="4"/>
  <c r="G59" i="4" l="1"/>
  <c r="K51" i="4"/>
  <c r="G60" i="4"/>
  <c r="K52" i="4"/>
  <c r="N82" i="4"/>
  <c r="M83" i="4"/>
  <c r="O82" i="4"/>
  <c r="M59" i="4"/>
  <c r="O58" i="4"/>
  <c r="N58" i="4"/>
  <c r="M35" i="4"/>
  <c r="O34" i="4"/>
  <c r="N34" i="4"/>
  <c r="G68" i="4" l="1"/>
  <c r="K60" i="4"/>
  <c r="K59" i="4"/>
  <c r="G67" i="4"/>
  <c r="N83" i="4"/>
  <c r="J83" i="4" s="1"/>
  <c r="M84" i="4"/>
  <c r="O83" i="4"/>
  <c r="N59" i="4"/>
  <c r="J59" i="4" s="1"/>
  <c r="M60" i="4"/>
  <c r="O59" i="4"/>
  <c r="M36" i="4"/>
  <c r="N35" i="4"/>
  <c r="O35" i="4"/>
  <c r="G75" i="4" l="1"/>
  <c r="K67" i="4"/>
  <c r="G76" i="4"/>
  <c r="K68" i="4"/>
  <c r="O84" i="4"/>
  <c r="N84" i="4"/>
  <c r="J84" i="4" s="1"/>
  <c r="O60" i="4"/>
  <c r="N60" i="4"/>
  <c r="O36" i="4"/>
  <c r="N36" i="4"/>
  <c r="J36" i="4" s="1"/>
  <c r="J35" i="4"/>
  <c r="G83" i="4" l="1"/>
  <c r="K83" i="4" s="1"/>
  <c r="K75" i="4"/>
  <c r="G84" i="4"/>
  <c r="K84" i="4" s="1"/>
  <c r="K76" i="4"/>
  <c r="J60" i="4"/>
  <c r="AB5" i="3"/>
  <c r="AB7" i="3" s="1"/>
  <c r="AB9" i="3" s="1"/>
  <c r="AB11" i="3" s="1"/>
  <c r="AB13" i="3" s="1"/>
  <c r="AB15" i="3" s="1"/>
  <c r="AB17" i="3" s="1"/>
  <c r="AB6" i="3"/>
  <c r="AB8" i="3"/>
  <c r="AB10" i="3"/>
  <c r="AB12" i="3"/>
  <c r="AB14" i="3" s="1"/>
  <c r="AB16" i="3" s="1"/>
  <c r="AB18" i="3" s="1"/>
  <c r="A22" i="3"/>
  <c r="DM3" i="3"/>
  <c r="DP3" i="3" s="1"/>
  <c r="DQ3" i="3" s="1"/>
  <c r="DE3" i="3"/>
  <c r="DH3" i="3" s="1"/>
  <c r="DI3" i="3" s="1"/>
  <c r="CW3" i="3"/>
  <c r="CO3" i="3"/>
  <c r="CO4" i="3" s="1"/>
  <c r="CG3" i="3"/>
  <c r="BY3" i="3"/>
  <c r="BQ3" i="3"/>
  <c r="BT3" i="3" s="1"/>
  <c r="BU3" i="3" s="1"/>
  <c r="BI3" i="3"/>
  <c r="AY3" i="3"/>
  <c r="AY4" i="3" s="1"/>
  <c r="AQ3" i="3"/>
  <c r="AT3" i="3" s="1"/>
  <c r="AU3" i="3" s="1"/>
  <c r="AI3" i="3"/>
  <c r="DE4" i="3" l="1"/>
  <c r="CZ3" i="3"/>
  <c r="DA3" i="3" s="1"/>
  <c r="CW4" i="3"/>
  <c r="CR3" i="3"/>
  <c r="CS3" i="3" s="1"/>
  <c r="CG4" i="3"/>
  <c r="BY4" i="3"/>
  <c r="CB3" i="3"/>
  <c r="CC3" i="3" s="1"/>
  <c r="BQ4" i="3"/>
  <c r="BB4" i="3"/>
  <c r="AY5" i="3"/>
  <c r="BB3" i="3"/>
  <c r="BC3" i="3" s="1"/>
  <c r="DM4" i="3"/>
  <c r="CZ4" i="3"/>
  <c r="CW5" i="3"/>
  <c r="CW6" i="3" s="1"/>
  <c r="CO5" i="3"/>
  <c r="CR4" i="3"/>
  <c r="CJ4" i="3"/>
  <c r="CG5" i="3"/>
  <c r="CJ3" i="3"/>
  <c r="CK3" i="3" s="1"/>
  <c r="BY5" i="3"/>
  <c r="BQ5" i="3"/>
  <c r="BI4" i="3"/>
  <c r="BL3" i="3"/>
  <c r="BM3" i="3" s="1"/>
  <c r="BC4" i="3"/>
  <c r="BB5" i="3"/>
  <c r="AY6" i="3"/>
  <c r="AQ4" i="3"/>
  <c r="AL3" i="3"/>
  <c r="AM3" i="3" s="1"/>
  <c r="AI4" i="3"/>
  <c r="Q26" i="3"/>
  <c r="Q25" i="3"/>
  <c r="Q24" i="3"/>
  <c r="Q23" i="3"/>
  <c r="Q22" i="3"/>
  <c r="A24" i="3"/>
  <c r="A26" i="3" s="1"/>
  <c r="AX5" i="3" s="1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AA3" i="3"/>
  <c r="AA4" i="3" s="1"/>
  <c r="S3" i="3"/>
  <c r="V3" i="3" s="1"/>
  <c r="W3" i="3" s="1"/>
  <c r="Q3" i="3"/>
  <c r="K3" i="3"/>
  <c r="F3" i="3"/>
  <c r="G3" i="3" s="1"/>
  <c r="C3" i="3"/>
  <c r="C4" i="3" s="1"/>
  <c r="C5" i="3" s="1"/>
  <c r="U78" i="4"/>
  <c r="W78" i="4" s="1"/>
  <c r="Q78" i="4"/>
  <c r="Q79" i="4" s="1"/>
  <c r="W77" i="4"/>
  <c r="V77" i="4"/>
  <c r="S77" i="4"/>
  <c r="R77" i="4"/>
  <c r="U71" i="4"/>
  <c r="U72" i="4" s="1"/>
  <c r="W72" i="4" s="1"/>
  <c r="U70" i="4"/>
  <c r="W70" i="4" s="1"/>
  <c r="Q70" i="4"/>
  <c r="W69" i="4"/>
  <c r="V69" i="4"/>
  <c r="S69" i="4"/>
  <c r="R69" i="4"/>
  <c r="U62" i="4"/>
  <c r="U63" i="4" s="1"/>
  <c r="Q62" i="4"/>
  <c r="N62" i="4"/>
  <c r="M62" i="4"/>
  <c r="O62" i="4" s="1"/>
  <c r="W61" i="4"/>
  <c r="V61" i="4"/>
  <c r="S61" i="4"/>
  <c r="R61" i="4"/>
  <c r="O61" i="4"/>
  <c r="N61" i="4"/>
  <c r="U54" i="4"/>
  <c r="R54" i="4"/>
  <c r="Q54" i="4"/>
  <c r="S54" i="4" s="1"/>
  <c r="W53" i="4"/>
  <c r="V53" i="4"/>
  <c r="S53" i="4"/>
  <c r="R53" i="4"/>
  <c r="W46" i="4"/>
  <c r="V46" i="4"/>
  <c r="U46" i="4"/>
  <c r="U47" i="4" s="1"/>
  <c r="S46" i="4"/>
  <c r="R46" i="4"/>
  <c r="Q46" i="4"/>
  <c r="Q47" i="4" s="1"/>
  <c r="W45" i="4"/>
  <c r="V45" i="4"/>
  <c r="S45" i="4"/>
  <c r="R45" i="4"/>
  <c r="AG34" i="4"/>
  <c r="AF34" i="4"/>
  <c r="L26" i="4" s="1"/>
  <c r="AF33" i="4"/>
  <c r="AF32" i="4"/>
  <c r="AG31" i="4"/>
  <c r="AF31" i="4" s="1"/>
  <c r="L21" i="4" s="1"/>
  <c r="R39" i="4"/>
  <c r="U38" i="4"/>
  <c r="V38" i="4" s="1"/>
  <c r="R38" i="4"/>
  <c r="Q38" i="4"/>
  <c r="Q39" i="4" s="1"/>
  <c r="Q40" i="4" s="1"/>
  <c r="R40" i="4" s="1"/>
  <c r="M38" i="4"/>
  <c r="W37" i="4"/>
  <c r="V37" i="4"/>
  <c r="S37" i="4"/>
  <c r="R37" i="4"/>
  <c r="O37" i="4"/>
  <c r="N37" i="4"/>
  <c r="U31" i="4"/>
  <c r="V31" i="4" s="1"/>
  <c r="V30" i="4"/>
  <c r="U30" i="4"/>
  <c r="W30" i="4" s="1"/>
  <c r="Q30" i="4"/>
  <c r="S30" i="4" s="1"/>
  <c r="W29" i="4"/>
  <c r="V29" i="4"/>
  <c r="S29" i="4"/>
  <c r="R29" i="4"/>
  <c r="O26" i="4"/>
  <c r="N26" i="4"/>
  <c r="O25" i="4"/>
  <c r="N25" i="4"/>
  <c r="O24" i="4"/>
  <c r="N24" i="4"/>
  <c r="O23" i="4"/>
  <c r="N23" i="4"/>
  <c r="U22" i="4"/>
  <c r="V22" i="4" s="1"/>
  <c r="S22" i="4"/>
  <c r="Q22" i="4"/>
  <c r="O22" i="4"/>
  <c r="N22" i="4"/>
  <c r="W21" i="4"/>
  <c r="V21" i="4"/>
  <c r="S21" i="4"/>
  <c r="R21" i="4"/>
  <c r="O21" i="4"/>
  <c r="N21" i="4"/>
  <c r="K24" i="4"/>
  <c r="U15" i="4"/>
  <c r="U16" i="4" s="1"/>
  <c r="K15" i="4"/>
  <c r="W14" i="4"/>
  <c r="U14" i="4"/>
  <c r="V14" i="4" s="1"/>
  <c r="S14" i="4"/>
  <c r="Q14" i="4"/>
  <c r="Q15" i="4" s="1"/>
  <c r="R15" i="4" s="1"/>
  <c r="M14" i="4"/>
  <c r="N14" i="4" s="1"/>
  <c r="K14" i="4"/>
  <c r="W13" i="4"/>
  <c r="V13" i="4"/>
  <c r="S13" i="4"/>
  <c r="R13" i="4"/>
  <c r="O13" i="4"/>
  <c r="N13" i="4"/>
  <c r="K21" i="4"/>
  <c r="E13" i="4"/>
  <c r="K10" i="4"/>
  <c r="L10" i="4" s="1"/>
  <c r="K9" i="4"/>
  <c r="L9" i="4" s="1"/>
  <c r="K8" i="4"/>
  <c r="L8" i="4" s="1"/>
  <c r="K7" i="4"/>
  <c r="L7" i="4" s="1"/>
  <c r="U6" i="4"/>
  <c r="U7" i="4" s="1"/>
  <c r="W7" i="4" s="1"/>
  <c r="Q6" i="4"/>
  <c r="R6" i="4" s="1"/>
  <c r="O6" i="4"/>
  <c r="M6" i="4"/>
  <c r="N6" i="4" s="1"/>
  <c r="K6" i="4"/>
  <c r="L6" i="4" s="1"/>
  <c r="W5" i="4"/>
  <c r="V5" i="4"/>
  <c r="S5" i="4"/>
  <c r="R5" i="4"/>
  <c r="O5" i="4"/>
  <c r="N5" i="4"/>
  <c r="K5" i="4"/>
  <c r="L5" i="4" s="1"/>
  <c r="F34" i="2"/>
  <c r="J34" i="2" s="1"/>
  <c r="DO1" i="3" s="1"/>
  <c r="J32" i="2"/>
  <c r="DG1" i="3" s="1"/>
  <c r="F32" i="2"/>
  <c r="F30" i="2"/>
  <c r="J30" i="2" s="1"/>
  <c r="CY1" i="3" s="1"/>
  <c r="J28" i="2"/>
  <c r="CQ1" i="3" s="1"/>
  <c r="F28" i="2"/>
  <c r="F26" i="2"/>
  <c r="J26" i="2" s="1"/>
  <c r="CI1" i="3" s="1"/>
  <c r="D26" i="2"/>
  <c r="D28" i="2" s="1"/>
  <c r="D30" i="2" s="1"/>
  <c r="D32" i="2" s="1"/>
  <c r="D34" i="2" s="1"/>
  <c r="J24" i="2"/>
  <c r="CA1" i="3" s="1"/>
  <c r="F24" i="2"/>
  <c r="D24" i="2"/>
  <c r="D23" i="2"/>
  <c r="D25" i="2" s="1"/>
  <c r="D27" i="2" s="1"/>
  <c r="D29" i="2" s="1"/>
  <c r="D31" i="2" s="1"/>
  <c r="D33" i="2" s="1"/>
  <c r="H22" i="2"/>
  <c r="H24" i="2" s="1"/>
  <c r="H26" i="2" s="1"/>
  <c r="H28" i="2" s="1"/>
  <c r="H30" i="2" s="1"/>
  <c r="H32" i="2" s="1"/>
  <c r="H34" i="2" s="1"/>
  <c r="F22" i="2"/>
  <c r="J22" i="2" s="1"/>
  <c r="BS1" i="3" s="1"/>
  <c r="D22" i="2"/>
  <c r="H21" i="2"/>
  <c r="H23" i="2" s="1"/>
  <c r="H25" i="2" s="1"/>
  <c r="H27" i="2" s="1"/>
  <c r="H29" i="2" s="1"/>
  <c r="H31" i="2" s="1"/>
  <c r="H33" i="2" s="1"/>
  <c r="D21" i="2"/>
  <c r="F20" i="2"/>
  <c r="J20" i="2" s="1"/>
  <c r="BK1" i="3" s="1"/>
  <c r="R18" i="2"/>
  <c r="F18" i="2"/>
  <c r="J18" i="2" s="1"/>
  <c r="BA1" i="3" s="1"/>
  <c r="D18" i="2"/>
  <c r="R17" i="2"/>
  <c r="R16" i="2"/>
  <c r="J16" i="2"/>
  <c r="AS1" i="3" s="1"/>
  <c r="F16" i="2"/>
  <c r="R15" i="2"/>
  <c r="R14" i="2"/>
  <c r="F14" i="2"/>
  <c r="J14" i="2" s="1"/>
  <c r="AK1" i="3" s="1"/>
  <c r="D14" i="2"/>
  <c r="D16" i="2" s="1"/>
  <c r="R13" i="2"/>
  <c r="R12" i="2"/>
  <c r="J12" i="2"/>
  <c r="AC1" i="3" s="1"/>
  <c r="F12" i="2"/>
  <c r="R11" i="2"/>
  <c r="D11" i="2"/>
  <c r="D13" i="2" s="1"/>
  <c r="D15" i="2" s="1"/>
  <c r="D17" i="2" s="1"/>
  <c r="R10" i="2"/>
  <c r="F10" i="2"/>
  <c r="J10" i="2" s="1"/>
  <c r="U1" i="3" s="1"/>
  <c r="D10" i="2"/>
  <c r="D12" i="2" s="1"/>
  <c r="R9" i="2"/>
  <c r="R8" i="2"/>
  <c r="J8" i="2"/>
  <c r="M1" i="3" s="1"/>
  <c r="F8" i="2"/>
  <c r="D8" i="2"/>
  <c r="R7" i="2"/>
  <c r="D7" i="2"/>
  <c r="D9" i="2" s="1"/>
  <c r="R6" i="2"/>
  <c r="F6" i="2"/>
  <c r="J6" i="2" s="1"/>
  <c r="E1" i="3" s="1"/>
  <c r="R5" i="2"/>
  <c r="P20" i="1"/>
  <c r="N20" i="1"/>
  <c r="N19" i="1"/>
  <c r="P19" i="1" s="1"/>
  <c r="P18" i="1"/>
  <c r="N18" i="1"/>
  <c r="N17" i="1"/>
  <c r="P17" i="1" s="1"/>
  <c r="P16" i="1"/>
  <c r="N16" i="1"/>
  <c r="K16" i="4" l="1"/>
  <c r="K18" i="4"/>
  <c r="L23" i="4"/>
  <c r="L22" i="4"/>
  <c r="L25" i="4"/>
  <c r="L24" i="4"/>
  <c r="U64" i="4"/>
  <c r="W63" i="4"/>
  <c r="V63" i="4"/>
  <c r="Q16" i="4"/>
  <c r="R14" i="4"/>
  <c r="S15" i="4"/>
  <c r="W38" i="4"/>
  <c r="V71" i="4"/>
  <c r="J77" i="4"/>
  <c r="R78" i="4"/>
  <c r="V6" i="4"/>
  <c r="W31" i="4"/>
  <c r="S39" i="4"/>
  <c r="Q55" i="4"/>
  <c r="V62" i="4"/>
  <c r="S78" i="4"/>
  <c r="J21" i="4"/>
  <c r="J29" i="4"/>
  <c r="U32" i="4"/>
  <c r="U33" i="4" s="1"/>
  <c r="W33" i="4" s="1"/>
  <c r="U39" i="4"/>
  <c r="J53" i="4"/>
  <c r="W62" i="4"/>
  <c r="J69" i="4"/>
  <c r="V70" i="4"/>
  <c r="V72" i="4"/>
  <c r="W6" i="4"/>
  <c r="S38" i="4"/>
  <c r="U73" i="4"/>
  <c r="J46" i="4"/>
  <c r="K17" i="4"/>
  <c r="K31" i="4"/>
  <c r="DH4" i="3"/>
  <c r="DE5" i="3"/>
  <c r="CB4" i="3"/>
  <c r="CC4" i="3" s="1"/>
  <c r="BT4" i="3"/>
  <c r="Z3" i="3"/>
  <c r="AX3" i="3"/>
  <c r="AX4" i="3"/>
  <c r="AP3" i="3"/>
  <c r="AH3" i="3"/>
  <c r="DP4" i="3"/>
  <c r="DM5" i="3"/>
  <c r="DE6" i="3"/>
  <c r="CZ6" i="3"/>
  <c r="DA4" i="3"/>
  <c r="CZ5" i="3"/>
  <c r="CW7" i="3"/>
  <c r="CS4" i="3"/>
  <c r="CR5" i="3"/>
  <c r="CO6" i="3"/>
  <c r="CK4" i="3"/>
  <c r="CJ5" i="3"/>
  <c r="CG6" i="3"/>
  <c r="CB5" i="3"/>
  <c r="BY6" i="3"/>
  <c r="BT5" i="3"/>
  <c r="BU4" i="3"/>
  <c r="BQ6" i="3"/>
  <c r="BL4" i="3"/>
  <c r="BI5" i="3"/>
  <c r="BI6" i="3" s="1"/>
  <c r="BB6" i="3"/>
  <c r="AX6" i="3"/>
  <c r="BC5" i="3"/>
  <c r="AY7" i="3"/>
  <c r="AT4" i="3"/>
  <c r="AQ5" i="3"/>
  <c r="AP4" i="3"/>
  <c r="AL4" i="3"/>
  <c r="AH4" i="3"/>
  <c r="AI5" i="3"/>
  <c r="W16" i="4"/>
  <c r="U17" i="4"/>
  <c r="V16" i="4"/>
  <c r="K25" i="4"/>
  <c r="V7" i="4"/>
  <c r="U8" i="4"/>
  <c r="S16" i="4"/>
  <c r="S40" i="4"/>
  <c r="W47" i="4"/>
  <c r="V47" i="4"/>
  <c r="U48" i="4"/>
  <c r="R62" i="4"/>
  <c r="Q63" i="4"/>
  <c r="S62" i="4"/>
  <c r="W32" i="4"/>
  <c r="V32" i="4"/>
  <c r="Q41" i="4"/>
  <c r="R22" i="4"/>
  <c r="Q23" i="4"/>
  <c r="W54" i="4"/>
  <c r="V54" i="4"/>
  <c r="U55" i="4"/>
  <c r="K26" i="4"/>
  <c r="J37" i="4"/>
  <c r="O20" i="2"/>
  <c r="A31" i="3" s="1"/>
  <c r="A33" i="3" s="1"/>
  <c r="A35" i="3" s="1"/>
  <c r="DD4" i="3" s="1"/>
  <c r="O38" i="4"/>
  <c r="N38" i="4"/>
  <c r="J38" i="4" s="1"/>
  <c r="M39" i="4"/>
  <c r="M7" i="4"/>
  <c r="K13" i="4"/>
  <c r="R30" i="4"/>
  <c r="J30" i="4" s="1"/>
  <c r="Q31" i="4"/>
  <c r="R70" i="4"/>
  <c r="Q71" i="4"/>
  <c r="S70" i="4"/>
  <c r="Q7" i="4"/>
  <c r="S6" i="4"/>
  <c r="J6" i="4" s="1"/>
  <c r="J45" i="4"/>
  <c r="B4" i="3"/>
  <c r="B3" i="3"/>
  <c r="U23" i="4"/>
  <c r="W22" i="4"/>
  <c r="J5" i="4"/>
  <c r="J13" i="4"/>
  <c r="U34" i="4"/>
  <c r="O14" i="4"/>
  <c r="J14" i="4" s="1"/>
  <c r="M15" i="4"/>
  <c r="W15" i="4"/>
  <c r="V15" i="4"/>
  <c r="V33" i="4"/>
  <c r="W39" i="4"/>
  <c r="U40" i="4"/>
  <c r="V39" i="4"/>
  <c r="S47" i="4"/>
  <c r="R47" i="4"/>
  <c r="Q48" i="4"/>
  <c r="W73" i="4"/>
  <c r="U74" i="4"/>
  <c r="M63" i="4"/>
  <c r="V73" i="4"/>
  <c r="C6" i="3"/>
  <c r="F5" i="3"/>
  <c r="B5" i="3"/>
  <c r="J3" i="3"/>
  <c r="J61" i="4"/>
  <c r="R79" i="4"/>
  <c r="Q80" i="4"/>
  <c r="S79" i="4"/>
  <c r="V78" i="4"/>
  <c r="U79" i="4"/>
  <c r="AD4" i="3"/>
  <c r="Z4" i="3"/>
  <c r="N3" i="3"/>
  <c r="O3" i="3" s="1"/>
  <c r="AD3" i="3"/>
  <c r="AE3" i="3" s="1"/>
  <c r="F4" i="3"/>
  <c r="G4" i="3" s="1"/>
  <c r="S4" i="3"/>
  <c r="W71" i="4"/>
  <c r="R3" i="3"/>
  <c r="AA5" i="3"/>
  <c r="K4" i="3"/>
  <c r="C7" i="3"/>
  <c r="CF5" i="3" l="1"/>
  <c r="BP5" i="3"/>
  <c r="CV5" i="3"/>
  <c r="CN3" i="3"/>
  <c r="CF3" i="3"/>
  <c r="DD3" i="3"/>
  <c r="CV3" i="3"/>
  <c r="CF4" i="3"/>
  <c r="CN4" i="3"/>
  <c r="BH3" i="3"/>
  <c r="BP3" i="3"/>
  <c r="DL3" i="3"/>
  <c r="CV4" i="3"/>
  <c r="BX3" i="3"/>
  <c r="CV6" i="3"/>
  <c r="BX5" i="3"/>
  <c r="CN5" i="3"/>
  <c r="BP4" i="3"/>
  <c r="BH4" i="3"/>
  <c r="DL4" i="3"/>
  <c r="BX4" i="3"/>
  <c r="J54" i="4"/>
  <c r="J70" i="4"/>
  <c r="K23" i="4"/>
  <c r="R16" i="4"/>
  <c r="Q17" i="4"/>
  <c r="R55" i="4"/>
  <c r="Q56" i="4"/>
  <c r="S55" i="4"/>
  <c r="J62" i="4"/>
  <c r="W64" i="4"/>
  <c r="U65" i="4"/>
  <c r="V64" i="4"/>
  <c r="J47" i="4"/>
  <c r="DI4" i="3"/>
  <c r="DD5" i="3"/>
  <c r="DH5" i="3"/>
  <c r="DA5" i="3"/>
  <c r="DL5" i="3"/>
  <c r="DQ4" i="3"/>
  <c r="DP5" i="3"/>
  <c r="DM6" i="3"/>
  <c r="DE7" i="3"/>
  <c r="DH6" i="3"/>
  <c r="DD6" i="3"/>
  <c r="DI5" i="3"/>
  <c r="CW8" i="3"/>
  <c r="CZ7" i="3"/>
  <c r="CV7" i="3"/>
  <c r="DA6" i="3"/>
  <c r="CR6" i="3"/>
  <c r="CN6" i="3"/>
  <c r="CS5" i="3"/>
  <c r="CO7" i="3"/>
  <c r="CJ6" i="3"/>
  <c r="CF6" i="3"/>
  <c r="CK5" i="3"/>
  <c r="CG7" i="3"/>
  <c r="CG8" i="3" s="1"/>
  <c r="BY7" i="3"/>
  <c r="CB6" i="3"/>
  <c r="BX6" i="3"/>
  <c r="CC5" i="3"/>
  <c r="BQ7" i="3"/>
  <c r="BT6" i="3"/>
  <c r="BP6" i="3"/>
  <c r="BU5" i="3"/>
  <c r="BL6" i="3"/>
  <c r="BH6" i="3"/>
  <c r="BI7" i="3"/>
  <c r="BM4" i="3"/>
  <c r="BH5" i="3"/>
  <c r="BL5" i="3"/>
  <c r="AX7" i="3"/>
  <c r="BC6" i="3"/>
  <c r="BB7" i="3"/>
  <c r="AY8" i="3"/>
  <c r="AT5" i="3"/>
  <c r="AP5" i="3"/>
  <c r="AU4" i="3"/>
  <c r="AQ6" i="3"/>
  <c r="AH5" i="3"/>
  <c r="AM4" i="3"/>
  <c r="AL5" i="3"/>
  <c r="AI6" i="3"/>
  <c r="AE4" i="3"/>
  <c r="AD5" i="3"/>
  <c r="Z5" i="3"/>
  <c r="V40" i="4"/>
  <c r="U41" i="4"/>
  <c r="W40" i="4"/>
  <c r="O39" i="4"/>
  <c r="M40" i="4"/>
  <c r="N39" i="4"/>
  <c r="W79" i="4"/>
  <c r="V79" i="4"/>
  <c r="U80" i="4"/>
  <c r="Q32" i="4"/>
  <c r="S31" i="4"/>
  <c r="R31" i="4"/>
  <c r="N4" i="3"/>
  <c r="J4" i="3"/>
  <c r="K5" i="3"/>
  <c r="W34" i="4"/>
  <c r="V34" i="4"/>
  <c r="K32" i="4"/>
  <c r="S63" i="4"/>
  <c r="R63" i="4"/>
  <c r="Q64" i="4"/>
  <c r="F7" i="3"/>
  <c r="B7" i="3"/>
  <c r="W74" i="4"/>
  <c r="V74" i="4"/>
  <c r="AA6" i="3"/>
  <c r="S80" i="4"/>
  <c r="R80" i="4"/>
  <c r="Q81" i="4"/>
  <c r="Q8" i="4"/>
  <c r="S7" i="4"/>
  <c r="R7" i="4"/>
  <c r="K29" i="4"/>
  <c r="K33" i="4"/>
  <c r="Q49" i="4"/>
  <c r="S48" i="4"/>
  <c r="R48" i="4"/>
  <c r="R23" i="4"/>
  <c r="Q24" i="4"/>
  <c r="S23" i="4"/>
  <c r="W8" i="4"/>
  <c r="V8" i="4"/>
  <c r="U9" i="4"/>
  <c r="C8" i="3"/>
  <c r="J78" i="4"/>
  <c r="J22" i="4"/>
  <c r="W23" i="4"/>
  <c r="U24" i="4"/>
  <c r="V23" i="4"/>
  <c r="M8" i="4"/>
  <c r="O7" i="4"/>
  <c r="N7" i="4"/>
  <c r="S41" i="4"/>
  <c r="Q42" i="4"/>
  <c r="R41" i="4"/>
  <c r="V48" i="4"/>
  <c r="W48" i="4"/>
  <c r="U49" i="4"/>
  <c r="S5" i="3"/>
  <c r="V4" i="3"/>
  <c r="R4" i="3"/>
  <c r="K22" i="4"/>
  <c r="K39" i="4"/>
  <c r="B6" i="3"/>
  <c r="F6" i="3"/>
  <c r="G5" i="3"/>
  <c r="M16" i="4"/>
  <c r="O15" i="4"/>
  <c r="N15" i="4"/>
  <c r="R71" i="4"/>
  <c r="J71" i="4" s="1"/>
  <c r="Q72" i="4"/>
  <c r="S71" i="4"/>
  <c r="K34" i="4"/>
  <c r="U56" i="4"/>
  <c r="W55" i="4"/>
  <c r="V55" i="4"/>
  <c r="U18" i="4"/>
  <c r="V17" i="4"/>
  <c r="W17" i="4"/>
  <c r="M64" i="4"/>
  <c r="O63" i="4"/>
  <c r="N63" i="4"/>
  <c r="J63" i="4" l="1"/>
  <c r="J7" i="4"/>
  <c r="J31" i="4"/>
  <c r="J55" i="4"/>
  <c r="S56" i="4"/>
  <c r="Q57" i="4"/>
  <c r="R56" i="4"/>
  <c r="W65" i="4"/>
  <c r="V65" i="4"/>
  <c r="U66" i="4"/>
  <c r="R17" i="4"/>
  <c r="S17" i="4"/>
  <c r="Q18" i="4"/>
  <c r="J48" i="4"/>
  <c r="G6" i="3"/>
  <c r="DP6" i="3"/>
  <c r="DL6" i="3"/>
  <c r="DQ5" i="3"/>
  <c r="DM7" i="3"/>
  <c r="DI6" i="3"/>
  <c r="DH7" i="3"/>
  <c r="DD7" i="3"/>
  <c r="DE8" i="3"/>
  <c r="DA7" i="3"/>
  <c r="CV8" i="3"/>
  <c r="CZ8" i="3"/>
  <c r="CW9" i="3"/>
  <c r="CR7" i="3"/>
  <c r="CN7" i="3"/>
  <c r="CS6" i="3"/>
  <c r="CO8" i="3"/>
  <c r="CG9" i="3"/>
  <c r="CF8" i="3"/>
  <c r="CJ8" i="3"/>
  <c r="CJ7" i="3"/>
  <c r="CF7" i="3"/>
  <c r="CK6" i="3"/>
  <c r="CK7" i="3" s="1"/>
  <c r="BY8" i="3"/>
  <c r="BX7" i="3"/>
  <c r="CC6" i="3"/>
  <c r="CB7" i="3"/>
  <c r="BQ8" i="3"/>
  <c r="BP7" i="3"/>
  <c r="BU6" i="3"/>
  <c r="BT7" i="3"/>
  <c r="BM5" i="3"/>
  <c r="BM6" i="3" s="1"/>
  <c r="BH7" i="3"/>
  <c r="BL7" i="3"/>
  <c r="BI8" i="3"/>
  <c r="BB8" i="3"/>
  <c r="AX8" i="3"/>
  <c r="BC7" i="3"/>
  <c r="AY9" i="3"/>
  <c r="AP6" i="3"/>
  <c r="AT6" i="3"/>
  <c r="AU5" i="3"/>
  <c r="AQ7" i="3"/>
  <c r="AL6" i="3"/>
  <c r="AH6" i="3"/>
  <c r="AM5" i="3"/>
  <c r="AI7" i="3"/>
  <c r="O4" i="3"/>
  <c r="K6" i="3"/>
  <c r="N5" i="3"/>
  <c r="J5" i="3"/>
  <c r="N16" i="4"/>
  <c r="M17" i="4"/>
  <c r="O16" i="4"/>
  <c r="S24" i="4"/>
  <c r="R24" i="4"/>
  <c r="Q25" i="4"/>
  <c r="K41" i="4"/>
  <c r="J39" i="4"/>
  <c r="K42" i="4"/>
  <c r="O64" i="4"/>
  <c r="N64" i="4"/>
  <c r="M65" i="4"/>
  <c r="J79" i="4"/>
  <c r="F8" i="3"/>
  <c r="B8" i="3"/>
  <c r="G7" i="3"/>
  <c r="C9" i="3"/>
  <c r="J23" i="4"/>
  <c r="O40" i="4"/>
  <c r="N40" i="4"/>
  <c r="M41" i="4"/>
  <c r="R64" i="4"/>
  <c r="Q65" i="4"/>
  <c r="S64" i="4"/>
  <c r="K47" i="4"/>
  <c r="K37" i="4"/>
  <c r="Q82" i="4"/>
  <c r="R81" i="4"/>
  <c r="S81" i="4"/>
  <c r="V80" i="4"/>
  <c r="U81" i="4"/>
  <c r="W80" i="4"/>
  <c r="Q33" i="4"/>
  <c r="R32" i="4"/>
  <c r="S32" i="4"/>
  <c r="W18" i="4"/>
  <c r="V18" i="4"/>
  <c r="Q73" i="4"/>
  <c r="S72" i="4"/>
  <c r="R72" i="4"/>
  <c r="K30" i="4"/>
  <c r="M9" i="4"/>
  <c r="O8" i="4"/>
  <c r="N8" i="4"/>
  <c r="W9" i="4"/>
  <c r="V9" i="4"/>
  <c r="U10" i="4"/>
  <c r="R49" i="4"/>
  <c r="Q50" i="4"/>
  <c r="S49" i="4"/>
  <c r="V41" i="4"/>
  <c r="U42" i="4"/>
  <c r="W41" i="4"/>
  <c r="U57" i="4"/>
  <c r="W56" i="4"/>
  <c r="V56" i="4"/>
  <c r="K40" i="4"/>
  <c r="R5" i="3"/>
  <c r="W4" i="3"/>
  <c r="S6" i="3"/>
  <c r="V5" i="3"/>
  <c r="U50" i="4"/>
  <c r="W49" i="4"/>
  <c r="V49" i="4"/>
  <c r="J15" i="4"/>
  <c r="S42" i="4"/>
  <c r="R42" i="4"/>
  <c r="W24" i="4"/>
  <c r="U25" i="4"/>
  <c r="V24" i="4"/>
  <c r="AD6" i="3"/>
  <c r="AE5" i="3"/>
  <c r="Z6" i="3"/>
  <c r="AA7" i="3"/>
  <c r="R8" i="4"/>
  <c r="Q9" i="4"/>
  <c r="S8" i="4"/>
  <c r="J16" i="4" l="1"/>
  <c r="J56" i="4"/>
  <c r="V66" i="4"/>
  <c r="W66" i="4"/>
  <c r="J32" i="4"/>
  <c r="S57" i="4"/>
  <c r="R57" i="4"/>
  <c r="Q58" i="4"/>
  <c r="S18" i="4"/>
  <c r="R18" i="4"/>
  <c r="J72" i="4"/>
  <c r="DL7" i="3"/>
  <c r="DQ6" i="3"/>
  <c r="DP7" i="3"/>
  <c r="DM8" i="3"/>
  <c r="DH8" i="3"/>
  <c r="DD8" i="3"/>
  <c r="DI7" i="3"/>
  <c r="DE9" i="3"/>
  <c r="CZ9" i="3"/>
  <c r="CV9" i="3"/>
  <c r="DA8" i="3"/>
  <c r="CW10" i="3"/>
  <c r="CN8" i="3"/>
  <c r="CS7" i="3"/>
  <c r="CR8" i="3"/>
  <c r="CO9" i="3"/>
  <c r="CJ9" i="3"/>
  <c r="CF9" i="3"/>
  <c r="CK8" i="3"/>
  <c r="CG10" i="3"/>
  <c r="CB8" i="3"/>
  <c r="BX8" i="3"/>
  <c r="CC7" i="3"/>
  <c r="BY9" i="3"/>
  <c r="BT8" i="3"/>
  <c r="BP8" i="3"/>
  <c r="BU7" i="3"/>
  <c r="BQ9" i="3"/>
  <c r="BI9" i="3"/>
  <c r="BH8" i="3"/>
  <c r="BL8" i="3"/>
  <c r="BM7" i="3"/>
  <c r="BB9" i="3"/>
  <c r="BC8" i="3"/>
  <c r="AX9" i="3"/>
  <c r="AY10" i="3"/>
  <c r="AP7" i="3"/>
  <c r="AT7" i="3"/>
  <c r="AU6" i="3"/>
  <c r="AQ8" i="3"/>
  <c r="AM6" i="3"/>
  <c r="AL7" i="3"/>
  <c r="AH7" i="3"/>
  <c r="AI8" i="3"/>
  <c r="W10" i="4"/>
  <c r="V10" i="4"/>
  <c r="AD7" i="3"/>
  <c r="AE6" i="3"/>
  <c r="Z7" i="3"/>
  <c r="AA8" i="3"/>
  <c r="V25" i="4"/>
  <c r="U26" i="4"/>
  <c r="W25" i="4"/>
  <c r="V50" i="4"/>
  <c r="W50" i="4"/>
  <c r="V57" i="4"/>
  <c r="U58" i="4"/>
  <c r="W57" i="4"/>
  <c r="K45" i="4"/>
  <c r="O17" i="4"/>
  <c r="N17" i="4"/>
  <c r="M18" i="4"/>
  <c r="Q26" i="4"/>
  <c r="R25" i="4"/>
  <c r="S25" i="4"/>
  <c r="V42" i="4"/>
  <c r="W42" i="4"/>
  <c r="K55" i="4"/>
  <c r="B9" i="3"/>
  <c r="F9" i="3"/>
  <c r="G8" i="3"/>
  <c r="C10" i="3"/>
  <c r="J24" i="4"/>
  <c r="V6" i="3"/>
  <c r="S7" i="3"/>
  <c r="W5" i="3"/>
  <c r="R6" i="3"/>
  <c r="S50" i="4"/>
  <c r="R50" i="4"/>
  <c r="R33" i="4"/>
  <c r="S33" i="4"/>
  <c r="Q34" i="4"/>
  <c r="W81" i="4"/>
  <c r="V81" i="4"/>
  <c r="U82" i="4"/>
  <c r="K7" i="3"/>
  <c r="N6" i="3"/>
  <c r="O5" i="3"/>
  <c r="J6" i="3"/>
  <c r="S9" i="4"/>
  <c r="R9" i="4"/>
  <c r="Q10" i="4"/>
  <c r="J49" i="4"/>
  <c r="K38" i="4"/>
  <c r="S65" i="4"/>
  <c r="Q66" i="4"/>
  <c r="R65" i="4"/>
  <c r="O41" i="4"/>
  <c r="N41" i="4"/>
  <c r="M42" i="4"/>
  <c r="M66" i="4"/>
  <c r="O65" i="4"/>
  <c r="N65" i="4"/>
  <c r="J80" i="4"/>
  <c r="K48" i="4"/>
  <c r="J8" i="4"/>
  <c r="K50" i="4"/>
  <c r="O9" i="4"/>
  <c r="N9" i="4"/>
  <c r="M10" i="4"/>
  <c r="R73" i="4"/>
  <c r="Q74" i="4"/>
  <c r="S73" i="4"/>
  <c r="S82" i="4"/>
  <c r="R82" i="4"/>
  <c r="J40" i="4"/>
  <c r="J64" i="4"/>
  <c r="K49" i="4"/>
  <c r="J41" i="4" l="1"/>
  <c r="J50" i="4"/>
  <c r="J9" i="4"/>
  <c r="J65" i="4"/>
  <c r="J57" i="4"/>
  <c r="J33" i="4"/>
  <c r="S58" i="4"/>
  <c r="R58" i="4"/>
  <c r="J25" i="4"/>
  <c r="DP8" i="3"/>
  <c r="DL8" i="3"/>
  <c r="DQ7" i="3"/>
  <c r="DM9" i="3"/>
  <c r="DM10" i="3"/>
  <c r="DH9" i="3"/>
  <c r="DD9" i="3"/>
  <c r="DI8" i="3"/>
  <c r="DE10" i="3"/>
  <c r="DA9" i="3"/>
  <c r="CV10" i="3"/>
  <c r="CZ10" i="3"/>
  <c r="CW11" i="3"/>
  <c r="CR9" i="3"/>
  <c r="CN9" i="3"/>
  <c r="CS8" i="3"/>
  <c r="CO10" i="3"/>
  <c r="CO11" i="3" s="1"/>
  <c r="CG11" i="3"/>
  <c r="CK9" i="3"/>
  <c r="CJ10" i="3"/>
  <c r="CF10" i="3"/>
  <c r="BY10" i="3"/>
  <c r="BX9" i="3"/>
  <c r="CB9" i="3"/>
  <c r="CC8" i="3"/>
  <c r="BQ10" i="3"/>
  <c r="BP9" i="3"/>
  <c r="BT9" i="3"/>
  <c r="BU8" i="3"/>
  <c r="BL9" i="3"/>
  <c r="BM8" i="3"/>
  <c r="BH9" i="3"/>
  <c r="BI10" i="3"/>
  <c r="AX10" i="3"/>
  <c r="BC9" i="3"/>
  <c r="BB10" i="3"/>
  <c r="AY11" i="3"/>
  <c r="AU7" i="3"/>
  <c r="AT8" i="3"/>
  <c r="AP8" i="3"/>
  <c r="AQ9" i="3"/>
  <c r="AH8" i="3"/>
  <c r="AL8" i="3"/>
  <c r="AM7" i="3"/>
  <c r="AI9" i="3"/>
  <c r="R74" i="4"/>
  <c r="S74" i="4"/>
  <c r="K58" i="4"/>
  <c r="R26" i="4"/>
  <c r="S26" i="4"/>
  <c r="J17" i="4"/>
  <c r="W58" i="4"/>
  <c r="V58" i="4"/>
  <c r="J7" i="3"/>
  <c r="K8" i="3"/>
  <c r="N7" i="3"/>
  <c r="O6" i="3"/>
  <c r="V7" i="3"/>
  <c r="R7" i="3"/>
  <c r="W6" i="3"/>
  <c r="S8" i="3"/>
  <c r="J73" i="4"/>
  <c r="O66" i="4"/>
  <c r="N66" i="4"/>
  <c r="K57" i="4"/>
  <c r="O10" i="4"/>
  <c r="N10" i="4"/>
  <c r="O42" i="4"/>
  <c r="N42" i="4"/>
  <c r="R66" i="4"/>
  <c r="S66" i="4"/>
  <c r="S34" i="4"/>
  <c r="R34" i="4"/>
  <c r="J81" i="4"/>
  <c r="G9" i="3"/>
  <c r="B10" i="3"/>
  <c r="F10" i="3"/>
  <c r="C11" i="3"/>
  <c r="W26" i="4"/>
  <c r="V26" i="4"/>
  <c r="S10" i="4"/>
  <c r="R10" i="4"/>
  <c r="K63" i="4"/>
  <c r="K56" i="4"/>
  <c r="AD8" i="3"/>
  <c r="Z8" i="3"/>
  <c r="AE7" i="3"/>
  <c r="AA9" i="3"/>
  <c r="K46" i="4"/>
  <c r="V82" i="4"/>
  <c r="W82" i="4"/>
  <c r="O18" i="4"/>
  <c r="N18" i="4"/>
  <c r="K53" i="4"/>
  <c r="J18" i="4" l="1"/>
  <c r="J34" i="4"/>
  <c r="J58" i="4"/>
  <c r="J42" i="4"/>
  <c r="DM11" i="3"/>
  <c r="DL10" i="3"/>
  <c r="DP10" i="3"/>
  <c r="DP9" i="3"/>
  <c r="DL9" i="3"/>
  <c r="DQ8" i="3"/>
  <c r="DQ9" i="3" s="1"/>
  <c r="DE11" i="3"/>
  <c r="DD10" i="3"/>
  <c r="DH10" i="3"/>
  <c r="DI9" i="3"/>
  <c r="CW12" i="3"/>
  <c r="CV11" i="3"/>
  <c r="DA10" i="3"/>
  <c r="CZ11" i="3"/>
  <c r="CN11" i="3"/>
  <c r="CR11" i="3"/>
  <c r="CO12" i="3"/>
  <c r="CS9" i="3"/>
  <c r="CS10" i="3" s="1"/>
  <c r="CR10" i="3"/>
  <c r="CN10" i="3"/>
  <c r="CG12" i="3"/>
  <c r="CF11" i="3"/>
  <c r="CK10" i="3"/>
  <c r="CJ11" i="3"/>
  <c r="BX10" i="3"/>
  <c r="CC9" i="3"/>
  <c r="CB10" i="3"/>
  <c r="BY11" i="3"/>
  <c r="BP10" i="3"/>
  <c r="BU9" i="3"/>
  <c r="BT10" i="3"/>
  <c r="BQ11" i="3"/>
  <c r="BM9" i="3"/>
  <c r="BH10" i="3"/>
  <c r="BL10" i="3"/>
  <c r="BI11" i="3"/>
  <c r="BB11" i="3"/>
  <c r="AX11" i="3"/>
  <c r="BC10" i="3"/>
  <c r="AY12" i="3"/>
  <c r="AT9" i="3"/>
  <c r="AP9" i="3"/>
  <c r="AU8" i="3"/>
  <c r="AQ10" i="3"/>
  <c r="AL9" i="3"/>
  <c r="AH9" i="3"/>
  <c r="AM8" i="3"/>
  <c r="AI10" i="3"/>
  <c r="G10" i="3"/>
  <c r="F11" i="3"/>
  <c r="B11" i="3"/>
  <c r="C12" i="3"/>
  <c r="K54" i="4"/>
  <c r="J10" i="4"/>
  <c r="J82" i="4"/>
  <c r="W7" i="3"/>
  <c r="R8" i="3"/>
  <c r="V8" i="3"/>
  <c r="S9" i="3"/>
  <c r="J26" i="4"/>
  <c r="K66" i="4"/>
  <c r="K79" i="4"/>
  <c r="K71" i="4"/>
  <c r="K65" i="4"/>
  <c r="K61" i="4"/>
  <c r="AE8" i="3"/>
  <c r="Z9" i="3"/>
  <c r="AD9" i="3"/>
  <c r="AA10" i="3"/>
  <c r="K64" i="4"/>
  <c r="N8" i="3"/>
  <c r="K9" i="3"/>
  <c r="J8" i="3"/>
  <c r="O7" i="3"/>
  <c r="J66" i="4"/>
  <c r="J74" i="4"/>
  <c r="DM12" i="3" l="1"/>
  <c r="DP11" i="3"/>
  <c r="DL11" i="3"/>
  <c r="DQ10" i="3"/>
  <c r="DE12" i="3"/>
  <c r="DH11" i="3"/>
  <c r="DD11" i="3"/>
  <c r="DI10" i="3"/>
  <c r="CZ12" i="3"/>
  <c r="DA11" i="3"/>
  <c r="CV12" i="3"/>
  <c r="CW13" i="3"/>
  <c r="CR12" i="3"/>
  <c r="CS11" i="3"/>
  <c r="CN12" i="3"/>
  <c r="CO13" i="3"/>
  <c r="CJ12" i="3"/>
  <c r="CK11" i="3"/>
  <c r="CF12" i="3"/>
  <c r="CG13" i="3"/>
  <c r="CB11" i="3"/>
  <c r="BX11" i="3"/>
  <c r="CC10" i="3"/>
  <c r="BY12" i="3"/>
  <c r="BQ12" i="3"/>
  <c r="BT11" i="3"/>
  <c r="BP11" i="3"/>
  <c r="BU10" i="3"/>
  <c r="BI12" i="3"/>
  <c r="BM10" i="3"/>
  <c r="BL11" i="3"/>
  <c r="BH11" i="3"/>
  <c r="BC11" i="3"/>
  <c r="BB12" i="3"/>
  <c r="AX12" i="3"/>
  <c r="AY13" i="3"/>
  <c r="AU9" i="3"/>
  <c r="AT10" i="3"/>
  <c r="AP10" i="3"/>
  <c r="AQ11" i="3"/>
  <c r="AM9" i="3"/>
  <c r="AL10" i="3"/>
  <c r="AH10" i="3"/>
  <c r="AI11" i="3"/>
  <c r="K72" i="4"/>
  <c r="K80" i="4"/>
  <c r="F12" i="3"/>
  <c r="G11" i="3"/>
  <c r="B12" i="3"/>
  <c r="C13" i="3"/>
  <c r="AD10" i="3"/>
  <c r="AE9" i="3"/>
  <c r="Z10" i="3"/>
  <c r="AA11" i="3"/>
  <c r="K73" i="4"/>
  <c r="K81" i="4"/>
  <c r="K62" i="4"/>
  <c r="K74" i="4"/>
  <c r="K82" i="4"/>
  <c r="N9" i="3"/>
  <c r="J9" i="3"/>
  <c r="O8" i="3"/>
  <c r="K10" i="3"/>
  <c r="K69" i="4"/>
  <c r="K77" i="4"/>
  <c r="V9" i="3"/>
  <c r="W8" i="3"/>
  <c r="R9" i="3"/>
  <c r="S10" i="3"/>
  <c r="DM13" i="3" l="1"/>
  <c r="DQ11" i="3"/>
  <c r="DP12" i="3"/>
  <c r="DL12" i="3"/>
  <c r="DD12" i="3"/>
  <c r="DH12" i="3"/>
  <c r="DI11" i="3"/>
  <c r="DE13" i="3"/>
  <c r="CW14" i="3"/>
  <c r="CV13" i="3"/>
  <c r="DA12" i="3"/>
  <c r="CZ13" i="3"/>
  <c r="CN13" i="3"/>
  <c r="CS12" i="3"/>
  <c r="CR13" i="3"/>
  <c r="CO14" i="3"/>
  <c r="CG14" i="3"/>
  <c r="CK12" i="3"/>
  <c r="CJ13" i="3"/>
  <c r="CF13" i="3"/>
  <c r="CC11" i="3"/>
  <c r="CB12" i="3"/>
  <c r="BX12" i="3"/>
  <c r="BY13" i="3"/>
  <c r="BQ13" i="3"/>
  <c r="BU11" i="3"/>
  <c r="BP12" i="3"/>
  <c r="BT12" i="3"/>
  <c r="BL12" i="3"/>
  <c r="BM11" i="3"/>
  <c r="BH12" i="3"/>
  <c r="BI13" i="3"/>
  <c r="BC12" i="3"/>
  <c r="AX13" i="3"/>
  <c r="BB13" i="3"/>
  <c r="AY14" i="3"/>
  <c r="AP11" i="3"/>
  <c r="AT11" i="3"/>
  <c r="AU10" i="3"/>
  <c r="AQ12" i="3"/>
  <c r="AL11" i="3"/>
  <c r="AH11" i="3"/>
  <c r="AM10" i="3"/>
  <c r="AI12" i="3"/>
  <c r="F13" i="3"/>
  <c r="G12" i="3"/>
  <c r="B13" i="3"/>
  <c r="C14" i="3"/>
  <c r="K78" i="4"/>
  <c r="K70" i="4"/>
  <c r="J10" i="3"/>
  <c r="O9" i="3"/>
  <c r="K11" i="3"/>
  <c r="N10" i="3"/>
  <c r="AD11" i="3"/>
  <c r="Z11" i="3"/>
  <c r="AE10" i="3"/>
  <c r="AA12" i="3"/>
  <c r="V10" i="3"/>
  <c r="R10" i="3"/>
  <c r="W9" i="3"/>
  <c r="S11" i="3"/>
  <c r="DL13" i="3" l="1"/>
  <c r="DQ12" i="3"/>
  <c r="DP13" i="3"/>
  <c r="DM14" i="3"/>
  <c r="DE14" i="3"/>
  <c r="DD13" i="3"/>
  <c r="DI12" i="3"/>
  <c r="DH13" i="3"/>
  <c r="CW15" i="3"/>
  <c r="CZ14" i="3"/>
  <c r="CV14" i="3"/>
  <c r="DA13" i="3"/>
  <c r="CO15" i="3"/>
  <c r="CR14" i="3"/>
  <c r="CN14" i="3"/>
  <c r="CS13" i="3"/>
  <c r="CG15" i="3"/>
  <c r="CJ14" i="3"/>
  <c r="CF14" i="3"/>
  <c r="CK13" i="3"/>
  <c r="BY14" i="3"/>
  <c r="BX13" i="3"/>
  <c r="CC12" i="3"/>
  <c r="CB13" i="3"/>
  <c r="BQ14" i="3"/>
  <c r="BP13" i="3"/>
  <c r="BU12" i="3"/>
  <c r="BT13" i="3"/>
  <c r="BI14" i="3"/>
  <c r="BM12" i="3"/>
  <c r="BH13" i="3"/>
  <c r="BL13" i="3"/>
  <c r="BB14" i="3"/>
  <c r="AX14" i="3"/>
  <c r="BC13" i="3"/>
  <c r="AY15" i="3"/>
  <c r="AT12" i="3"/>
  <c r="AU11" i="3"/>
  <c r="AP12" i="3"/>
  <c r="AQ13" i="3"/>
  <c r="AM11" i="3"/>
  <c r="AL12" i="3"/>
  <c r="AH12" i="3"/>
  <c r="AI13" i="3"/>
  <c r="K12" i="3"/>
  <c r="N11" i="3"/>
  <c r="J11" i="3"/>
  <c r="O10" i="3"/>
  <c r="R11" i="3"/>
  <c r="V11" i="3"/>
  <c r="W10" i="3"/>
  <c r="S12" i="3"/>
  <c r="Z12" i="3"/>
  <c r="AD12" i="3"/>
  <c r="AE11" i="3"/>
  <c r="AA13" i="3"/>
  <c r="G13" i="3"/>
  <c r="B14" i="3"/>
  <c r="F14" i="3"/>
  <c r="C15" i="3"/>
  <c r="DM15" i="3" l="1"/>
  <c r="DP14" i="3"/>
  <c r="DQ13" i="3"/>
  <c r="DL14" i="3"/>
  <c r="DE15" i="3"/>
  <c r="DH14" i="3"/>
  <c r="DI13" i="3"/>
  <c r="DD14" i="3"/>
  <c r="DA14" i="3"/>
  <c r="CZ15" i="3"/>
  <c r="CV15" i="3"/>
  <c r="CW16" i="3"/>
  <c r="CR15" i="3"/>
  <c r="CN15" i="3"/>
  <c r="CS14" i="3"/>
  <c r="CO16" i="3"/>
  <c r="CG16" i="3"/>
  <c r="CJ15" i="3"/>
  <c r="CF15" i="3"/>
  <c r="CK14" i="3"/>
  <c r="CB14" i="3"/>
  <c r="BX14" i="3"/>
  <c r="CC13" i="3"/>
  <c r="BY15" i="3"/>
  <c r="BQ15" i="3"/>
  <c r="BT14" i="3"/>
  <c r="BU13" i="3"/>
  <c r="BP14" i="3"/>
  <c r="BI15" i="3"/>
  <c r="BL14" i="3"/>
  <c r="BH14" i="3"/>
  <c r="BM13" i="3"/>
  <c r="AX15" i="3"/>
  <c r="BC14" i="3"/>
  <c r="BB15" i="3"/>
  <c r="AY16" i="3"/>
  <c r="AT13" i="3"/>
  <c r="AU12" i="3"/>
  <c r="AP13" i="3"/>
  <c r="AQ14" i="3"/>
  <c r="AH13" i="3"/>
  <c r="AM12" i="3"/>
  <c r="AL13" i="3"/>
  <c r="AI14" i="3"/>
  <c r="N12" i="3"/>
  <c r="J12" i="3"/>
  <c r="K13" i="3"/>
  <c r="O11" i="3"/>
  <c r="W11" i="3"/>
  <c r="R12" i="3"/>
  <c r="V12" i="3"/>
  <c r="S13" i="3"/>
  <c r="F15" i="3"/>
  <c r="B15" i="3"/>
  <c r="G14" i="3"/>
  <c r="C16" i="3"/>
  <c r="AE12" i="3"/>
  <c r="Z13" i="3"/>
  <c r="AD13" i="3"/>
  <c r="AA14" i="3"/>
  <c r="DM16" i="3" l="1"/>
  <c r="DL15" i="3"/>
  <c r="DQ14" i="3"/>
  <c r="DP15" i="3"/>
  <c r="DE16" i="3"/>
  <c r="DI14" i="3"/>
  <c r="DD15" i="3"/>
  <c r="DH15" i="3"/>
  <c r="CW17" i="3"/>
  <c r="CZ16" i="3"/>
  <c r="CV16" i="3"/>
  <c r="DA15" i="3"/>
  <c r="CN16" i="3"/>
  <c r="CS15" i="3"/>
  <c r="CR16" i="3"/>
  <c r="CO17" i="3"/>
  <c r="CG17" i="3"/>
  <c r="CF16" i="3"/>
  <c r="CK15" i="3"/>
  <c r="CJ16" i="3"/>
  <c r="BX15" i="3"/>
  <c r="CC14" i="3"/>
  <c r="CB15" i="3"/>
  <c r="BY16" i="3"/>
  <c r="BQ16" i="3"/>
  <c r="BP15" i="3"/>
  <c r="BU14" i="3"/>
  <c r="BT15" i="3"/>
  <c r="BM14" i="3"/>
  <c r="BL15" i="3"/>
  <c r="BH15" i="3"/>
  <c r="BI16" i="3"/>
  <c r="BB16" i="3"/>
  <c r="AX16" i="3"/>
  <c r="BC15" i="3"/>
  <c r="AY17" i="3"/>
  <c r="AT14" i="3"/>
  <c r="AP14" i="3"/>
  <c r="AU13" i="3"/>
  <c r="AQ15" i="3"/>
  <c r="AL14" i="3"/>
  <c r="AH14" i="3"/>
  <c r="AM13" i="3"/>
  <c r="AI15" i="3"/>
  <c r="K14" i="3"/>
  <c r="N13" i="3"/>
  <c r="O12" i="3"/>
  <c r="J13" i="3"/>
  <c r="W12" i="3"/>
  <c r="V13" i="3"/>
  <c r="R13" i="3"/>
  <c r="S14" i="3"/>
  <c r="AD14" i="3"/>
  <c r="AE13" i="3"/>
  <c r="Z14" i="3"/>
  <c r="AA15" i="3"/>
  <c r="G15" i="3"/>
  <c r="B16" i="3"/>
  <c r="F16" i="3"/>
  <c r="C17" i="3"/>
  <c r="DP16" i="3" l="1"/>
  <c r="DL16" i="3"/>
  <c r="DQ15" i="3"/>
  <c r="DM17" i="3"/>
  <c r="DE17" i="3"/>
  <c r="DD16" i="3"/>
  <c r="DI15" i="3"/>
  <c r="DH16" i="3"/>
  <c r="CZ17" i="3"/>
  <c r="CV17" i="3"/>
  <c r="DA16" i="3"/>
  <c r="CW18" i="3"/>
  <c r="CO18" i="3"/>
  <c r="CR17" i="3"/>
  <c r="CS16" i="3"/>
  <c r="CN17" i="3"/>
  <c r="CG18" i="3"/>
  <c r="CJ17" i="3"/>
  <c r="CF17" i="3"/>
  <c r="CK16" i="3"/>
  <c r="BY17" i="3"/>
  <c r="CB16" i="3"/>
  <c r="BX16" i="3"/>
  <c r="CC15" i="3"/>
  <c r="BQ17" i="3"/>
  <c r="BT16" i="3"/>
  <c r="BP16" i="3"/>
  <c r="BU15" i="3"/>
  <c r="BI17" i="3"/>
  <c r="BH16" i="3"/>
  <c r="BL16" i="3"/>
  <c r="BM15" i="3"/>
  <c r="BB17" i="3"/>
  <c r="AX17" i="3"/>
  <c r="BC16" i="3"/>
  <c r="AY18" i="3"/>
  <c r="AP15" i="3"/>
  <c r="AU14" i="3"/>
  <c r="AT15" i="3"/>
  <c r="AQ16" i="3"/>
  <c r="AH15" i="3"/>
  <c r="AL15" i="3"/>
  <c r="AM14" i="3"/>
  <c r="AI16" i="3"/>
  <c r="G16" i="3"/>
  <c r="B17" i="3"/>
  <c r="F17" i="3"/>
  <c r="C18" i="3"/>
  <c r="AD15" i="3"/>
  <c r="Z15" i="3"/>
  <c r="AE14" i="3"/>
  <c r="AA16" i="3"/>
  <c r="R14" i="3"/>
  <c r="V14" i="3"/>
  <c r="W13" i="3"/>
  <c r="S15" i="3"/>
  <c r="K15" i="3"/>
  <c r="J14" i="3"/>
  <c r="O13" i="3"/>
  <c r="N14" i="3"/>
  <c r="DM18" i="3" l="1"/>
  <c r="DP17" i="3"/>
  <c r="DL17" i="3"/>
  <c r="DQ16" i="3"/>
  <c r="DE18" i="3"/>
  <c r="DD17" i="3"/>
  <c r="DI16" i="3"/>
  <c r="DH17" i="3"/>
  <c r="DA17" i="3"/>
  <c r="CV18" i="3"/>
  <c r="CZ18" i="3"/>
  <c r="CW19" i="3"/>
  <c r="CS17" i="3"/>
  <c r="CN18" i="3"/>
  <c r="CR18" i="3"/>
  <c r="CO19" i="3"/>
  <c r="CG19" i="3"/>
  <c r="CF18" i="3"/>
  <c r="CJ18" i="3"/>
  <c r="CK17" i="3"/>
  <c r="CB17" i="3"/>
  <c r="BX17" i="3"/>
  <c r="CC16" i="3"/>
  <c r="BY18" i="3"/>
  <c r="BP17" i="3"/>
  <c r="BU16" i="3"/>
  <c r="BT17" i="3"/>
  <c r="BQ18" i="3"/>
  <c r="BL17" i="3"/>
  <c r="BM16" i="3"/>
  <c r="BH17" i="3"/>
  <c r="BI18" i="3"/>
  <c r="AX18" i="3"/>
  <c r="BC17" i="3"/>
  <c r="BB18" i="3"/>
  <c r="AY19" i="3"/>
  <c r="AU15" i="3"/>
  <c r="AP16" i="3"/>
  <c r="AT16" i="3"/>
  <c r="AQ17" i="3"/>
  <c r="AH16" i="3"/>
  <c r="AM15" i="3"/>
  <c r="AL16" i="3"/>
  <c r="AI17" i="3"/>
  <c r="AD16" i="3"/>
  <c r="AE15" i="3"/>
  <c r="Z16" i="3"/>
  <c r="AA17" i="3"/>
  <c r="F18" i="3"/>
  <c r="G17" i="3"/>
  <c r="B18" i="3"/>
  <c r="C19" i="3"/>
  <c r="J15" i="3"/>
  <c r="N15" i="3"/>
  <c r="O14" i="3"/>
  <c r="K16" i="3"/>
  <c r="V15" i="3"/>
  <c r="R15" i="3"/>
  <c r="W14" i="3"/>
  <c r="S16" i="3"/>
  <c r="DL18" i="3" l="1"/>
  <c r="DQ17" i="3"/>
  <c r="DP18" i="3"/>
  <c r="DM19" i="3"/>
  <c r="DD18" i="3"/>
  <c r="DI17" i="3"/>
  <c r="DH18" i="3"/>
  <c r="DE19" i="3"/>
  <c r="CW20" i="3"/>
  <c r="CZ19" i="3"/>
  <c r="CV19" i="3"/>
  <c r="DA18" i="3"/>
  <c r="CN19" i="3"/>
  <c r="CS18" i="3"/>
  <c r="CR19" i="3"/>
  <c r="CO20" i="3"/>
  <c r="CG20" i="3"/>
  <c r="CF19" i="3"/>
  <c r="CK18" i="3"/>
  <c r="CJ19" i="3"/>
  <c r="BY19" i="3"/>
  <c r="BX18" i="3"/>
  <c r="CC17" i="3"/>
  <c r="CB18" i="3"/>
  <c r="BQ19" i="3"/>
  <c r="BP18" i="3"/>
  <c r="BU17" i="3"/>
  <c r="BT18" i="3"/>
  <c r="BI19" i="3"/>
  <c r="BM17" i="3"/>
  <c r="BH18" i="3"/>
  <c r="BL18" i="3"/>
  <c r="BB19" i="3"/>
  <c r="AX19" i="3"/>
  <c r="BC18" i="3"/>
  <c r="AY20" i="3"/>
  <c r="AU16" i="3"/>
  <c r="AT17" i="3"/>
  <c r="AP17" i="3"/>
  <c r="AQ18" i="3"/>
  <c r="AL17" i="3"/>
  <c r="AH17" i="3"/>
  <c r="AM16" i="3"/>
  <c r="AI18" i="3"/>
  <c r="Z17" i="3"/>
  <c r="AD17" i="3"/>
  <c r="AE16" i="3"/>
  <c r="AA18" i="3"/>
  <c r="K17" i="3"/>
  <c r="N16" i="3"/>
  <c r="J16" i="3"/>
  <c r="O15" i="3"/>
  <c r="R16" i="3"/>
  <c r="V16" i="3"/>
  <c r="W15" i="3"/>
  <c r="S17" i="3"/>
  <c r="G18" i="3"/>
  <c r="B19" i="3"/>
  <c r="F19" i="3"/>
  <c r="C20" i="3"/>
  <c r="DP19" i="3" l="1"/>
  <c r="DL19" i="3"/>
  <c r="DQ18" i="3"/>
  <c r="DM20" i="3"/>
  <c r="DE20" i="3"/>
  <c r="DH19" i="3"/>
  <c r="DD19" i="3"/>
  <c r="DI18" i="3"/>
  <c r="CZ20" i="3"/>
  <c r="DA19" i="3"/>
  <c r="CV20" i="3"/>
  <c r="CW21" i="3"/>
  <c r="CR20" i="3"/>
  <c r="CS19" i="3"/>
  <c r="CN20" i="3"/>
  <c r="CO21" i="3"/>
  <c r="CJ20" i="3"/>
  <c r="CK19" i="3"/>
  <c r="CF20" i="3"/>
  <c r="CG21" i="3"/>
  <c r="CB19" i="3"/>
  <c r="CC18" i="3"/>
  <c r="BX19" i="3"/>
  <c r="BY20" i="3"/>
  <c r="BQ20" i="3"/>
  <c r="BT19" i="3"/>
  <c r="BP19" i="3"/>
  <c r="BU18" i="3"/>
  <c r="BI20" i="3"/>
  <c r="BH19" i="3"/>
  <c r="BL19" i="3"/>
  <c r="BM18" i="3"/>
  <c r="BC19" i="3"/>
  <c r="BB20" i="3"/>
  <c r="AX20" i="3"/>
  <c r="AY21" i="3"/>
  <c r="AP18" i="3"/>
  <c r="AU17" i="3"/>
  <c r="AT18" i="3"/>
  <c r="AQ19" i="3"/>
  <c r="AM17" i="3"/>
  <c r="AH18" i="3"/>
  <c r="AL18" i="3"/>
  <c r="AI19" i="3"/>
  <c r="AD18" i="3"/>
  <c r="Z18" i="3"/>
  <c r="AE17" i="3"/>
  <c r="AA19" i="3"/>
  <c r="V17" i="3"/>
  <c r="R17" i="3"/>
  <c r="W16" i="3"/>
  <c r="S18" i="3"/>
  <c r="F20" i="3"/>
  <c r="G19" i="3"/>
  <c r="B20" i="3"/>
  <c r="C21" i="3"/>
  <c r="N17" i="3"/>
  <c r="J17" i="3"/>
  <c r="O16" i="3"/>
  <c r="K18" i="3"/>
  <c r="DQ19" i="3" l="1"/>
  <c r="DP20" i="3"/>
  <c r="DL20" i="3"/>
  <c r="DM21" i="3"/>
  <c r="DD20" i="3"/>
  <c r="DH20" i="3"/>
  <c r="DI19" i="3"/>
  <c r="DE21" i="3"/>
  <c r="CV21" i="3"/>
  <c r="DA20" i="3"/>
  <c r="CZ21" i="3"/>
  <c r="CW22" i="3"/>
  <c r="CN21" i="3"/>
  <c r="CS20" i="3"/>
  <c r="CR21" i="3"/>
  <c r="CO22" i="3"/>
  <c r="CK20" i="3"/>
  <c r="CF21" i="3"/>
  <c r="CJ21" i="3"/>
  <c r="CG22" i="3"/>
  <c r="CC19" i="3"/>
  <c r="BX20" i="3"/>
  <c r="CB20" i="3"/>
  <c r="BY21" i="3"/>
  <c r="BU19" i="3"/>
  <c r="BT20" i="3"/>
  <c r="BP20" i="3"/>
  <c r="BQ21" i="3"/>
  <c r="BM19" i="3"/>
  <c r="BH20" i="3"/>
  <c r="BL20" i="3"/>
  <c r="BI21" i="3"/>
  <c r="BC20" i="3"/>
  <c r="AX21" i="3"/>
  <c r="BB21" i="3"/>
  <c r="AY22" i="3"/>
  <c r="AP19" i="3"/>
  <c r="AU18" i="3"/>
  <c r="AT19" i="3"/>
  <c r="AQ20" i="3"/>
  <c r="AL19" i="3"/>
  <c r="AH19" i="3"/>
  <c r="AM18" i="3"/>
  <c r="AI20" i="3"/>
  <c r="F21" i="3"/>
  <c r="G20" i="3"/>
  <c r="B21" i="3"/>
  <c r="C22" i="3"/>
  <c r="K19" i="3"/>
  <c r="N18" i="3"/>
  <c r="J18" i="3"/>
  <c r="O17" i="3"/>
  <c r="AE18" i="3"/>
  <c r="Z19" i="3"/>
  <c r="AD19" i="3"/>
  <c r="AA20" i="3"/>
  <c r="W17" i="3"/>
  <c r="R18" i="3"/>
  <c r="V18" i="3"/>
  <c r="S19" i="3"/>
  <c r="DL21" i="3" l="1"/>
  <c r="DQ20" i="3"/>
  <c r="DP21" i="3"/>
  <c r="DM22" i="3"/>
  <c r="DD21" i="3"/>
  <c r="DI20" i="3"/>
  <c r="DH21" i="3"/>
  <c r="DE22" i="3"/>
  <c r="CZ22" i="3"/>
  <c r="CV22" i="3"/>
  <c r="DA21" i="3"/>
  <c r="CW23" i="3"/>
  <c r="CO23" i="3"/>
  <c r="CR22" i="3"/>
  <c r="CN22" i="3"/>
  <c r="CS21" i="3"/>
  <c r="CF22" i="3"/>
  <c r="CJ22" i="3"/>
  <c r="CK21" i="3"/>
  <c r="CG23" i="3"/>
  <c r="BX21" i="3"/>
  <c r="CC20" i="3"/>
  <c r="CB21" i="3"/>
  <c r="BY22" i="3"/>
  <c r="BQ22" i="3"/>
  <c r="BP21" i="3"/>
  <c r="BU20" i="3"/>
  <c r="BT21" i="3"/>
  <c r="BM20" i="3"/>
  <c r="BH21" i="3"/>
  <c r="BL21" i="3"/>
  <c r="BI22" i="3"/>
  <c r="BI23" i="3" s="1"/>
  <c r="BB22" i="3"/>
  <c r="AX22" i="3"/>
  <c r="BC21" i="3"/>
  <c r="AY23" i="3"/>
  <c r="AT20" i="3"/>
  <c r="AP20" i="3"/>
  <c r="AU19" i="3"/>
  <c r="AQ21" i="3"/>
  <c r="AL20" i="3"/>
  <c r="AM19" i="3"/>
  <c r="AH20" i="3"/>
  <c r="AI21" i="3"/>
  <c r="W18" i="3"/>
  <c r="R19" i="3"/>
  <c r="V19" i="3"/>
  <c r="S20" i="3"/>
  <c r="B22" i="3"/>
  <c r="G21" i="3"/>
  <c r="F22" i="3"/>
  <c r="AE19" i="3"/>
  <c r="Z20" i="3"/>
  <c r="AD20" i="3"/>
  <c r="AA21" i="3"/>
  <c r="K20" i="3"/>
  <c r="N19" i="3"/>
  <c r="O18" i="3"/>
  <c r="J19" i="3"/>
  <c r="BI24" i="3" l="1"/>
  <c r="BH23" i="3"/>
  <c r="BL23" i="3"/>
  <c r="DL22" i="3"/>
  <c r="DP22" i="3"/>
  <c r="DQ21" i="3"/>
  <c r="DM23" i="3"/>
  <c r="DH22" i="3"/>
  <c r="DD22" i="3"/>
  <c r="DI21" i="3"/>
  <c r="DE23" i="3"/>
  <c r="CW24" i="3"/>
  <c r="CZ23" i="3"/>
  <c r="DA22" i="3"/>
  <c r="CV23" i="3"/>
  <c r="CR23" i="3"/>
  <c r="CN23" i="3"/>
  <c r="CS22" i="3"/>
  <c r="CO24" i="3"/>
  <c r="CJ23" i="3"/>
  <c r="CK22" i="3"/>
  <c r="CF23" i="3"/>
  <c r="CG24" i="3"/>
  <c r="BY23" i="3"/>
  <c r="CB22" i="3"/>
  <c r="CC21" i="3"/>
  <c r="BX22" i="3"/>
  <c r="BQ23" i="3"/>
  <c r="BT22" i="3"/>
  <c r="BP22" i="3"/>
  <c r="BU21" i="3"/>
  <c r="BL22" i="3"/>
  <c r="BM21" i="3"/>
  <c r="BH22" i="3"/>
  <c r="AX23" i="3"/>
  <c r="BC22" i="3"/>
  <c r="BB23" i="3"/>
  <c r="AY24" i="3"/>
  <c r="AT21" i="3"/>
  <c r="AU20" i="3"/>
  <c r="AP21" i="3"/>
  <c r="AQ22" i="3"/>
  <c r="AH21" i="3"/>
  <c r="AM20" i="3"/>
  <c r="AL21" i="3"/>
  <c r="AI22" i="3"/>
  <c r="G22" i="3"/>
  <c r="F1" i="3"/>
  <c r="D22" i="1" s="1"/>
  <c r="V20" i="3"/>
  <c r="W19" i="3"/>
  <c r="R20" i="3"/>
  <c r="S21" i="3"/>
  <c r="AD21" i="3"/>
  <c r="AE20" i="3"/>
  <c r="Z21" i="3"/>
  <c r="AA22" i="3"/>
  <c r="AA23" i="3" s="1"/>
  <c r="J20" i="3"/>
  <c r="O19" i="3"/>
  <c r="K21" i="3"/>
  <c r="N20" i="3"/>
  <c r="BM22" i="3" l="1"/>
  <c r="BM23" i="3" s="1"/>
  <c r="BL24" i="3"/>
  <c r="BH24" i="3"/>
  <c r="BI25" i="3"/>
  <c r="AD23" i="3"/>
  <c r="AA24" i="3"/>
  <c r="Z23" i="3"/>
  <c r="DL23" i="3"/>
  <c r="DQ22" i="3"/>
  <c r="DP23" i="3"/>
  <c r="DM24" i="3"/>
  <c r="DI22" i="3"/>
  <c r="DH23" i="3"/>
  <c r="DD23" i="3"/>
  <c r="DE24" i="3"/>
  <c r="CW25" i="3"/>
  <c r="DA23" i="3"/>
  <c r="CZ24" i="3"/>
  <c r="CV24" i="3"/>
  <c r="CN24" i="3"/>
  <c r="CS23" i="3"/>
  <c r="CR24" i="3"/>
  <c r="CO25" i="3"/>
  <c r="CF24" i="3"/>
  <c r="CK23" i="3"/>
  <c r="CJ24" i="3"/>
  <c r="CG25" i="3"/>
  <c r="BX23" i="3"/>
  <c r="CC22" i="3"/>
  <c r="CB23" i="3"/>
  <c r="BY24" i="3"/>
  <c r="BP23" i="3"/>
  <c r="BU22" i="3"/>
  <c r="BT23" i="3"/>
  <c r="BQ24" i="3"/>
  <c r="BB24" i="3"/>
  <c r="AX24" i="3"/>
  <c r="BC23" i="3"/>
  <c r="AY25" i="3"/>
  <c r="AP22" i="3"/>
  <c r="AT22" i="3"/>
  <c r="AU21" i="3"/>
  <c r="AQ23" i="3"/>
  <c r="AL22" i="3"/>
  <c r="AH22" i="3"/>
  <c r="AM21" i="3"/>
  <c r="AI23" i="3"/>
  <c r="K22" i="3"/>
  <c r="J21" i="3"/>
  <c r="O20" i="3"/>
  <c r="N21" i="3"/>
  <c r="Z22" i="3"/>
  <c r="AE21" i="3"/>
  <c r="AD22" i="3"/>
  <c r="W20" i="3"/>
  <c r="R21" i="3"/>
  <c r="V21" i="3"/>
  <c r="S22" i="3"/>
  <c r="BL25" i="3" l="1"/>
  <c r="BH25" i="3"/>
  <c r="BI26" i="3"/>
  <c r="BM24" i="3"/>
  <c r="BM25" i="3" s="1"/>
  <c r="AA25" i="3"/>
  <c r="AD24" i="3"/>
  <c r="Z24" i="3"/>
  <c r="DM25" i="3"/>
  <c r="DP24" i="3"/>
  <c r="DL24" i="3"/>
  <c r="DQ23" i="3"/>
  <c r="DH24" i="3"/>
  <c r="DD24" i="3"/>
  <c r="DI23" i="3"/>
  <c r="DE25" i="3"/>
  <c r="CZ25" i="3"/>
  <c r="CV25" i="3"/>
  <c r="DA24" i="3"/>
  <c r="CW26" i="3"/>
  <c r="CO26" i="3"/>
  <c r="CR25" i="3"/>
  <c r="CS24" i="3"/>
  <c r="CN25" i="3"/>
  <c r="CG26" i="3"/>
  <c r="CG27" i="3" s="1"/>
  <c r="CJ25" i="3"/>
  <c r="CF25" i="3"/>
  <c r="CK24" i="3"/>
  <c r="BY25" i="3"/>
  <c r="CB24" i="3"/>
  <c r="BX24" i="3"/>
  <c r="CC23" i="3"/>
  <c r="BQ25" i="3"/>
  <c r="BT24" i="3"/>
  <c r="BP24" i="3"/>
  <c r="BU23" i="3"/>
  <c r="BC24" i="3"/>
  <c r="BB25" i="3"/>
  <c r="AX25" i="3"/>
  <c r="AY26" i="3"/>
  <c r="AU22" i="3"/>
  <c r="AT23" i="3"/>
  <c r="AP23" i="3"/>
  <c r="AQ24" i="3"/>
  <c r="AH23" i="3"/>
  <c r="AL23" i="3"/>
  <c r="AM22" i="3"/>
  <c r="AI24" i="3"/>
  <c r="AE22" i="3"/>
  <c r="V22" i="3"/>
  <c r="R22" i="3"/>
  <c r="W21" i="3"/>
  <c r="S23" i="3"/>
  <c r="N22" i="3"/>
  <c r="J22" i="3"/>
  <c r="O21" i="3"/>
  <c r="BI27" i="3" l="1"/>
  <c r="BL26" i="3"/>
  <c r="BH26" i="3"/>
  <c r="BM26" i="3"/>
  <c r="Z25" i="3"/>
  <c r="AD25" i="3"/>
  <c r="AA26" i="3"/>
  <c r="DM26" i="3"/>
  <c r="DM27" i="3" s="1"/>
  <c r="DP25" i="3"/>
  <c r="DL25" i="3"/>
  <c r="DQ24" i="3"/>
  <c r="DH25" i="3"/>
  <c r="DI24" i="3"/>
  <c r="DD25" i="3"/>
  <c r="DE26" i="3"/>
  <c r="CW27" i="3"/>
  <c r="DA25" i="3"/>
  <c r="CV26" i="3"/>
  <c r="CZ26" i="3"/>
  <c r="CS25" i="3"/>
  <c r="CR26" i="3"/>
  <c r="CN26" i="3"/>
  <c r="CO27" i="3"/>
  <c r="CJ26" i="3"/>
  <c r="CF26" i="3"/>
  <c r="CK25" i="3"/>
  <c r="CF27" i="3"/>
  <c r="CJ27" i="3"/>
  <c r="CB25" i="3"/>
  <c r="BX25" i="3"/>
  <c r="CC24" i="3"/>
  <c r="BY26" i="3"/>
  <c r="BY27" i="3"/>
  <c r="BQ26" i="3"/>
  <c r="BT25" i="3"/>
  <c r="BU24" i="3"/>
  <c r="BP25" i="3"/>
  <c r="AX26" i="3"/>
  <c r="BC25" i="3"/>
  <c r="BB26" i="3"/>
  <c r="AY27" i="3"/>
  <c r="AU23" i="3"/>
  <c r="AT24" i="3"/>
  <c r="AP24" i="3"/>
  <c r="AQ25" i="3"/>
  <c r="AH24" i="3"/>
  <c r="AM23" i="3"/>
  <c r="AL24" i="3"/>
  <c r="AI25" i="3"/>
  <c r="AE23" i="3"/>
  <c r="AE24" i="3" s="1"/>
  <c r="O22" i="3"/>
  <c r="N1" i="3" s="1"/>
  <c r="D23" i="1" s="1"/>
  <c r="V23" i="3"/>
  <c r="W22" i="3"/>
  <c r="R23" i="3"/>
  <c r="S24" i="3"/>
  <c r="BL27" i="3" l="1"/>
  <c r="BM27" i="3" s="1"/>
  <c r="BL1" i="3" s="1"/>
  <c r="D29" i="1" s="1"/>
  <c r="BH27" i="3"/>
  <c r="AE25" i="3"/>
  <c r="AD26" i="3"/>
  <c r="Z26" i="3"/>
  <c r="AA27" i="3"/>
  <c r="DP27" i="3"/>
  <c r="DL27" i="3"/>
  <c r="DL26" i="3"/>
  <c r="DQ25" i="3"/>
  <c r="DP26" i="3"/>
  <c r="DD26" i="3"/>
  <c r="DI25" i="3"/>
  <c r="DH26" i="3"/>
  <c r="DE27" i="3"/>
  <c r="DA26" i="3"/>
  <c r="CZ27" i="3"/>
  <c r="CV27" i="3"/>
  <c r="CN27" i="3"/>
  <c r="CS26" i="3"/>
  <c r="CR27" i="3"/>
  <c r="CK26" i="3"/>
  <c r="CK27" i="3" s="1"/>
  <c r="CJ1" i="3" s="1"/>
  <c r="D32" i="1" s="1"/>
  <c r="CB27" i="3"/>
  <c r="BX27" i="3"/>
  <c r="BX26" i="3"/>
  <c r="CC25" i="3"/>
  <c r="CB26" i="3"/>
  <c r="BQ27" i="3"/>
  <c r="BP26" i="3"/>
  <c r="BU25" i="3"/>
  <c r="BT26" i="3"/>
  <c r="BB27" i="3"/>
  <c r="AX27" i="3"/>
  <c r="BC26" i="3"/>
  <c r="BC27" i="3" s="1"/>
  <c r="BB1" i="3" s="1"/>
  <c r="D28" i="1" s="1"/>
  <c r="AT25" i="3"/>
  <c r="AU24" i="3"/>
  <c r="AP25" i="3"/>
  <c r="AQ26" i="3"/>
  <c r="AL25" i="3"/>
  <c r="AH25" i="3"/>
  <c r="AM24" i="3"/>
  <c r="AI26" i="3"/>
  <c r="V24" i="3"/>
  <c r="W23" i="3"/>
  <c r="R24" i="3"/>
  <c r="S25" i="3"/>
  <c r="DQ26" i="3" l="1"/>
  <c r="DQ27" i="3" s="1"/>
  <c r="CS27" i="3"/>
  <c r="CR1" i="3" s="1"/>
  <c r="D33" i="1" s="1"/>
  <c r="CC26" i="3"/>
  <c r="CC27" i="3" s="1"/>
  <c r="AE26" i="3"/>
  <c r="AD27" i="3"/>
  <c r="AE27" i="3" s="1"/>
  <c r="AD1" i="3" s="1"/>
  <c r="D25" i="1" s="1"/>
  <c r="Z27" i="3"/>
  <c r="DP1" i="3"/>
  <c r="D36" i="1" s="1"/>
  <c r="DH27" i="3"/>
  <c r="DD27" i="3"/>
  <c r="DI26" i="3"/>
  <c r="DA27" i="3"/>
  <c r="CZ1" i="3" s="1"/>
  <c r="D34" i="1" s="1"/>
  <c r="CB1" i="3"/>
  <c r="D31" i="1" s="1"/>
  <c r="BT27" i="3"/>
  <c r="BP27" i="3"/>
  <c r="BU26" i="3"/>
  <c r="BU27" i="3" s="1"/>
  <c r="BT1" i="3" s="1"/>
  <c r="D30" i="1" s="1"/>
  <c r="AP26" i="3"/>
  <c r="AU25" i="3"/>
  <c r="AT26" i="3"/>
  <c r="AQ27" i="3"/>
  <c r="AM25" i="3"/>
  <c r="AH26" i="3"/>
  <c r="AL26" i="3"/>
  <c r="AI27" i="3"/>
  <c r="W24" i="3"/>
  <c r="V25" i="3"/>
  <c r="R25" i="3"/>
  <c r="S26" i="3"/>
  <c r="DI27" i="3" l="1"/>
  <c r="DH1" i="3" s="1"/>
  <c r="D35" i="1" s="1"/>
  <c r="AP27" i="3"/>
  <c r="AT27" i="3"/>
  <c r="AU26" i="3"/>
  <c r="AL27" i="3"/>
  <c r="AH27" i="3"/>
  <c r="AM26" i="3"/>
  <c r="AM27" i="3" s="1"/>
  <c r="AL1" i="3" s="1"/>
  <c r="D26" i="1" s="1"/>
  <c r="W25" i="3"/>
  <c r="V26" i="3"/>
  <c r="R26" i="3"/>
  <c r="AU27" i="3" l="1"/>
  <c r="AT1" i="3" s="1"/>
  <c r="D27" i="1" s="1"/>
  <c r="W26" i="3"/>
  <c r="V1" i="3"/>
  <c r="D24" i="1" s="1"/>
</calcChain>
</file>

<file path=xl/comments1.xml><?xml version="1.0" encoding="utf-8"?>
<comments xmlns="http://schemas.openxmlformats.org/spreadsheetml/2006/main">
  <authors>
    <author>jianlong wo</author>
  </authors>
  <commentList>
    <comment ref="N15" authorId="0" shapeId="0">
      <text>
        <r>
          <rPr>
            <b/>
            <sz val="9"/>
            <rFont val="宋体"/>
            <family val="3"/>
            <charset val="134"/>
          </rPr>
          <t>小游戏卡牌期期望值=
Bet*cardValue</t>
        </r>
      </text>
    </comment>
    <comment ref="F22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[[3,1],[6,2],[9,3],[12,4],[15,5],[18,6],[21,7],[24,8]]</t>
        </r>
      </text>
    </comment>
    <comment ref="F25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[[3,1],[6,2],[9,3],[12,4],[15,5],[18,6],[21,7],[24,8]]</t>
        </r>
      </text>
    </comment>
  </commentList>
</comments>
</file>

<file path=xl/comments2.xml><?xml version="1.0" encoding="utf-8"?>
<comments xmlns="http://schemas.openxmlformats.org/spreadsheetml/2006/main">
  <authors>
    <author>jianlong wo</author>
  </authors>
  <commentList>
    <comment ref="E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第一个dropid为宝箱类型对应的奖励
例如金币宝箱，第1个为</t>
        </r>
      </text>
    </comment>
    <comment ref="F4" authorId="0" shapeId="0">
      <text>
        <r>
          <rPr>
            <sz val="9"/>
            <rFont val="宋体"/>
            <family val="3"/>
            <charset val="134"/>
          </rPr>
          <t>例如本次掉落金币宝箱
则按照权重从不同品质中随机1个宝箱</t>
        </r>
      </text>
    </comment>
  </commentList>
</comments>
</file>

<file path=xl/comments3.xml><?xml version="1.0" encoding="utf-8"?>
<comments xmlns="http://schemas.openxmlformats.org/spreadsheetml/2006/main">
  <authors>
    <author>jianlong wo</author>
  </authors>
  <commentList>
    <comment ref="E2" authorId="0" shapeId="0">
      <text>
        <r>
          <rPr>
            <b/>
            <sz val="9"/>
            <rFont val="宋体"/>
            <family val="3"/>
            <charset val="134"/>
          </rPr>
          <t>增益类型:</t>
        </r>
        <r>
          <rPr>
            <sz val="9"/>
            <rFont val="宋体"/>
            <family val="3"/>
            <charset val="134"/>
          </rPr>
          <t xml:space="preserve">
增加%或值或概率%</t>
        </r>
      </text>
    </comment>
  </commentList>
</comments>
</file>

<file path=xl/sharedStrings.xml><?xml version="1.0" encoding="utf-8"?>
<sst xmlns="http://schemas.openxmlformats.org/spreadsheetml/2006/main" count="1104" uniqueCount="310">
  <si>
    <t>cs</t>
  </si>
  <si>
    <t>int</t>
  </si>
  <si>
    <t>string</t>
  </si>
  <si>
    <t>id</t>
  </si>
  <si>
    <t>times</t>
  </si>
  <si>
    <t>rewardTimes</t>
  </si>
  <si>
    <t>rewardValue</t>
  </si>
  <si>
    <t>buffType</t>
  </si>
  <si>
    <t>每日限制广告
奖励次数,0为无限制</t>
  </si>
  <si>
    <t>奖励倍数</t>
  </si>
  <si>
    <t>奖励额外参数[[n,x]]</t>
  </si>
  <si>
    <r>
      <rPr>
        <sz val="10"/>
        <color theme="1"/>
        <rFont val="微软雅黑"/>
        <family val="2"/>
        <charset val="134"/>
      </rPr>
      <t xml:space="preserve">商城buff类型
</t>
    </r>
    <r>
      <rPr>
        <sz val="8"/>
        <color theme="1"/>
        <rFont val="微软雅黑"/>
        <family val="2"/>
        <charset val="134"/>
      </rPr>
      <t>1增加%收益,2额外奖励绝对值,
3额外再得1份奖励概率翻倍</t>
    </r>
  </si>
  <si>
    <t>额外参数说明</t>
  </si>
  <si>
    <t>id说明</t>
  </si>
  <si>
    <t>三日礼，免费领取的翻倍</t>
  </si>
  <si>
    <r>
      <rPr>
        <i/>
        <sz val="9"/>
        <color rgb="FF9876AA"/>
        <rFont val="微软雅黑"/>
        <family val="2"/>
        <charset val="134"/>
      </rPr>
      <t>THREE_DAY</t>
    </r>
    <r>
      <rPr>
        <sz val="9"/>
        <color rgb="FFA9B7C6"/>
        <rFont val="微软雅黑"/>
        <family val="2"/>
        <charset val="134"/>
      </rPr>
      <t>(</t>
    </r>
    <r>
      <rPr>
        <sz val="9"/>
        <color rgb="FF6897BB"/>
        <rFont val="微软雅黑"/>
        <family val="2"/>
        <charset val="134"/>
      </rPr>
      <t>1</t>
    </r>
    <r>
      <rPr>
        <sz val="9"/>
        <color rgb="FFA9B7C6"/>
        <rFont val="微软雅黑"/>
        <family val="2"/>
        <charset val="134"/>
      </rPr>
      <t>)</t>
    </r>
    <r>
      <rPr>
        <sz val="9"/>
        <color rgb="FFCC7832"/>
        <rFont val="微软雅黑"/>
        <family val="2"/>
        <charset val="134"/>
      </rPr>
      <t>,</t>
    </r>
  </si>
  <si>
    <t>[[1,2],[2,3],[5,4],[10,5],[15,6]]</t>
  </si>
  <si>
    <t>第n次开始x倍数</t>
  </si>
  <si>
    <t>升级</t>
  </si>
  <si>
    <r>
      <rPr>
        <i/>
        <sz val="9"/>
        <color rgb="FF9876AA"/>
        <rFont val="微软雅黑"/>
        <family val="2"/>
        <charset val="134"/>
      </rPr>
      <t>LEVEL_UP</t>
    </r>
    <r>
      <rPr>
        <sz val="9"/>
        <color rgb="FFA9B7C6"/>
        <rFont val="微软雅黑"/>
        <family val="2"/>
        <charset val="134"/>
      </rPr>
      <t>(</t>
    </r>
    <r>
      <rPr>
        <sz val="9"/>
        <color rgb="FF6897BB"/>
        <rFont val="微软雅黑"/>
        <family val="2"/>
        <charset val="134"/>
      </rPr>
      <t>2</t>
    </r>
    <r>
      <rPr>
        <sz val="9"/>
        <color rgb="FFA9B7C6"/>
        <rFont val="微软雅黑"/>
        <family val="2"/>
        <charset val="134"/>
      </rPr>
      <t>)</t>
    </r>
    <r>
      <rPr>
        <sz val="9"/>
        <color rgb="FFCC7832"/>
        <rFont val="微软雅黑"/>
        <family val="2"/>
        <charset val="134"/>
      </rPr>
      <t>,</t>
    </r>
  </si>
  <si>
    <t>[1,9]</t>
  </si>
  <si>
    <t>抽抽乐随机区间</t>
  </si>
  <si>
    <t>抽抽乐</t>
  </si>
  <si>
    <r>
      <rPr>
        <i/>
        <sz val="9"/>
        <color rgb="FF9876AA"/>
        <rFont val="微软雅黑"/>
        <family val="2"/>
        <charset val="134"/>
      </rPr>
      <t>LUCKY_GOLD</t>
    </r>
    <r>
      <rPr>
        <sz val="9"/>
        <color rgb="FFA9B7C6"/>
        <rFont val="微软雅黑"/>
        <family val="2"/>
        <charset val="134"/>
      </rPr>
      <t>(</t>
    </r>
    <r>
      <rPr>
        <sz val="9"/>
        <color rgb="FF6897BB"/>
        <rFont val="微软雅黑"/>
        <family val="2"/>
        <charset val="134"/>
      </rPr>
      <t>3</t>
    </r>
    <r>
      <rPr>
        <sz val="9"/>
        <color rgb="FFA9B7C6"/>
        <rFont val="微软雅黑"/>
        <family val="2"/>
        <charset val="134"/>
      </rPr>
      <t>)</t>
    </r>
    <r>
      <rPr>
        <sz val="9"/>
        <color rgb="FFCC7832"/>
        <rFont val="微软雅黑"/>
        <family val="2"/>
        <charset val="134"/>
      </rPr>
      <t>,</t>
    </r>
  </si>
  <si>
    <t>在线礼包</t>
  </si>
  <si>
    <r>
      <rPr>
        <i/>
        <sz val="9"/>
        <color rgb="FF9876AA"/>
        <rFont val="微软雅黑"/>
        <family val="2"/>
        <charset val="134"/>
      </rPr>
      <t>ONLINE_GIFT</t>
    </r>
    <r>
      <rPr>
        <sz val="9"/>
        <color rgb="FFA9B7C6"/>
        <rFont val="微软雅黑"/>
        <family val="2"/>
        <charset val="134"/>
      </rPr>
      <t>(</t>
    </r>
    <r>
      <rPr>
        <sz val="9"/>
        <color rgb="FF6897BB"/>
        <rFont val="微软雅黑"/>
        <family val="2"/>
        <charset val="134"/>
      </rPr>
      <t>4</t>
    </r>
    <r>
      <rPr>
        <sz val="9"/>
        <color rgb="FFA9B7C6"/>
        <rFont val="微软雅黑"/>
        <family val="2"/>
        <charset val="134"/>
      </rPr>
      <t>)</t>
    </r>
    <r>
      <rPr>
        <sz val="9"/>
        <color rgb="FFCC7832"/>
        <rFont val="微软雅黑"/>
        <family val="2"/>
        <charset val="134"/>
      </rPr>
      <t>,</t>
    </r>
  </si>
  <si>
    <t>暂缓开发</t>
  </si>
  <si>
    <r>
      <rPr>
        <sz val="11"/>
        <color theme="1"/>
        <rFont val="微软雅黑"/>
        <family val="2"/>
        <charset val="134"/>
      </rPr>
      <t>商城免费金币</t>
    </r>
    <r>
      <rPr>
        <sz val="11"/>
        <color rgb="FFFF0000"/>
        <rFont val="微软雅黑"/>
        <family val="2"/>
        <charset val="134"/>
      </rPr>
      <t>，金币范围</t>
    </r>
  </si>
  <si>
    <r>
      <rPr>
        <i/>
        <sz val="9"/>
        <color rgb="FF9876AA"/>
        <rFont val="微软雅黑"/>
        <family val="2"/>
        <charset val="134"/>
      </rPr>
      <t>FREE_GOLD</t>
    </r>
    <r>
      <rPr>
        <sz val="9"/>
        <color rgb="FFA9B7C6"/>
        <rFont val="微软雅黑"/>
        <family val="2"/>
        <charset val="134"/>
      </rPr>
      <t>(</t>
    </r>
    <r>
      <rPr>
        <sz val="9"/>
        <color rgb="FF6897BB"/>
        <rFont val="微软雅黑"/>
        <family val="2"/>
        <charset val="134"/>
      </rPr>
      <t>5</t>
    </r>
    <r>
      <rPr>
        <sz val="9"/>
        <color rgb="FFA9B7C6"/>
        <rFont val="微软雅黑"/>
        <family val="2"/>
        <charset val="134"/>
      </rPr>
      <t>)</t>
    </r>
    <r>
      <rPr>
        <sz val="9"/>
        <color rgb="FFCC7832"/>
        <rFont val="微软雅黑"/>
        <family val="2"/>
        <charset val="134"/>
      </rPr>
      <t>,</t>
    </r>
  </si>
  <si>
    <r>
      <rPr>
        <sz val="11"/>
        <color theme="1"/>
        <rFont val="微软雅黑"/>
        <family val="2"/>
        <charset val="134"/>
      </rPr>
      <t>免费钻石，</t>
    </r>
    <r>
      <rPr>
        <sz val="11"/>
        <color rgb="FFFF0000"/>
        <rFont val="微软雅黑"/>
        <family val="2"/>
        <charset val="134"/>
      </rPr>
      <t>钻的范围</t>
    </r>
  </si>
  <si>
    <r>
      <rPr>
        <i/>
        <sz val="9"/>
        <color rgb="FF9876AA"/>
        <rFont val="微软雅黑"/>
        <family val="2"/>
        <charset val="134"/>
      </rPr>
      <t>FREE_DIAMOND</t>
    </r>
    <r>
      <rPr>
        <sz val="9"/>
        <color rgb="FFA9B7C6"/>
        <rFont val="微软雅黑"/>
        <family val="2"/>
        <charset val="134"/>
      </rPr>
      <t>(</t>
    </r>
    <r>
      <rPr>
        <sz val="9"/>
        <color rgb="FF6897BB"/>
        <rFont val="微软雅黑"/>
        <family val="2"/>
        <charset val="134"/>
      </rPr>
      <t>6</t>
    </r>
    <r>
      <rPr>
        <sz val="9"/>
        <color rgb="FFA9B7C6"/>
        <rFont val="微软雅黑"/>
        <family val="2"/>
        <charset val="134"/>
      </rPr>
      <t>)</t>
    </r>
    <r>
      <rPr>
        <sz val="9"/>
        <color rgb="FFCC7832"/>
        <rFont val="微软雅黑"/>
        <family val="2"/>
        <charset val="134"/>
      </rPr>
      <t>,</t>
    </r>
  </si>
  <si>
    <t>重选小游戏</t>
  </si>
  <si>
    <r>
      <rPr>
        <i/>
        <sz val="9"/>
        <color rgb="FF9876AA"/>
        <rFont val="微软雅黑"/>
        <family val="2"/>
        <charset val="134"/>
      </rPr>
      <t>GAME_RECHOOSE</t>
    </r>
    <r>
      <rPr>
        <sz val="9"/>
        <color rgb="FFA9B7C6"/>
        <rFont val="微软雅黑"/>
        <family val="2"/>
        <charset val="134"/>
      </rPr>
      <t>(</t>
    </r>
    <r>
      <rPr>
        <sz val="9"/>
        <color rgb="FF6897BB"/>
        <rFont val="微软雅黑"/>
        <family val="2"/>
        <charset val="134"/>
      </rPr>
      <t>7</t>
    </r>
    <r>
      <rPr>
        <sz val="9"/>
        <color rgb="FFA9B7C6"/>
        <rFont val="微软雅黑"/>
        <family val="2"/>
        <charset val="134"/>
      </rPr>
      <t>)</t>
    </r>
    <r>
      <rPr>
        <sz val="9"/>
        <color rgb="FFCC7832"/>
        <rFont val="微软雅黑"/>
        <family val="2"/>
        <charset val="134"/>
      </rPr>
      <t>,</t>
    </r>
  </si>
  <si>
    <t>助力小游戏</t>
  </si>
  <si>
    <r>
      <rPr>
        <i/>
        <sz val="9"/>
        <color rgb="FF9876AA"/>
        <rFont val="微软雅黑"/>
        <family val="2"/>
        <charset val="134"/>
      </rPr>
      <t>GAME_VIEW_ITEM</t>
    </r>
    <r>
      <rPr>
        <sz val="9"/>
        <color rgb="FFA9B7C6"/>
        <rFont val="微软雅黑"/>
        <family val="2"/>
        <charset val="134"/>
      </rPr>
      <t>(</t>
    </r>
    <r>
      <rPr>
        <sz val="9"/>
        <color rgb="FF6897BB"/>
        <rFont val="微软雅黑"/>
        <family val="2"/>
        <charset val="134"/>
      </rPr>
      <t>8</t>
    </r>
    <r>
      <rPr>
        <sz val="9"/>
        <color rgb="FFA9B7C6"/>
        <rFont val="微软雅黑"/>
        <family val="2"/>
        <charset val="134"/>
      </rPr>
      <t>)</t>
    </r>
    <r>
      <rPr>
        <sz val="9"/>
        <color rgb="FFCC7832"/>
        <rFont val="微软雅黑"/>
        <family val="2"/>
        <charset val="134"/>
      </rPr>
      <t>,</t>
    </r>
  </si>
  <si>
    <t>时间(分钟)</t>
  </si>
  <si>
    <t>自动开火</t>
  </si>
  <si>
    <r>
      <rPr>
        <i/>
        <sz val="9"/>
        <color rgb="FF9876AA"/>
        <rFont val="微软雅黑"/>
        <family val="2"/>
        <charset val="134"/>
      </rPr>
      <t>AUTO_FIRE</t>
    </r>
    <r>
      <rPr>
        <sz val="9"/>
        <color rgb="FFA9B7C6"/>
        <rFont val="微软雅黑"/>
        <family val="2"/>
        <charset val="134"/>
      </rPr>
      <t>(</t>
    </r>
    <r>
      <rPr>
        <sz val="9"/>
        <color rgb="FF6897BB"/>
        <rFont val="微软雅黑"/>
        <family val="2"/>
        <charset val="134"/>
      </rPr>
      <t>9</t>
    </r>
    <r>
      <rPr>
        <sz val="9"/>
        <color rgb="FFA9B7C6"/>
        <rFont val="微软雅黑"/>
        <family val="2"/>
        <charset val="134"/>
      </rPr>
      <t>)</t>
    </r>
    <r>
      <rPr>
        <sz val="9"/>
        <color rgb="FFCC7832"/>
        <rFont val="微软雅黑"/>
        <family val="2"/>
        <charset val="134"/>
      </rPr>
      <t>,</t>
    </r>
  </si>
  <si>
    <t>[1001,5]</t>
  </si>
  <si>
    <t>每个道具个数配置</t>
  </si>
  <si>
    <r>
      <rPr>
        <sz val="11"/>
        <color theme="1"/>
        <rFont val="微软雅黑"/>
        <family val="2"/>
        <charset val="134"/>
      </rPr>
      <t>免费道具，</t>
    </r>
    <r>
      <rPr>
        <sz val="11"/>
        <color rgb="FFFF0000"/>
        <rFont val="微软雅黑"/>
        <family val="2"/>
        <charset val="134"/>
      </rPr>
      <t>每个道具限制看广告次数和每次奖励个数</t>
    </r>
  </si>
  <si>
    <r>
      <rPr>
        <i/>
        <sz val="9"/>
        <color rgb="FF9876AA"/>
        <rFont val="微软雅黑"/>
        <family val="2"/>
        <charset val="134"/>
      </rPr>
      <t>FREE_ITEM</t>
    </r>
    <r>
      <rPr>
        <sz val="9"/>
        <color rgb="FFA9B7C6"/>
        <rFont val="微软雅黑"/>
        <family val="2"/>
        <charset val="134"/>
      </rPr>
      <t>(</t>
    </r>
    <r>
      <rPr>
        <sz val="9"/>
        <color rgb="FF6897BB"/>
        <rFont val="微软雅黑"/>
        <family val="2"/>
        <charset val="134"/>
      </rPr>
      <t>10</t>
    </r>
    <r>
      <rPr>
        <sz val="9"/>
        <color rgb="FFA9B7C6"/>
        <rFont val="微软雅黑"/>
        <family val="2"/>
        <charset val="134"/>
      </rPr>
      <t>)</t>
    </r>
    <r>
      <rPr>
        <sz val="9"/>
        <color rgb="FFCC7832"/>
        <rFont val="微软雅黑"/>
        <family val="2"/>
        <charset val="134"/>
      </rPr>
      <t>,</t>
    </r>
  </si>
  <si>
    <t>看广告小游戏卡牌验算</t>
  </si>
  <si>
    <t>[1002,5]</t>
  </si>
  <si>
    <r>
      <rPr>
        <i/>
        <sz val="9"/>
        <color rgb="FF9876AA"/>
        <rFont val="微软雅黑"/>
        <family val="2"/>
        <charset val="134"/>
      </rPr>
      <t>FREE_ITEM</t>
    </r>
    <r>
      <rPr>
        <sz val="9"/>
        <color rgb="FFA9B7C6"/>
        <rFont val="微软雅黑"/>
        <family val="2"/>
        <charset val="134"/>
      </rPr>
      <t>(</t>
    </r>
    <r>
      <rPr>
        <sz val="9"/>
        <color rgb="FF6897BB"/>
        <rFont val="微软雅黑"/>
        <family val="2"/>
        <charset val="134"/>
      </rPr>
      <t>11),</t>
    </r>
  </si>
  <si>
    <t>房间类型</t>
  </si>
  <si>
    <t>倍率基数</t>
  </si>
  <si>
    <t>卡牌价值</t>
  </si>
  <si>
    <t>金币期望</t>
  </si>
  <si>
    <t>增加进度%</t>
  </si>
  <si>
    <t>增加金币</t>
  </si>
  <si>
    <t>[1004,5]</t>
  </si>
  <si>
    <r>
      <rPr>
        <i/>
        <sz val="9"/>
        <color rgb="FF9876AA"/>
        <rFont val="微软雅黑"/>
        <family val="2"/>
        <charset val="134"/>
      </rPr>
      <t>FREE_ITEM</t>
    </r>
    <r>
      <rPr>
        <sz val="9"/>
        <color rgb="FFA9B7C6"/>
        <rFont val="微软雅黑"/>
        <family val="2"/>
        <charset val="134"/>
      </rPr>
      <t>(</t>
    </r>
    <r>
      <rPr>
        <sz val="9"/>
        <color rgb="FF6897BB"/>
        <rFont val="微软雅黑"/>
        <family val="2"/>
        <charset val="134"/>
      </rPr>
      <t>12),</t>
    </r>
  </si>
  <si>
    <t>500</t>
  </si>
  <si>
    <t>发财金双倍</t>
  </si>
  <si>
    <r>
      <rPr>
        <i/>
        <sz val="9"/>
        <color rgb="FF9876AA"/>
        <rFont val="微软雅黑"/>
        <family val="2"/>
        <charset val="134"/>
      </rPr>
      <t>BROKE_DOUBLE</t>
    </r>
    <r>
      <rPr>
        <sz val="9"/>
        <color rgb="FFA9B7C6"/>
        <rFont val="微软雅黑"/>
        <family val="2"/>
        <charset val="134"/>
      </rPr>
      <t>(</t>
    </r>
    <r>
      <rPr>
        <sz val="9"/>
        <color rgb="FF6897BB"/>
        <rFont val="微软雅黑"/>
        <family val="2"/>
        <charset val="134"/>
      </rPr>
      <t>13</t>
    </r>
    <r>
      <rPr>
        <sz val="9"/>
        <color rgb="FFA9B7C6"/>
        <rFont val="微软雅黑"/>
        <family val="2"/>
        <charset val="134"/>
      </rPr>
      <t>)</t>
    </r>
    <r>
      <rPr>
        <sz val="9"/>
        <color rgb="FFCC7832"/>
        <rFont val="微软雅黑"/>
        <family val="2"/>
        <charset val="134"/>
      </rPr>
      <t>,</t>
    </r>
  </si>
  <si>
    <t>发财金额外次数并双倍</t>
  </si>
  <si>
    <r>
      <rPr>
        <i/>
        <sz val="9"/>
        <color rgb="FF9876AA"/>
        <rFont val="微软雅黑"/>
        <family val="2"/>
        <charset val="134"/>
      </rPr>
      <t>BROKE_TIMES</t>
    </r>
    <r>
      <rPr>
        <sz val="9"/>
        <color rgb="FFA9B7C6"/>
        <rFont val="微软雅黑"/>
        <family val="2"/>
        <charset val="134"/>
      </rPr>
      <t>(</t>
    </r>
    <r>
      <rPr>
        <sz val="9"/>
        <color rgb="FF6897BB"/>
        <rFont val="微软雅黑"/>
        <family val="2"/>
        <charset val="134"/>
      </rPr>
      <t>14</t>
    </r>
    <r>
      <rPr>
        <sz val="9"/>
        <color rgb="FFA9B7C6"/>
        <rFont val="微软雅黑"/>
        <family val="2"/>
        <charset val="134"/>
      </rPr>
      <t>)</t>
    </r>
    <r>
      <rPr>
        <sz val="9"/>
        <color rgb="FFCC7832"/>
        <rFont val="微软雅黑"/>
        <family val="2"/>
        <charset val="134"/>
      </rPr>
      <t>,</t>
    </r>
  </si>
  <si>
    <t>签到</t>
  </si>
  <si>
    <t>每日任务类型看广告</t>
  </si>
  <si>
    <t>小游戏增加进度,[2,1000]:2代表房间，1000表示10%</t>
  </si>
  <si>
    <t>总共观看24个广告奖励增至8%</t>
  </si>
  <si>
    <t>精选</t>
  </si>
  <si>
    <r>
      <rPr>
        <b/>
        <sz val="9"/>
        <color theme="1"/>
        <rFont val="微软雅黑"/>
        <family val="2"/>
        <charset val="134"/>
      </rPr>
      <t>金币宝箱</t>
    </r>
    <r>
      <rPr>
        <sz val="9"/>
        <color theme="1"/>
        <rFont val="微软雅黑"/>
        <family val="2"/>
        <charset val="134"/>
      </rPr>
      <t xml:space="preserve"> 观看3/5/7/10...次广告，获得金币在基础上增加1%/2%/3%/4%...；</t>
    </r>
  </si>
  <si>
    <t>SUPER_TREASURE_1(18,false),</t>
  </si>
  <si>
    <r>
      <rPr>
        <b/>
        <sz val="9"/>
        <color theme="1"/>
        <rFont val="微软雅黑"/>
        <family val="2"/>
        <charset val="134"/>
      </rPr>
      <t>星钻宝箱</t>
    </r>
    <r>
      <rPr>
        <sz val="9"/>
        <color theme="1"/>
        <rFont val="微软雅黑"/>
        <family val="2"/>
        <charset val="134"/>
      </rPr>
      <t xml:space="preserve"> 观看3/5/7/10...次广告，获得星钻在基础上增加1%/2%/3%/4%...</t>
    </r>
  </si>
  <si>
    <t>SUPER_TREASURE_2(19,false),</t>
  </si>
  <si>
    <r>
      <rPr>
        <b/>
        <sz val="9"/>
        <color theme="1"/>
        <rFont val="微软雅黑"/>
        <family val="2"/>
        <charset val="134"/>
      </rPr>
      <t>翅膀宝箱</t>
    </r>
    <r>
      <rPr>
        <sz val="9"/>
        <color theme="1"/>
        <rFont val="微软雅黑"/>
        <family val="2"/>
        <charset val="134"/>
      </rPr>
      <t xml:space="preserve"> 观看3/5/7/10...次广告，获得翅膀时间延长1/2/3/4…小时</t>
    </r>
  </si>
  <si>
    <t>SUPER_TREASURE_3(20,false),</t>
  </si>
  <si>
    <t>总共观看24个广告有8%概率再得1份</t>
  </si>
  <si>
    <r>
      <rPr>
        <b/>
        <sz val="9"/>
        <color theme="1"/>
        <rFont val="微软雅黑"/>
        <family val="2"/>
        <charset val="134"/>
      </rPr>
      <t>核弹宝箱</t>
    </r>
    <r>
      <rPr>
        <sz val="9"/>
        <color theme="1"/>
        <rFont val="微软雅黑"/>
        <family val="2"/>
        <charset val="134"/>
      </rPr>
      <t xml:space="preserve"> 观看3/5/7/10...次广告，有1%/2%/3%/4%...概率再得1份</t>
    </r>
  </si>
  <si>
    <t>SUPER_TREASURE_4(21,false),</t>
  </si>
  <si>
    <r>
      <rPr>
        <b/>
        <sz val="9"/>
        <color theme="1"/>
        <rFont val="微软雅黑"/>
        <family val="2"/>
        <charset val="134"/>
      </rPr>
      <t>锻造宝箱</t>
    </r>
    <r>
      <rPr>
        <sz val="9"/>
        <color theme="1"/>
        <rFont val="微软雅黑"/>
        <family val="2"/>
        <charset val="134"/>
      </rPr>
      <t xml:space="preserve"> 观看3/5/7/10...次广告，有1%/2%/3%/4%...概率再得1份</t>
    </r>
  </si>
  <si>
    <t>SUPER_TREASURE_5(22,false),</t>
  </si>
  <si>
    <r>
      <rPr>
        <b/>
        <sz val="9"/>
        <color theme="1"/>
        <rFont val="微软雅黑"/>
        <family val="2"/>
        <charset val="134"/>
      </rPr>
      <t>道具宝箱</t>
    </r>
    <r>
      <rPr>
        <sz val="9"/>
        <color theme="1"/>
        <rFont val="微软雅黑"/>
        <family val="2"/>
        <charset val="134"/>
      </rPr>
      <t xml:space="preserve"> 观看3/5/7/10...次广告，有1%/2%/3%/4%...概率再得1份</t>
    </r>
  </si>
  <si>
    <t>SUPER_TREASURE_6(23,false),</t>
  </si>
  <si>
    <r>
      <rPr>
        <b/>
        <sz val="9"/>
        <color theme="1"/>
        <rFont val="微软雅黑"/>
        <family val="2"/>
        <charset val="134"/>
      </rPr>
      <t>核弹碎片宝箱</t>
    </r>
    <r>
      <rPr>
        <sz val="9"/>
        <color theme="1"/>
        <rFont val="微软雅黑"/>
        <family val="2"/>
        <charset val="134"/>
      </rPr>
      <t xml:space="preserve"> 观看3/5/7/10...次广告，有1%/2%/3%/4%...概率再得1份</t>
    </r>
  </si>
  <si>
    <t>SUPER_TREASURE_7(24,false),</t>
  </si>
  <si>
    <t>专区</t>
  </si>
  <si>
    <r>
      <rPr>
        <b/>
        <sz val="9"/>
        <color theme="1"/>
        <rFont val="微软雅黑"/>
        <family val="2"/>
        <charset val="134"/>
      </rPr>
      <t>金币</t>
    </r>
    <r>
      <rPr>
        <sz val="9"/>
        <color theme="1"/>
        <rFont val="微软雅黑"/>
        <family val="2"/>
        <charset val="134"/>
      </rPr>
      <t xml:space="preserve"> 观看3/5/7/10...次广告，有1%/2%/3%/4%...概率再得1份</t>
    </r>
  </si>
  <si>
    <t>BASE_TREASURE_1(25,false),</t>
  </si>
  <si>
    <r>
      <rPr>
        <b/>
        <sz val="9"/>
        <color theme="1"/>
        <rFont val="微软雅黑"/>
        <family val="2"/>
        <charset val="134"/>
      </rPr>
      <t>星钻</t>
    </r>
    <r>
      <rPr>
        <sz val="9"/>
        <color theme="1"/>
        <rFont val="微软雅黑"/>
        <family val="2"/>
        <charset val="134"/>
      </rPr>
      <t xml:space="preserve"> 观看3/5/7/10...次广告，有1%/2%/3%/4%...概率再得1份</t>
    </r>
  </si>
  <si>
    <t>BASE_TREASURE_2(26,false),</t>
  </si>
  <si>
    <r>
      <rPr>
        <b/>
        <sz val="9"/>
        <color theme="1"/>
        <rFont val="微软雅黑"/>
        <family val="2"/>
        <charset val="134"/>
      </rPr>
      <t>锁定</t>
    </r>
    <r>
      <rPr>
        <sz val="9"/>
        <color theme="1"/>
        <rFont val="微软雅黑"/>
        <family val="2"/>
        <charset val="134"/>
      </rPr>
      <t xml:space="preserve"> 观看3/5/7/10...次广告，有1%/2%/3%/4%...概率再得1份</t>
    </r>
  </si>
  <si>
    <t>BASE_TREASURE_3(27,false),</t>
  </si>
  <si>
    <r>
      <rPr>
        <b/>
        <sz val="9"/>
        <color theme="1"/>
        <rFont val="微软雅黑"/>
        <family val="2"/>
        <charset val="134"/>
      </rPr>
      <t>冰冻</t>
    </r>
    <r>
      <rPr>
        <sz val="9"/>
        <color theme="1"/>
        <rFont val="微软雅黑"/>
        <family val="2"/>
        <charset val="134"/>
      </rPr>
      <t xml:space="preserve"> 观看3/5/7/10...次广告，有1%/2%/3%/4%...概率再得1份</t>
    </r>
  </si>
  <si>
    <t>BASE_TREASURE_4(28,false),</t>
  </si>
  <si>
    <r>
      <rPr>
        <b/>
        <sz val="9"/>
        <color theme="1"/>
        <rFont val="微软雅黑"/>
        <family val="2"/>
        <charset val="134"/>
      </rPr>
      <t>朱雀石</t>
    </r>
    <r>
      <rPr>
        <sz val="9"/>
        <color theme="1"/>
        <rFont val="微软雅黑"/>
        <family val="2"/>
        <charset val="134"/>
      </rPr>
      <t xml:space="preserve"> 观看3/5/7/10...次广告，有1%/2%/3%/4%...概率再得1份</t>
    </r>
  </si>
  <si>
    <t>BASE_TREASURE_5(29,false),</t>
  </si>
  <si>
    <r>
      <rPr>
        <b/>
        <sz val="9"/>
        <color theme="1"/>
        <rFont val="微软雅黑"/>
        <family val="2"/>
        <charset val="134"/>
      </rPr>
      <t>白虎石</t>
    </r>
    <r>
      <rPr>
        <sz val="9"/>
        <color theme="1"/>
        <rFont val="微软雅黑"/>
        <family val="2"/>
        <charset val="134"/>
      </rPr>
      <t xml:space="preserve"> 观看3/5/7/10...次广告，有1%/2%/3%/4%...概率再得1份</t>
    </r>
  </si>
  <si>
    <t>BASE_TREASURE_6(30,false),</t>
  </si>
  <si>
    <r>
      <rPr>
        <b/>
        <sz val="9"/>
        <color theme="1"/>
        <rFont val="微软雅黑"/>
        <family val="2"/>
        <charset val="134"/>
      </rPr>
      <t>青龙石</t>
    </r>
    <r>
      <rPr>
        <sz val="9"/>
        <color theme="1"/>
        <rFont val="微软雅黑"/>
        <family val="2"/>
        <charset val="134"/>
      </rPr>
      <t xml:space="preserve"> 观看3/5/7/10...次广告，有1%/2%/3%/4%...概率再得1份</t>
    </r>
  </si>
  <si>
    <t>BASE_TREASURE_7(31,false),</t>
  </si>
  <si>
    <r>
      <rPr>
        <b/>
        <sz val="9"/>
        <color theme="1"/>
        <rFont val="微软雅黑"/>
        <family val="2"/>
        <charset val="134"/>
      </rPr>
      <t>玄武石</t>
    </r>
    <r>
      <rPr>
        <sz val="9"/>
        <color theme="1"/>
        <rFont val="微软雅黑"/>
        <family val="2"/>
        <charset val="134"/>
      </rPr>
      <t xml:space="preserve"> 观看3/5/7/10...次广告，有1%/2%/3%/4%...概率再得1份</t>
    </r>
  </si>
  <si>
    <t>BASE_TREASURE_8(32,false),</t>
  </si>
  <si>
    <t>[1005,1]</t>
  </si>
  <si>
    <t>超级武器使用时数量为0，给1个1级超级武器</t>
  </si>
  <si>
    <t>FLOP_EXTRA(34), 翻牌</t>
  </si>
  <si>
    <t>[[0,1,10],[1,2,15],[2,3,20],[3,5,25],[4,5,30],[5,5,50],[6,5,50]]</t>
  </si>
  <si>
    <t>ARENA_EXTRA_BULLET(35), 竞技场 参数配置数组，[[0,2,20]]，0表示第1次，2看广告次数，20增加子弹，如果后续不配置则按照最后一个组的来</t>
  </si>
  <si>
    <t>[[1,2],[5,3],[13,4],[23,5],[33,6]]</t>
  </si>
  <si>
    <t>验算表在新手任务表中，共80个任务</t>
  </si>
  <si>
    <r>
      <rPr>
        <b/>
        <sz val="11"/>
        <color theme="1"/>
        <rFont val="微软雅黑"/>
        <family val="2"/>
        <charset val="134"/>
      </rPr>
      <t>新手任务</t>
    </r>
    <r>
      <rPr>
        <sz val="11"/>
        <color theme="1"/>
        <rFont val="微软雅黑"/>
        <family val="2"/>
        <charset val="134"/>
      </rPr>
      <t>，看广告越多翻倍越高，第n次开始x倍数</t>
    </r>
  </si>
  <si>
    <t>第1阶段看广告再转1次</t>
  </si>
  <si>
    <t>FREE_CHECKIN(37), 免费签到</t>
  </si>
  <si>
    <t>第2阶段看广告再转1次</t>
  </si>
  <si>
    <t>CHARGE_CHECKIN(38), 付费签到</t>
  </si>
  <si>
    <t>FIRST_CHARGE(39), 首充、</t>
  </si>
  <si>
    <t>、LUCKY_CHARGE(40), 黄金鱼喜从天降</t>
  </si>
  <si>
    <t>暂时不做</t>
  </si>
  <si>
    <t>UNLOCK_CHARGE(41), 房间解锁礼包（节日礼包等</t>
  </si>
  <si>
    <t>ADS_QUEST(42,"航海日志"，解锁)</t>
  </si>
  <si>
    <t>ADS_QUEST_SPEED(43,"航海日志加速")</t>
  </si>
  <si>
    <t>s</t>
  </si>
  <si>
    <t xml:space="preserve">新增了bonus类型 4|1001|4 翅膀奖励|翅膀id|时间 （单位小时) </t>
  </si>
  <si>
    <t>type</t>
  </si>
  <si>
    <t>typeId</t>
  </si>
  <si>
    <t>color</t>
  </si>
  <si>
    <t>dropGroup</t>
  </si>
  <si>
    <t>dropWeight</t>
  </si>
  <si>
    <t>AdvertTimes</t>
  </si>
  <si>
    <t>cd</t>
  </si>
  <si>
    <t>1精选
2专区</t>
  </si>
  <si>
    <t>奖励类型
与Advert表中id商城对应</t>
  </si>
  <si>
    <r>
      <rPr>
        <sz val="10"/>
        <color theme="1"/>
        <rFont val="微软雅黑"/>
        <family val="2"/>
        <charset val="134"/>
      </rPr>
      <t xml:space="preserve">品质
</t>
    </r>
    <r>
      <rPr>
        <sz val="8"/>
        <color theme="1"/>
        <rFont val="微软雅黑"/>
        <family val="2"/>
        <charset val="134"/>
      </rPr>
      <t>1绿，2蓝
3紫，4橙</t>
    </r>
  </si>
  <si>
    <r>
      <rPr>
        <sz val="10"/>
        <color theme="1"/>
        <rFont val="微软雅黑"/>
        <family val="2"/>
        <charset val="134"/>
      </rPr>
      <t xml:space="preserve">typeId=1对应掉落组，配置
</t>
    </r>
    <r>
      <rPr>
        <sz val="9"/>
        <color theme="1"/>
        <rFont val="微软雅黑"/>
        <family val="2"/>
        <charset val="134"/>
      </rPr>
      <t>掉落表掉落组id，支持多个掉落组
typeId=1奖励组，配置
奖励组的范围</t>
    </r>
  </si>
  <si>
    <t>相同奖励类型(typeId)
掉落权重</t>
  </si>
  <si>
    <t>领取1次宝箱需要的看广告次数</t>
  </si>
  <si>
    <t>专区奖励冷却时间/分钟</t>
  </si>
  <si>
    <t>宝箱价值验算</t>
  </si>
  <si>
    <t>[4911]</t>
  </si>
  <si>
    <t>金币宝箱_紫</t>
  </si>
  <si>
    <t>[4912]</t>
  </si>
  <si>
    <t>金币宝箱_橙</t>
  </si>
  <si>
    <t>[4921]</t>
  </si>
  <si>
    <t>星钻宝箱_紫</t>
  </si>
  <si>
    <t>[4922]</t>
  </si>
  <si>
    <t>星钻宝箱_橙</t>
  </si>
  <si>
    <t>[4931]</t>
  </si>
  <si>
    <t>翅膀宝箱_紫</t>
  </si>
  <si>
    <t>[4932]</t>
  </si>
  <si>
    <t>翅膀宝箱_橙</t>
  </si>
  <si>
    <t>[4941]</t>
  </si>
  <si>
    <t>核弹宝箱_紫</t>
  </si>
  <si>
    <t>[4942]</t>
  </si>
  <si>
    <t>核弹宝箱_橙</t>
  </si>
  <si>
    <t>[4951]</t>
  </si>
  <si>
    <t>锻造宝箱_紫</t>
  </si>
  <si>
    <t>[4952]</t>
  </si>
  <si>
    <t>锻造宝箱_橙</t>
  </si>
  <si>
    <t>[4961]</t>
  </si>
  <si>
    <t>道具宝箱_紫</t>
  </si>
  <si>
    <t>[4962]</t>
  </si>
  <si>
    <t>道具宝箱_橙</t>
  </si>
  <si>
    <t>[4971]</t>
  </si>
  <si>
    <t>核弹碎片宝箱_紫</t>
  </si>
  <si>
    <t>[4972]</t>
  </si>
  <si>
    <t>核弹碎片宝箱_橙</t>
  </si>
  <si>
    <r>
      <rPr>
        <sz val="11"/>
        <color theme="1"/>
        <rFont val="微软雅黑"/>
        <family val="2"/>
        <charset val="134"/>
      </rPr>
      <t>平均</t>
    </r>
    <r>
      <rPr>
        <sz val="8"/>
        <color theme="1"/>
        <rFont val="微软雅黑"/>
        <family val="2"/>
        <charset val="134"/>
      </rPr>
      <t>CD</t>
    </r>
  </si>
  <si>
    <t>2|2301|3,2|2301|5</t>
  </si>
  <si>
    <t>2|2303|3,2|2303|5</t>
  </si>
  <si>
    <t>c</t>
  </si>
  <si>
    <t>name</t>
  </si>
  <si>
    <t>des</t>
  </si>
  <si>
    <t>weight1</t>
  </si>
  <si>
    <t>weight2</t>
  </si>
  <si>
    <t>time</t>
  </si>
  <si>
    <t>maxMultiple</t>
  </si>
  <si>
    <t>reward</t>
  </si>
  <si>
    <t>编号</t>
  </si>
  <si>
    <t>任务名称
图片名字</t>
  </si>
  <si>
    <t>任务描述</t>
  </si>
  <si>
    <t>任务类型
用来控制刷新
不重复的</t>
  </si>
  <si>
    <t>任务栏默认3个位置
刷出该任务的权重</t>
  </si>
  <si>
    <t>看广告解锁的
高级位置该任务的权重</t>
  </si>
  <si>
    <t>任务时间
/分钟</t>
  </si>
  <si>
    <t>加速最高倍数</t>
  </si>
  <si>
    <t>任务奖励</t>
  </si>
  <si>
    <t>最快时间
分钟</t>
  </si>
  <si>
    <t>物品名称
辅助用到</t>
  </si>
  <si>
    <t>物品
类型</t>
  </si>
  <si>
    <t>物品id
1</t>
  </si>
  <si>
    <t>数量</t>
  </si>
  <si>
    <t>物品id
2</t>
  </si>
  <si>
    <t>物品id
3</t>
  </si>
  <si>
    <t>奖励组</t>
  </si>
  <si>
    <t>人民币价值</t>
  </si>
  <si>
    <t>价值
钻石价值</t>
  </si>
  <si>
    <t>物品类型</t>
  </si>
  <si>
    <t>te_hhrz_01</t>
  </si>
  <si>
    <t>hhrz_dl_des</t>
  </si>
  <si>
    <t>金币</t>
  </si>
  <si>
    <t>锁定</t>
  </si>
  <si>
    <t>冰冻</t>
  </si>
  <si>
    <t>人民币</t>
  </si>
  <si>
    <t>钻石</t>
  </si>
  <si>
    <t>狂暴</t>
  </si>
  <si>
    <t>te_hhrz_02</t>
  </si>
  <si>
    <t>hhrz_ts_des</t>
  </si>
  <si>
    <t>召唤</t>
  </si>
  <si>
    <t>福卡</t>
  </si>
  <si>
    <t>超级武器1</t>
  </si>
  <si>
    <t>超级武器2</t>
  </si>
  <si>
    <t>超级武器3</t>
  </si>
  <si>
    <t>超级武器4</t>
  </si>
  <si>
    <t>te_hhrz_03</t>
  </si>
  <si>
    <t>hhrz_dc_des</t>
  </si>
  <si>
    <t>超级武器碎片1</t>
  </si>
  <si>
    <t>5元话费卡</t>
  </si>
  <si>
    <t>超级武器碎片2</t>
  </si>
  <si>
    <t>2元话费卡</t>
  </si>
  <si>
    <t>高压锅</t>
  </si>
  <si>
    <t>30元话费卡</t>
  </si>
  <si>
    <t>超级武器碎片3</t>
  </si>
  <si>
    <t>50元话费卡</t>
  </si>
  <si>
    <t>超级武器碎片4</t>
  </si>
  <si>
    <t>活跃度</t>
  </si>
  <si>
    <t>te_hhrz_04</t>
  </si>
  <si>
    <t>hhrz_fx_des</t>
  </si>
  <si>
    <t>红包【恭】</t>
  </si>
  <si>
    <t>红包【喜】</t>
  </si>
  <si>
    <t>红包【发】</t>
  </si>
  <si>
    <t>红包【财】</t>
  </si>
  <si>
    <t>双轮</t>
  </si>
  <si>
    <t>橄榄油</t>
  </si>
  <si>
    <t>te_hhrz_05</t>
  </si>
  <si>
    <t>hhrz_cc_des</t>
  </si>
  <si>
    <t>米面礼包</t>
  </si>
  <si>
    <t>买单券</t>
  </si>
  <si>
    <t>te_hhrz_06</t>
  </si>
  <si>
    <t>hhrz_ss_des</t>
  </si>
  <si>
    <t>成就</t>
  </si>
  <si>
    <t>灵石</t>
  </si>
  <si>
    <t>朱雀石</t>
  </si>
  <si>
    <t>玄武石</t>
  </si>
  <si>
    <t>青龙石</t>
  </si>
  <si>
    <t>白虎石</t>
  </si>
  <si>
    <t>te_hhrz_07</t>
  </si>
  <si>
    <t>hhrz_jj_des</t>
  </si>
  <si>
    <t>te_hhrz_08</t>
  </si>
  <si>
    <t>hhrz_mg_des</t>
  </si>
  <si>
    <t>te_hhrz_09</t>
  </si>
  <si>
    <t>hhrz_hs_des</t>
  </si>
  <si>
    <t>te_hhrz_10</t>
  </si>
  <si>
    <t>hhrz_tj_des</t>
  </si>
  <si>
    <t>广告次数达到后先增加百分比，然后结算奖励</t>
  </si>
  <si>
    <t>金币宝箱</t>
  </si>
  <si>
    <t>领取1次需要的广告数量Ex</t>
  </si>
  <si>
    <t xml:space="preserve"> </t>
  </si>
  <si>
    <t>星钻宝箱</t>
  </si>
  <si>
    <t>翅膀宝箱</t>
  </si>
  <si>
    <t>核弹宝箱</t>
  </si>
  <si>
    <t>锻造宝箱</t>
  </si>
  <si>
    <t>道具宝箱</t>
  </si>
  <si>
    <t>核弹碎片宝箱</t>
  </si>
  <si>
    <t>星钻</t>
  </si>
  <si>
    <t>精选：</t>
  </si>
  <si>
    <t>升级
需要天数</t>
  </si>
  <si>
    <t>观看广告总次数</t>
  </si>
  <si>
    <t>当前进度观看次数</t>
  </si>
  <si>
    <r>
      <rPr>
        <b/>
        <sz val="9"/>
        <color theme="1"/>
        <rFont val="微软雅黑"/>
        <family val="2"/>
        <charset val="134"/>
      </rPr>
      <t>增加%</t>
    </r>
  </si>
  <si>
    <t>辅助输出列</t>
  </si>
  <si>
    <t>增加x小时</t>
  </si>
  <si>
    <t>再得1份
概率</t>
  </si>
  <si>
    <t>专区：</t>
  </si>
  <si>
    <t>冷却时间/分钟：</t>
  </si>
  <si>
    <t>每天可进行N次，N=:</t>
  </si>
  <si>
    <t>每个类型宝箱每天出现次数：</t>
  </si>
  <si>
    <r>
      <rPr>
        <b/>
        <sz val="9"/>
        <color theme="1"/>
        <rFont val="微软雅黑"/>
        <family val="2"/>
        <charset val="134"/>
      </rPr>
      <t>每天领取某类型宝箱</t>
    </r>
    <r>
      <rPr>
        <sz val="9"/>
        <color theme="1"/>
        <rFont val="微软雅黑"/>
        <family val="2"/>
        <charset val="134"/>
      </rPr>
      <t>需看广告数量=每天出现次数*领1个次宝箱看广告数量</t>
    </r>
  </si>
  <si>
    <t>每天按照2小时计算可进行N次，N=:</t>
  </si>
  <si>
    <r>
      <rPr>
        <b/>
        <sz val="9"/>
        <color theme="1"/>
        <rFont val="微软雅黑"/>
        <family val="2"/>
        <charset val="134"/>
      </rPr>
      <t>每天领取某类型奖励</t>
    </r>
    <r>
      <rPr>
        <sz val="9"/>
        <color theme="1"/>
        <rFont val="微软雅黑"/>
        <family val="2"/>
        <charset val="134"/>
      </rPr>
      <t>需看广告数量=每天出现次数*领1个次宝箱看广告数量</t>
    </r>
  </si>
  <si>
    <t>[[2,6000],[3,100],[4,100],[6,100],[7,200]]</t>
    <phoneticPr fontId="23" type="noConversion"/>
  </si>
  <si>
    <t>显示金币</t>
    <phoneticPr fontId="23" type="noConversion"/>
  </si>
  <si>
    <t>库存金币</t>
    <phoneticPr fontId="23" type="noConversion"/>
  </si>
  <si>
    <t>总价值</t>
    <phoneticPr fontId="23" type="noConversion"/>
  </si>
  <si>
    <t>冷却时间金币价值/小时</t>
    <phoneticPr fontId="23" type="noConversion"/>
  </si>
  <si>
    <t>2|1001|2,2|1001|4</t>
    <phoneticPr fontId="23" type="noConversion"/>
  </si>
  <si>
    <t>2|1001|5,2|1001|7</t>
    <phoneticPr fontId="23" type="noConversion"/>
  </si>
  <si>
    <t>2|1002|2,2|1002|4</t>
    <phoneticPr fontId="23" type="noConversion"/>
  </si>
  <si>
    <t>2|1002|5,2|1002|7</t>
    <phoneticPr fontId="23" type="noConversion"/>
  </si>
  <si>
    <t>超级武器碎片3</t>
    <phoneticPr fontId="23" type="noConversion"/>
  </si>
  <si>
    <t>看1次广告金币价值
精选、航海日志</t>
    <phoneticPr fontId="23" type="noConversion"/>
  </si>
  <si>
    <t>看1次广告金币价值
专区</t>
    <phoneticPr fontId="23" type="noConversion"/>
  </si>
  <si>
    <t>金币_绿</t>
  </si>
  <si>
    <t>星钻_绿</t>
  </si>
  <si>
    <t>锁定_绿</t>
  </si>
  <si>
    <t>冰冻_绿</t>
  </si>
  <si>
    <t>朱雀石_绿</t>
  </si>
  <si>
    <t>白虎石_绿</t>
  </si>
  <si>
    <t>青龙石_绿</t>
  </si>
  <si>
    <t>玄武石_绿</t>
  </si>
  <si>
    <t>金币_蓝</t>
  </si>
  <si>
    <t>星钻_蓝</t>
  </si>
  <si>
    <t>锁定_蓝</t>
  </si>
  <si>
    <t>冰冻_蓝</t>
  </si>
  <si>
    <t>朱雀石_蓝</t>
  </si>
  <si>
    <t>白虎石_蓝</t>
  </si>
  <si>
    <t>青龙石_蓝</t>
  </si>
  <si>
    <t>玄武石_蓝</t>
  </si>
  <si>
    <t>1|2|150000,1|2|250000</t>
    <phoneticPr fontId="23" type="noConversion"/>
  </si>
  <si>
    <t>1|2|350000,1|2|450000</t>
    <phoneticPr fontId="23" type="noConversion"/>
  </si>
  <si>
    <t>1|1|15,1|1|25</t>
    <phoneticPr fontId="23" type="noConversion"/>
  </si>
  <si>
    <t>1|1|35,1|1|45</t>
    <phoneticPr fontId="23" type="noConversion"/>
  </si>
  <si>
    <t>任务品质</t>
    <phoneticPr fontId="23" type="noConversion"/>
  </si>
  <si>
    <t>2|2304|3,2|2304|5</t>
    <phoneticPr fontId="23" type="noConversion"/>
  </si>
  <si>
    <t>2|2302|3,2|2302|5</t>
    <phoneticPr fontId="23" type="noConversion"/>
  </si>
  <si>
    <t>2|2302|1,2|2302|3</t>
    <phoneticPr fontId="23" type="noConversion"/>
  </si>
  <si>
    <t>2|2303|1,2|2303|3</t>
    <phoneticPr fontId="23" type="noConversion"/>
  </si>
  <si>
    <t>2|2304|1,2|2304|3</t>
    <phoneticPr fontId="23" type="noConversion"/>
  </si>
  <si>
    <t>2|2301|1,2|2301|3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</si>
</sst>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0"/>
    <numFmt numFmtId="177" formatCode="0.0000"/>
    <numFmt numFmtId="178" formatCode="0_ "/>
    <numFmt numFmtId="179" formatCode="0.0%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6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7030A0"/>
      <name val="微软雅黑"/>
      <family val="2"/>
      <charset val="134"/>
    </font>
    <font>
      <sz val="10"/>
      <color rgb="FF7030A0"/>
      <name val="微软雅黑"/>
      <family val="2"/>
      <charset val="134"/>
    </font>
    <font>
      <sz val="9"/>
      <color rgb="FF7030A0"/>
      <name val="微软雅黑"/>
      <family val="2"/>
      <charset val="134"/>
    </font>
    <font>
      <i/>
      <sz val="9"/>
      <color rgb="FF9876AA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9"/>
      <color rgb="FFA9B7C6"/>
      <name val="微软雅黑"/>
      <family val="2"/>
      <charset val="134"/>
    </font>
    <font>
      <sz val="9"/>
      <color rgb="FF6897BB"/>
      <name val="微软雅黑"/>
      <family val="2"/>
      <charset val="134"/>
    </font>
    <font>
      <sz val="9"/>
      <color rgb="FFCC7832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</cellStyleXfs>
  <cellXfs count="1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2" fontId="7" fillId="0" borderId="1" xfId="0" applyNumberFormat="1" applyFont="1" applyBorder="1" applyAlignment="1">
      <alignment horizontal="left"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77" fontId="4" fillId="0" borderId="0" xfId="0" applyNumberFormat="1" applyFont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7" fillId="6" borderId="6" xfId="0" applyFont="1" applyFill="1" applyBorder="1" applyAlignment="1">
      <alignment horizontal="left"/>
    </xf>
    <xf numFmtId="0" fontId="7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8" fontId="1" fillId="0" borderId="0" xfId="0" applyNumberFormat="1" applyFont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right" vertical="center"/>
    </xf>
    <xf numFmtId="0" fontId="9" fillId="8" borderId="3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79" fontId="1" fillId="0" borderId="0" xfId="1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3" fillId="7" borderId="6" xfId="0" applyFont="1" applyFill="1" applyBorder="1" applyAlignment="1">
      <alignment horizontal="left" wrapText="1"/>
    </xf>
    <xf numFmtId="0" fontId="7" fillId="7" borderId="6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7" fillId="6" borderId="6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5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10" fillId="4" borderId="0" xfId="0" applyFont="1" applyFill="1">
      <alignment vertical="center"/>
    </xf>
    <xf numFmtId="0" fontId="4" fillId="0" borderId="0" xfId="0" applyFont="1" applyAlignment="1">
      <alignment vertical="center"/>
    </xf>
    <xf numFmtId="0" fontId="5" fillId="9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10" borderId="6" xfId="0" applyFont="1" applyFill="1" applyBorder="1" applyAlignment="1">
      <alignment horizontal="left" vertical="center" wrapText="1"/>
    </xf>
    <xf numFmtId="0" fontId="3" fillId="10" borderId="6" xfId="2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7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17" fillId="4" borderId="0" xfId="0" applyFont="1" applyFill="1">
      <alignment vertical="center"/>
    </xf>
    <xf numFmtId="0" fontId="17" fillId="0" borderId="0" xfId="0" applyFont="1">
      <alignment vertical="center"/>
    </xf>
    <xf numFmtId="178" fontId="1" fillId="5" borderId="0" xfId="0" applyNumberFormat="1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</cellXfs>
  <cellStyles count="3">
    <cellStyle name="百分比" xfId="1" builtinId="5"/>
    <cellStyle name="常规" xfId="0" builtinId="0"/>
    <cellStyle name="常规 2" xfId="2"/>
  </cellStyles>
  <dxfs count="641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7"/>
  <sheetViews>
    <sheetView workbookViewId="0">
      <pane ySplit="4" topLeftCell="A14" activePane="bottomLeft" state="frozen"/>
      <selection pane="bottomLeft" activeCell="H34" sqref="H34"/>
    </sheetView>
  </sheetViews>
  <sheetFormatPr defaultColWidth="9" defaultRowHeight="15.6" x14ac:dyDescent="0.25"/>
  <cols>
    <col min="1" max="1" width="4" style="1" customWidth="1"/>
    <col min="2" max="2" width="14.109375" style="1" customWidth="1"/>
    <col min="3" max="3" width="12.109375" style="1" customWidth="1"/>
    <col min="4" max="4" width="45.88671875" style="1" customWidth="1"/>
    <col min="5" max="5" width="21" style="1" customWidth="1"/>
    <col min="6" max="6" width="26.44140625" style="1" customWidth="1"/>
    <col min="7" max="7" width="9" style="1"/>
    <col min="8" max="8" width="58.88671875" style="1" customWidth="1"/>
    <col min="9" max="9" width="23" style="1" customWidth="1"/>
    <col min="10" max="15" width="9" style="1"/>
    <col min="16" max="16" width="10.109375" style="1" customWidth="1"/>
    <col min="17" max="16384" width="9" style="1"/>
  </cols>
  <sheetData>
    <row r="1" spans="1:16" x14ac:dyDescent="0.35">
      <c r="A1" s="30" t="s">
        <v>0</v>
      </c>
      <c r="B1" s="30" t="s">
        <v>0</v>
      </c>
      <c r="C1" s="30" t="s">
        <v>0</v>
      </c>
      <c r="D1" s="30" t="s">
        <v>0</v>
      </c>
      <c r="E1" s="30" t="s">
        <v>0</v>
      </c>
    </row>
    <row r="2" spans="1:16" x14ac:dyDescent="0.35">
      <c r="A2" s="31" t="s">
        <v>1</v>
      </c>
      <c r="B2" s="31" t="s">
        <v>1</v>
      </c>
      <c r="C2" s="31" t="s">
        <v>1</v>
      </c>
      <c r="D2" s="31" t="s">
        <v>2</v>
      </c>
      <c r="E2" s="31" t="s">
        <v>1</v>
      </c>
    </row>
    <row r="3" spans="1:16" x14ac:dyDescent="0.35">
      <c r="A3" s="31" t="s">
        <v>3</v>
      </c>
      <c r="B3" s="31" t="s">
        <v>4</v>
      </c>
      <c r="C3" s="31" t="s">
        <v>5</v>
      </c>
      <c r="D3" s="31" t="s">
        <v>6</v>
      </c>
      <c r="E3" s="31" t="s">
        <v>7</v>
      </c>
    </row>
    <row r="4" spans="1:16" ht="41.4" x14ac:dyDescent="0.35">
      <c r="A4" s="31" t="s">
        <v>3</v>
      </c>
      <c r="B4" s="63" t="s">
        <v>8</v>
      </c>
      <c r="C4" s="31" t="s">
        <v>9</v>
      </c>
      <c r="D4" s="31" t="s">
        <v>10</v>
      </c>
      <c r="E4" s="64" t="s">
        <v>11</v>
      </c>
      <c r="F4" s="1" t="s">
        <v>12</v>
      </c>
      <c r="H4" s="1" t="s">
        <v>13</v>
      </c>
    </row>
    <row r="5" spans="1:16" x14ac:dyDescent="0.25">
      <c r="A5" s="1">
        <v>1</v>
      </c>
      <c r="B5" s="1">
        <v>3</v>
      </c>
      <c r="C5" s="1">
        <v>2</v>
      </c>
      <c r="H5" s="1" t="s">
        <v>14</v>
      </c>
      <c r="I5" s="99" t="s">
        <v>15</v>
      </c>
      <c r="J5" s="97"/>
    </row>
    <row r="6" spans="1:16" x14ac:dyDescent="0.25">
      <c r="A6" s="1">
        <v>2</v>
      </c>
      <c r="D6" s="1" t="s">
        <v>16</v>
      </c>
      <c r="F6" s="1" t="s">
        <v>17</v>
      </c>
      <c r="H6" s="1" t="s">
        <v>18</v>
      </c>
      <c r="I6" s="99" t="s">
        <v>19</v>
      </c>
      <c r="J6" s="97"/>
    </row>
    <row r="7" spans="1:16" x14ac:dyDescent="0.25">
      <c r="A7" s="1">
        <v>3</v>
      </c>
      <c r="B7" s="1">
        <v>3</v>
      </c>
      <c r="D7" s="1" t="s">
        <v>20</v>
      </c>
      <c r="F7" s="1" t="s">
        <v>21</v>
      </c>
      <c r="H7" s="1" t="s">
        <v>22</v>
      </c>
      <c r="I7" s="99" t="s">
        <v>23</v>
      </c>
      <c r="J7" s="97"/>
    </row>
    <row r="8" spans="1:16" x14ac:dyDescent="0.25">
      <c r="A8" s="1">
        <v>4</v>
      </c>
      <c r="B8" s="1">
        <v>4</v>
      </c>
      <c r="C8" s="1">
        <v>2</v>
      </c>
      <c r="H8" s="1" t="s">
        <v>24</v>
      </c>
      <c r="I8" s="99" t="s">
        <v>25</v>
      </c>
      <c r="J8" s="97"/>
    </row>
    <row r="9" spans="1:16" x14ac:dyDescent="0.25">
      <c r="A9" s="1">
        <v>5</v>
      </c>
      <c r="B9" s="1">
        <v>5</v>
      </c>
      <c r="D9" s="88"/>
      <c r="E9" s="88"/>
      <c r="G9" s="88" t="s">
        <v>26</v>
      </c>
      <c r="H9" s="1" t="s">
        <v>27</v>
      </c>
      <c r="I9" s="99" t="s">
        <v>28</v>
      </c>
      <c r="J9" s="97"/>
    </row>
    <row r="10" spans="1:16" x14ac:dyDescent="0.25">
      <c r="A10" s="1">
        <v>6</v>
      </c>
      <c r="B10" s="1">
        <v>5</v>
      </c>
      <c r="D10" s="88"/>
      <c r="E10" s="88"/>
      <c r="G10" s="88" t="s">
        <v>26</v>
      </c>
      <c r="H10" s="1" t="s">
        <v>29</v>
      </c>
      <c r="I10" s="99" t="s">
        <v>30</v>
      </c>
      <c r="J10" s="97"/>
    </row>
    <row r="11" spans="1:16" x14ac:dyDescent="0.25">
      <c r="A11" s="1">
        <v>7</v>
      </c>
      <c r="H11" s="1" t="s">
        <v>31</v>
      </c>
      <c r="I11" s="99" t="s">
        <v>32</v>
      </c>
      <c r="J11" s="97"/>
    </row>
    <row r="12" spans="1:16" x14ac:dyDescent="0.25">
      <c r="A12" s="1">
        <v>8</v>
      </c>
      <c r="H12" s="1" t="s">
        <v>33</v>
      </c>
      <c r="I12" s="99" t="s">
        <v>34</v>
      </c>
      <c r="J12" s="97"/>
    </row>
    <row r="13" spans="1:16" x14ac:dyDescent="0.25">
      <c r="A13" s="1">
        <v>9</v>
      </c>
      <c r="B13" s="1">
        <v>5</v>
      </c>
      <c r="D13" s="1">
        <v>10</v>
      </c>
      <c r="F13" s="1" t="s">
        <v>35</v>
      </c>
      <c r="H13" s="1" t="s">
        <v>36</v>
      </c>
      <c r="I13" s="99" t="s">
        <v>37</v>
      </c>
      <c r="J13" s="97"/>
    </row>
    <row r="14" spans="1:16" x14ac:dyDescent="0.25">
      <c r="A14" s="1">
        <v>10</v>
      </c>
      <c r="B14" s="1">
        <v>3</v>
      </c>
      <c r="D14" s="1" t="s">
        <v>38</v>
      </c>
      <c r="F14" s="1" t="s">
        <v>39</v>
      </c>
      <c r="H14" s="1" t="s">
        <v>40</v>
      </c>
      <c r="I14" s="99" t="s">
        <v>41</v>
      </c>
      <c r="J14" s="97"/>
      <c r="L14" s="1" t="s">
        <v>42</v>
      </c>
    </row>
    <row r="15" spans="1:16" x14ac:dyDescent="0.25">
      <c r="A15" s="1">
        <v>11</v>
      </c>
      <c r="B15" s="1">
        <v>3</v>
      </c>
      <c r="D15" s="1" t="s">
        <v>43</v>
      </c>
      <c r="F15" s="1" t="s">
        <v>39</v>
      </c>
      <c r="H15" s="1" t="s">
        <v>40</v>
      </c>
      <c r="I15" s="99" t="s">
        <v>44</v>
      </c>
      <c r="J15" s="97"/>
      <c r="K15" s="1" t="s">
        <v>45</v>
      </c>
      <c r="L15" s="100" t="s">
        <v>46</v>
      </c>
      <c r="M15" s="101" t="s">
        <v>47</v>
      </c>
      <c r="N15" s="1" t="s">
        <v>48</v>
      </c>
      <c r="O15" s="60" t="s">
        <v>49</v>
      </c>
      <c r="P15" s="1" t="s">
        <v>50</v>
      </c>
    </row>
    <row r="16" spans="1:16" x14ac:dyDescent="0.25">
      <c r="A16" s="1">
        <v>12</v>
      </c>
      <c r="B16" s="1">
        <v>3</v>
      </c>
      <c r="D16" s="1" t="s">
        <v>51</v>
      </c>
      <c r="F16" s="1" t="s">
        <v>39</v>
      </c>
      <c r="H16" s="1" t="s">
        <v>40</v>
      </c>
      <c r="I16" s="99" t="s">
        <v>52</v>
      </c>
      <c r="J16" s="97"/>
      <c r="K16" s="102">
        <v>2</v>
      </c>
      <c r="L16" s="102">
        <v>500</v>
      </c>
      <c r="M16" s="103" t="s">
        <v>53</v>
      </c>
      <c r="N16" s="104">
        <f>L16*M16</f>
        <v>250000</v>
      </c>
      <c r="O16" s="105">
        <v>0.6</v>
      </c>
      <c r="P16" s="106">
        <f>N16*O16</f>
        <v>150000</v>
      </c>
    </row>
    <row r="17" spans="1:16" x14ac:dyDescent="0.25">
      <c r="A17" s="1">
        <v>13</v>
      </c>
      <c r="B17" s="1">
        <v>5</v>
      </c>
      <c r="C17" s="1">
        <v>2</v>
      </c>
      <c r="H17" s="1" t="s">
        <v>54</v>
      </c>
      <c r="I17" s="99" t="s">
        <v>55</v>
      </c>
      <c r="K17" s="102">
        <v>3</v>
      </c>
      <c r="L17" s="102">
        <v>5000</v>
      </c>
      <c r="M17" s="103" t="s">
        <v>53</v>
      </c>
      <c r="N17" s="104">
        <f t="shared" ref="N17:N20" si="0">L17*M17</f>
        <v>2500000</v>
      </c>
      <c r="O17" s="105">
        <v>0.1</v>
      </c>
      <c r="P17" s="106">
        <f t="shared" ref="P17:P20" si="1">N17*O17</f>
        <v>250000</v>
      </c>
    </row>
    <row r="18" spans="1:16" x14ac:dyDescent="0.25">
      <c r="A18" s="1">
        <v>14</v>
      </c>
      <c r="B18" s="1">
        <v>3</v>
      </c>
      <c r="C18" s="1">
        <v>2</v>
      </c>
      <c r="H18" s="1" t="s">
        <v>56</v>
      </c>
      <c r="I18" s="99" t="s">
        <v>57</v>
      </c>
      <c r="K18" s="102">
        <v>4</v>
      </c>
      <c r="L18" s="102">
        <v>50000</v>
      </c>
      <c r="M18" s="103" t="s">
        <v>53</v>
      </c>
      <c r="N18" s="104">
        <f t="shared" si="0"/>
        <v>25000000</v>
      </c>
      <c r="O18" s="105">
        <v>0.01</v>
      </c>
      <c r="P18" s="106">
        <f t="shared" si="1"/>
        <v>250000</v>
      </c>
    </row>
    <row r="19" spans="1:16" x14ac:dyDescent="0.25">
      <c r="A19" s="1">
        <v>15</v>
      </c>
      <c r="C19" s="1">
        <v>2</v>
      </c>
      <c r="H19" s="1" t="s">
        <v>58</v>
      </c>
      <c r="I19" s="60"/>
      <c r="K19" s="102">
        <v>6</v>
      </c>
      <c r="L19" s="102">
        <v>50000</v>
      </c>
      <c r="M19" s="103" t="s">
        <v>53</v>
      </c>
      <c r="N19" s="104">
        <f t="shared" si="0"/>
        <v>25000000</v>
      </c>
      <c r="O19" s="105">
        <v>0.01</v>
      </c>
      <c r="P19" s="106">
        <f t="shared" si="1"/>
        <v>250000</v>
      </c>
    </row>
    <row r="20" spans="1:16" x14ac:dyDescent="0.25">
      <c r="A20" s="1">
        <v>16</v>
      </c>
      <c r="H20" s="1" t="s">
        <v>59</v>
      </c>
      <c r="I20" s="60"/>
      <c r="K20" s="102">
        <v>7</v>
      </c>
      <c r="L20" s="102">
        <v>50000</v>
      </c>
      <c r="M20" s="103" t="s">
        <v>53</v>
      </c>
      <c r="N20" s="104">
        <f t="shared" si="0"/>
        <v>25000000</v>
      </c>
      <c r="O20" s="105">
        <v>0.02</v>
      </c>
      <c r="P20" s="106">
        <f t="shared" si="1"/>
        <v>500000</v>
      </c>
    </row>
    <row r="21" spans="1:16" x14ac:dyDescent="0.25">
      <c r="A21" s="1">
        <v>17</v>
      </c>
      <c r="D21" s="89" t="s">
        <v>271</v>
      </c>
      <c r="H21" s="1" t="s">
        <v>60</v>
      </c>
      <c r="I21" s="60"/>
    </row>
    <row r="22" spans="1:16" x14ac:dyDescent="0.25">
      <c r="A22" s="1">
        <v>18</v>
      </c>
      <c r="D22" s="90" t="str">
        <f>商城增益验算!F1</f>
        <v>[[10,5],[20,10],[40,15],[60,20],[90,25],[120,30],[160,35],[200,40],[250,45],[300,50],[360,55],[420,60],[490,65],[560,70],[640,75],[720,80],[810,85],[900,90],[1000,95],[1100,100]]</v>
      </c>
      <c r="E22" s="1">
        <v>1</v>
      </c>
      <c r="F22" s="91" t="s">
        <v>61</v>
      </c>
      <c r="G22" s="111" t="s">
        <v>62</v>
      </c>
      <c r="H22" s="92" t="s">
        <v>63</v>
      </c>
      <c r="I22" s="107" t="s">
        <v>64</v>
      </c>
    </row>
    <row r="23" spans="1:16" x14ac:dyDescent="0.25">
      <c r="A23" s="1">
        <v>19</v>
      </c>
      <c r="D23" s="93" t="str">
        <f>商城增益验算!N1</f>
        <v>[[10,5],[20,10],[40,15],[60,20],[90,25],[120,30],[160,35],[200,40],[250,45],[300,50],[360,55],[420,60],[490,65],[560,70],[640,75],[720,80],[810,85],[900,90],[1000,95],[1100,100]]</v>
      </c>
      <c r="E23" s="1">
        <v>1</v>
      </c>
      <c r="G23" s="111"/>
      <c r="H23" s="92" t="s">
        <v>65</v>
      </c>
      <c r="I23" s="107" t="s">
        <v>66</v>
      </c>
    </row>
    <row r="24" spans="1:16" x14ac:dyDescent="0.25">
      <c r="A24" s="1">
        <v>20</v>
      </c>
      <c r="D24" s="93" t="str">
        <f>商城增益验算!V1</f>
        <v>[[10,1],[20,2],[30,3],[50,4],[70,5],[90,6],[120,7],[150,8],[180,9],[220,10],[260,11],[300,12],[350,13],[400,14],[450,15],[510,16],[570,17],[630,18],[700,19],[770,20],[840,21],[920,22],[1000,23],[1080,24]]</v>
      </c>
      <c r="E24" s="1">
        <v>2</v>
      </c>
      <c r="G24" s="111"/>
      <c r="H24" s="92" t="s">
        <v>67</v>
      </c>
      <c r="I24" s="107" t="s">
        <v>68</v>
      </c>
    </row>
    <row r="25" spans="1:16" x14ac:dyDescent="0.25">
      <c r="A25" s="1">
        <v>21</v>
      </c>
      <c r="D25" s="93" t="str">
        <f>商城增益验算!AD1</f>
        <v>[[5,2],[10,4],[20,6],[30,8],[45,10],[60,12],[80,14],[100,16],[125,18],[150,20],[180,22],[210,24],[245,26],[280,28],[320,30],[360,32],[410,34],[460,36],[520,38],[580,40],[650,42],[720,44],[800,46],[880,48],[970,50]]</v>
      </c>
      <c r="E25" s="1">
        <v>3</v>
      </c>
      <c r="F25" s="91" t="s">
        <v>69</v>
      </c>
      <c r="G25" s="111"/>
      <c r="H25" s="92" t="s">
        <v>70</v>
      </c>
      <c r="I25" s="107" t="s">
        <v>71</v>
      </c>
    </row>
    <row r="26" spans="1:16" x14ac:dyDescent="0.25">
      <c r="A26" s="1">
        <v>22</v>
      </c>
      <c r="D26" s="93" t="str">
        <f>商城增益验算!AL1</f>
        <v>[[5,2],[10,4],[20,6],[30,8],[45,10],[60,12],[80,14],[100,16],[125,18],[150,20],[180,22],[210,24],[245,26],[280,28],[320,30],[360,32],[410,34],[460,36],[520,38],[580,40],[650,42],[720,44],[800,46],[880,48],[970,50]]</v>
      </c>
      <c r="E26" s="1">
        <v>3</v>
      </c>
      <c r="G26" s="111"/>
      <c r="H26" s="92" t="s">
        <v>72</v>
      </c>
      <c r="I26" s="107" t="s">
        <v>73</v>
      </c>
    </row>
    <row r="27" spans="1:16" x14ac:dyDescent="0.25">
      <c r="A27" s="1">
        <v>23</v>
      </c>
      <c r="D27" s="93" t="str">
        <f>商城增益验算!AT1</f>
        <v>[[5,2],[10,4],[20,6],[30,8],[45,10],[60,12],[80,14],[100,16],[125,18],[150,20],[180,22],[210,24],[245,26],[280,28],[320,30],[360,32],[410,34],[460,36],[520,38],[580,40],[650,42],[720,44],[800,46],[880,48],[970,50]]</v>
      </c>
      <c r="E27" s="1">
        <v>3</v>
      </c>
      <c r="G27" s="111"/>
      <c r="H27" s="92" t="s">
        <v>74</v>
      </c>
      <c r="I27" s="107" t="s">
        <v>75</v>
      </c>
      <c r="K27" s="86"/>
    </row>
    <row r="28" spans="1:16" x14ac:dyDescent="0.25">
      <c r="A28" s="1">
        <v>24</v>
      </c>
      <c r="D28" s="94" t="str">
        <f>商城增益验算!BB1</f>
        <v>[[5,2],[10,4],[20,6],[30,8],[45,10],[60,12],[80,14],[100,16],[125,18],[150,20],[180,22],[210,24],[245,26],[280,28],[320,30],[360,32],[410,34],[460,36],[520,38],[580,40],[650,42],[720,44],[800,46],[880,48],[970,50]]</v>
      </c>
      <c r="E28" s="1">
        <v>3</v>
      </c>
      <c r="G28" s="111"/>
      <c r="H28" s="92" t="s">
        <v>76</v>
      </c>
      <c r="I28" s="107" t="s">
        <v>77</v>
      </c>
    </row>
    <row r="29" spans="1:16" x14ac:dyDescent="0.25">
      <c r="A29" s="1">
        <v>25</v>
      </c>
      <c r="D29" s="95" t="str">
        <f>商城增益验算!BL1</f>
        <v>[[5,2],[10,4],[20,6],[30,8],[45,10],[60,12],[80,14],[100,16],[125,18],[150,20],[180,22],[210,24],[245,26],[280,28],[320,30],[360,32],[410,34],[460,36],[520,38],[580,40],[650,42],[720,44],[800,46],[880,48],[970,50]]</v>
      </c>
      <c r="E29" s="1">
        <v>3</v>
      </c>
      <c r="G29" s="112" t="s">
        <v>78</v>
      </c>
      <c r="H29" s="21" t="s">
        <v>79</v>
      </c>
      <c r="I29" s="108" t="s">
        <v>80</v>
      </c>
    </row>
    <row r="30" spans="1:16" x14ac:dyDescent="0.25">
      <c r="A30" s="1">
        <v>26</v>
      </c>
      <c r="D30" s="95" t="str">
        <f>商城增益验算!BT1</f>
        <v>[[5,2],[10,4],[20,6],[30,8],[45,10],[60,12],[80,14],[100,16],[125,18],[150,20],[180,22],[210,24],[245,26],[280,28],[320,30],[360,32],[410,34],[460,36],[520,38],[580,40],[650,42],[720,44],[800,46],[880,48],[970,50]]</v>
      </c>
      <c r="E30" s="1">
        <v>3</v>
      </c>
      <c r="G30" s="112"/>
      <c r="H30" s="21" t="s">
        <v>81</v>
      </c>
      <c r="I30" s="108" t="s">
        <v>82</v>
      </c>
    </row>
    <row r="31" spans="1:16" x14ac:dyDescent="0.25">
      <c r="A31" s="1">
        <v>27</v>
      </c>
      <c r="D31" s="95" t="str">
        <f>商城增益验算!CB1</f>
        <v>[[5,2],[10,4],[20,6],[30,8],[45,10],[60,12],[80,14],[100,16],[125,18],[150,20],[180,22],[210,24],[245,26],[280,28],[320,30],[360,32],[410,34],[460,36],[520,38],[580,40],[650,42],[720,44],[800,46],[880,48],[970,50]]</v>
      </c>
      <c r="E31" s="1">
        <v>3</v>
      </c>
      <c r="G31" s="112"/>
      <c r="H31" s="92" t="s">
        <v>83</v>
      </c>
      <c r="I31" s="108" t="s">
        <v>84</v>
      </c>
    </row>
    <row r="32" spans="1:16" x14ac:dyDescent="0.25">
      <c r="A32" s="1">
        <v>28</v>
      </c>
      <c r="D32" s="95" t="str">
        <f>商城增益验算!CJ1</f>
        <v>[[5,2],[10,4],[20,6],[30,8],[45,10],[60,12],[80,14],[100,16],[125,18],[150,20],[180,22],[210,24],[245,26],[280,28],[320,30],[360,32],[410,34],[460,36],[520,38],[580,40],[650,42],[720,44],[800,46],[880,48],[970,50]]</v>
      </c>
      <c r="E32" s="1">
        <v>3</v>
      </c>
      <c r="G32" s="112"/>
      <c r="H32" s="92" t="s">
        <v>85</v>
      </c>
      <c r="I32" s="108" t="s">
        <v>86</v>
      </c>
    </row>
    <row r="33" spans="1:11" x14ac:dyDescent="0.25">
      <c r="A33" s="1">
        <v>29</v>
      </c>
      <c r="D33" s="95" t="str">
        <f>商城增益验算!CR1</f>
        <v>[[5,2],[10,4],[20,6],[30,8],[45,10],[60,12],[80,14],[100,16],[125,18],[150,20],[180,22],[210,24],[245,26],[280,28],[320,30],[360,32],[410,34],[460,36],[520,38],[580,40],[650,42],[720,44],[800,46],[880,48],[970,50]]</v>
      </c>
      <c r="E33" s="1">
        <v>3</v>
      </c>
      <c r="G33" s="112"/>
      <c r="H33" s="92" t="s">
        <v>87</v>
      </c>
      <c r="I33" s="108" t="s">
        <v>88</v>
      </c>
    </row>
    <row r="34" spans="1:11" x14ac:dyDescent="0.25">
      <c r="A34" s="1">
        <v>30</v>
      </c>
      <c r="D34" s="95" t="str">
        <f>商城增益验算!CZ1</f>
        <v>[[5,2],[10,4],[20,6],[30,8],[45,10],[60,12],[80,14],[100,16],[125,18],[150,20],[180,22],[210,24],[245,26],[280,28],[320,30],[360,32],[410,34],[460,36],[520,38],[580,40],[650,42],[720,44],[800,46],[880,48],[970,50]]</v>
      </c>
      <c r="E34" s="1">
        <v>3</v>
      </c>
      <c r="G34" s="112"/>
      <c r="H34" s="92" t="s">
        <v>89</v>
      </c>
      <c r="I34" s="108" t="s">
        <v>90</v>
      </c>
    </row>
    <row r="35" spans="1:11" x14ac:dyDescent="0.25">
      <c r="A35" s="1">
        <v>31</v>
      </c>
      <c r="D35" s="95" t="str">
        <f>商城增益验算!DH1</f>
        <v>[[5,2],[10,4],[20,6],[30,8],[45,10],[60,12],[80,14],[100,16],[125,18],[150,20],[180,22],[210,24],[245,26],[280,28],[320,30],[360,32],[410,34],[460,36],[520,38],[580,40],[650,42],[720,44],[800,46],[880,48],[970,50]]</v>
      </c>
      <c r="E35" s="1">
        <v>3</v>
      </c>
      <c r="G35" s="112"/>
      <c r="H35" s="92" t="s">
        <v>91</v>
      </c>
      <c r="I35" s="108" t="s">
        <v>92</v>
      </c>
      <c r="K35" s="86"/>
    </row>
    <row r="36" spans="1:11" x14ac:dyDescent="0.25">
      <c r="A36" s="1">
        <v>32</v>
      </c>
      <c r="D36" s="95" t="str">
        <f>商城增益验算!DP1</f>
        <v>[[5,2],[10,4],[20,6],[30,8],[45,10],[60,12],[80,14],[100,16],[125,18],[150,20],[180,22],[210,24],[245,26],[280,28],[320,30],[360,32],[410,34],[460,36],[520,38],[580,40],[650,42],[720,44],[800,46],[880,48],[970,50]]</v>
      </c>
      <c r="E36" s="1">
        <v>3</v>
      </c>
      <c r="G36" s="112"/>
      <c r="H36" s="92" t="s">
        <v>93</v>
      </c>
      <c r="I36" s="108" t="s">
        <v>94</v>
      </c>
    </row>
    <row r="37" spans="1:11" x14ac:dyDescent="0.25">
      <c r="A37" s="1">
        <v>33</v>
      </c>
      <c r="B37" s="1">
        <v>1</v>
      </c>
      <c r="D37" s="89" t="s">
        <v>95</v>
      </c>
      <c r="F37" s="1" t="s">
        <v>39</v>
      </c>
      <c r="H37" s="1" t="s">
        <v>96</v>
      </c>
      <c r="I37" s="99" t="s">
        <v>41</v>
      </c>
      <c r="J37" s="97"/>
    </row>
    <row r="38" spans="1:11" x14ac:dyDescent="0.25">
      <c r="A38" s="1">
        <v>34</v>
      </c>
      <c r="B38" s="1">
        <v>1</v>
      </c>
      <c r="H38" s="86" t="s">
        <v>97</v>
      </c>
    </row>
    <row r="39" spans="1:11" x14ac:dyDescent="0.25">
      <c r="A39" s="1">
        <v>35</v>
      </c>
      <c r="D39" s="96" t="s">
        <v>98</v>
      </c>
      <c r="H39" s="60" t="s">
        <v>99</v>
      </c>
    </row>
    <row r="40" spans="1:11" ht="16.2" x14ac:dyDescent="0.25">
      <c r="A40" s="1">
        <v>36</v>
      </c>
      <c r="D40" s="96" t="s">
        <v>100</v>
      </c>
      <c r="F40" s="97" t="s">
        <v>101</v>
      </c>
      <c r="H40" s="1" t="s">
        <v>102</v>
      </c>
    </row>
    <row r="41" spans="1:11" x14ac:dyDescent="0.25">
      <c r="A41" s="1">
        <v>37</v>
      </c>
      <c r="B41" s="1">
        <v>1</v>
      </c>
      <c r="F41" s="1" t="s">
        <v>103</v>
      </c>
      <c r="H41" s="1" t="s">
        <v>104</v>
      </c>
    </row>
    <row r="42" spans="1:11" x14ac:dyDescent="0.25">
      <c r="A42" s="1">
        <v>38</v>
      </c>
      <c r="B42" s="1">
        <v>1</v>
      </c>
      <c r="F42" s="1" t="s">
        <v>105</v>
      </c>
      <c r="H42" s="1" t="s">
        <v>106</v>
      </c>
    </row>
    <row r="43" spans="1:11" x14ac:dyDescent="0.25">
      <c r="A43" s="1">
        <v>39</v>
      </c>
      <c r="B43" s="1">
        <v>0</v>
      </c>
      <c r="H43" s="60" t="s">
        <v>107</v>
      </c>
    </row>
    <row r="44" spans="1:11" x14ac:dyDescent="0.25">
      <c r="A44" s="1">
        <v>40</v>
      </c>
      <c r="B44" s="1">
        <v>0</v>
      </c>
      <c r="H44" s="1" t="s">
        <v>108</v>
      </c>
    </row>
    <row r="45" spans="1:11" x14ac:dyDescent="0.25">
      <c r="A45" s="1">
        <v>41</v>
      </c>
      <c r="B45" s="1">
        <v>0</v>
      </c>
      <c r="G45" s="98" t="s">
        <v>109</v>
      </c>
      <c r="H45" s="1" t="s">
        <v>110</v>
      </c>
    </row>
    <row r="46" spans="1:11" x14ac:dyDescent="0.25">
      <c r="A46" s="1">
        <v>42</v>
      </c>
      <c r="B46" s="1">
        <v>0</v>
      </c>
      <c r="H46" s="1" t="s">
        <v>111</v>
      </c>
    </row>
    <row r="47" spans="1:11" x14ac:dyDescent="0.25">
      <c r="A47" s="1">
        <v>43</v>
      </c>
      <c r="B47" s="1">
        <v>0</v>
      </c>
      <c r="H47" s="1" t="s">
        <v>112</v>
      </c>
    </row>
  </sheetData>
  <mergeCells count="2">
    <mergeCell ref="G22:G28"/>
    <mergeCell ref="G29:G36"/>
  </mergeCells>
  <phoneticPr fontId="23" type="noConversion"/>
  <conditionalFormatting sqref="E1">
    <cfRule type="containsText" dxfId="640" priority="1" operator="containsText" text=" ">
      <formula>NOT(ISERROR(SEARCH(" ",E1)))</formula>
    </cfRule>
  </conditionalFormatting>
  <conditionalFormatting sqref="E4">
    <cfRule type="containsText" dxfId="639" priority="12" operator="containsText" text=" ">
      <formula>NOT(ISERROR(SEARCH(" ",E4)))</formula>
    </cfRule>
  </conditionalFormatting>
  <conditionalFormatting sqref="L15">
    <cfRule type="containsText" dxfId="638" priority="3" operator="containsText" text=" ">
      <formula>NOT(ISERROR(SEARCH(" ",L15)))</formula>
    </cfRule>
  </conditionalFormatting>
  <conditionalFormatting sqref="M15">
    <cfRule type="containsText" dxfId="637" priority="2" operator="containsText" text=" ">
      <formula>NOT(ISERROR(SEARCH(" ",M15)))</formula>
    </cfRule>
  </conditionalFormatting>
  <conditionalFormatting sqref="K16:L1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0:L20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:E3">
    <cfRule type="containsText" dxfId="636" priority="13" operator="containsText" text=" ">
      <formula>NOT(ISERROR(SEARCH(" ",E2)))</formula>
    </cfRule>
  </conditionalFormatting>
  <conditionalFormatting sqref="M16:M20">
    <cfRule type="containsText" dxfId="635" priority="8" operator="containsText" text=" ">
      <formula>NOT(ISERROR(SEARCH(" ",M16)))</formula>
    </cfRule>
    <cfRule type="containsText" dxfId="634" priority="9" operator="containsText" text=".">
      <formula>NOT(ISERROR(SEARCH(".",M16)))</formula>
    </cfRule>
  </conditionalFormatting>
  <conditionalFormatting sqref="A1:D3">
    <cfRule type="containsText" dxfId="633" priority="15" operator="containsText" text=" ">
      <formula>NOT(ISERROR(SEARCH(" ",A1)))</formula>
    </cfRule>
  </conditionalFormatting>
  <conditionalFormatting sqref="A4:D4 G4:H4">
    <cfRule type="containsText" dxfId="632" priority="14" operator="containsText" text=" ">
      <formula>NOT(ISERROR(SEARCH(" ",A4)))</formula>
    </cfRule>
  </conditionalFormatting>
  <conditionalFormatting sqref="K17:L1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4"/>
  <sheetViews>
    <sheetView tabSelected="1" topLeftCell="A4" workbookViewId="0">
      <selection activeCell="H27" sqref="H27"/>
    </sheetView>
  </sheetViews>
  <sheetFormatPr defaultColWidth="9" defaultRowHeight="15.6" x14ac:dyDescent="0.25"/>
  <cols>
    <col min="1" max="1" width="9" style="62"/>
    <col min="2" max="2" width="5.5546875" style="62" customWidth="1"/>
    <col min="3" max="3" width="12.5546875" style="62" customWidth="1"/>
    <col min="4" max="4" width="7.6640625" style="62" customWidth="1"/>
    <col min="5" max="5" width="27.44140625" style="62" customWidth="1"/>
    <col min="6" max="6" width="13.109375" style="62" customWidth="1"/>
    <col min="7" max="7" width="13.33203125" style="62" customWidth="1"/>
    <col min="8" max="8" width="13.109375" style="62" customWidth="1"/>
    <col min="9" max="10" width="9" style="62"/>
    <col min="11" max="11" width="14.21875" style="61" customWidth="1"/>
    <col min="12" max="15" width="9" style="62"/>
    <col min="16" max="16" width="10.6640625" style="62" customWidth="1"/>
    <col min="17" max="16384" width="9" style="62"/>
  </cols>
  <sheetData>
    <row r="1" spans="1:18" x14ac:dyDescent="0.35">
      <c r="A1" s="30" t="s">
        <v>0</v>
      </c>
      <c r="B1" s="30" t="s">
        <v>0</v>
      </c>
      <c r="C1" s="30" t="s">
        <v>0</v>
      </c>
      <c r="D1" s="30" t="s">
        <v>0</v>
      </c>
      <c r="E1" s="30" t="s">
        <v>0</v>
      </c>
      <c r="F1" s="30" t="s">
        <v>113</v>
      </c>
      <c r="G1" s="30" t="s">
        <v>0</v>
      </c>
      <c r="H1" s="30" t="s">
        <v>0</v>
      </c>
      <c r="P1" s="62" t="s">
        <v>114</v>
      </c>
    </row>
    <row r="2" spans="1:18" x14ac:dyDescent="0.35">
      <c r="A2" s="31" t="s">
        <v>1</v>
      </c>
      <c r="B2" s="31" t="s">
        <v>1</v>
      </c>
      <c r="C2" s="31" t="s">
        <v>1</v>
      </c>
      <c r="D2" s="31" t="s">
        <v>1</v>
      </c>
      <c r="E2" s="31" t="s">
        <v>2</v>
      </c>
      <c r="F2" s="31" t="s">
        <v>1</v>
      </c>
      <c r="G2" s="31" t="s">
        <v>1</v>
      </c>
      <c r="H2" s="31" t="s">
        <v>1</v>
      </c>
    </row>
    <row r="3" spans="1:18" x14ac:dyDescent="0.35">
      <c r="A3" s="31" t="s">
        <v>3</v>
      </c>
      <c r="B3" s="31" t="s">
        <v>115</v>
      </c>
      <c r="C3" s="31" t="s">
        <v>116</v>
      </c>
      <c r="D3" s="31" t="s">
        <v>117</v>
      </c>
      <c r="E3" s="31" t="s">
        <v>118</v>
      </c>
      <c r="F3" s="31" t="s">
        <v>119</v>
      </c>
      <c r="G3" s="31" t="s">
        <v>120</v>
      </c>
      <c r="H3" s="31" t="s">
        <v>121</v>
      </c>
    </row>
    <row r="4" spans="1:18" ht="55.2" x14ac:dyDescent="0.35">
      <c r="A4" s="31" t="s">
        <v>3</v>
      </c>
      <c r="B4" s="63" t="s">
        <v>122</v>
      </c>
      <c r="C4" s="63" t="s">
        <v>123</v>
      </c>
      <c r="D4" s="64" t="s">
        <v>124</v>
      </c>
      <c r="E4" s="64" t="s">
        <v>125</v>
      </c>
      <c r="F4" s="64" t="s">
        <v>126</v>
      </c>
      <c r="G4" s="65" t="s">
        <v>127</v>
      </c>
      <c r="H4" s="66" t="s">
        <v>128</v>
      </c>
      <c r="R4" s="87" t="s">
        <v>129</v>
      </c>
    </row>
    <row r="5" spans="1:18" s="61" customFormat="1" ht="16.2" x14ac:dyDescent="0.25">
      <c r="A5" s="67">
        <v>1</v>
      </c>
      <c r="B5" s="68">
        <v>1</v>
      </c>
      <c r="C5" s="68">
        <v>18</v>
      </c>
      <c r="D5" s="68">
        <v>3</v>
      </c>
      <c r="E5" s="69" t="s">
        <v>130</v>
      </c>
      <c r="F5" s="70">
        <v>80</v>
      </c>
      <c r="G5" s="71">
        <v>3</v>
      </c>
      <c r="H5" s="13"/>
      <c r="I5" s="113" t="s">
        <v>62</v>
      </c>
      <c r="J5" s="81"/>
      <c r="K5" s="82" t="s">
        <v>131</v>
      </c>
      <c r="L5" s="83" t="s">
        <v>64</v>
      </c>
      <c r="P5" s="84"/>
      <c r="Q5" s="61">
        <v>4911</v>
      </c>
      <c r="R5" s="61" t="str">
        <f>"["&amp;Q5&amp;"]"</f>
        <v>[4911]</v>
      </c>
    </row>
    <row r="6" spans="1:18" s="61" customFormat="1" ht="16.2" x14ac:dyDescent="0.25">
      <c r="A6" s="72">
        <v>2</v>
      </c>
      <c r="B6" s="34">
        <v>1</v>
      </c>
      <c r="C6" s="34">
        <v>18</v>
      </c>
      <c r="D6" s="34">
        <v>4</v>
      </c>
      <c r="E6" s="73" t="s">
        <v>132</v>
      </c>
      <c r="F6" s="4">
        <f>100-F5</f>
        <v>20</v>
      </c>
      <c r="G6" s="4">
        <v>5</v>
      </c>
      <c r="H6" s="5"/>
      <c r="I6" s="113"/>
      <c r="J6" s="81">
        <f>SUMPRODUCT(F5:F6,G5:G6)/SUM(F5:F6)</f>
        <v>3.4</v>
      </c>
      <c r="K6" s="82" t="s">
        <v>133</v>
      </c>
      <c r="L6" s="83" t="s">
        <v>64</v>
      </c>
      <c r="P6" s="84"/>
      <c r="Q6" s="61">
        <v>4912</v>
      </c>
      <c r="R6" s="61" t="str">
        <f t="shared" ref="R6:R18" si="0">"["&amp;Q6&amp;"]"</f>
        <v>[4912]</v>
      </c>
    </row>
    <row r="7" spans="1:18" ht="16.2" x14ac:dyDescent="0.25">
      <c r="A7" s="72">
        <v>3</v>
      </c>
      <c r="B7" s="34">
        <v>1</v>
      </c>
      <c r="C7" s="34">
        <v>19</v>
      </c>
      <c r="D7" s="34">
        <f>D5</f>
        <v>3</v>
      </c>
      <c r="E7" s="73" t="s">
        <v>134</v>
      </c>
      <c r="F7" s="19">
        <v>80</v>
      </c>
      <c r="G7" s="34">
        <v>3</v>
      </c>
      <c r="H7" s="74"/>
      <c r="I7" s="113"/>
      <c r="J7" s="81"/>
      <c r="K7" s="82" t="s">
        <v>135</v>
      </c>
      <c r="L7" s="83" t="s">
        <v>66</v>
      </c>
      <c r="P7" s="84"/>
      <c r="Q7" s="62">
        <v>4921</v>
      </c>
      <c r="R7" s="61" t="str">
        <f t="shared" si="0"/>
        <v>[4921]</v>
      </c>
    </row>
    <row r="8" spans="1:18" ht="16.2" x14ac:dyDescent="0.25">
      <c r="A8" s="72">
        <v>4</v>
      </c>
      <c r="B8" s="34">
        <v>1</v>
      </c>
      <c r="C8" s="34">
        <v>19</v>
      </c>
      <c r="D8" s="34">
        <f t="shared" ref="D8:D18" si="1">D6</f>
        <v>4</v>
      </c>
      <c r="E8" s="73" t="s">
        <v>136</v>
      </c>
      <c r="F8" s="4">
        <f>100-F7</f>
        <v>20</v>
      </c>
      <c r="G8" s="34">
        <v>5</v>
      </c>
      <c r="H8" s="74"/>
      <c r="I8" s="113"/>
      <c r="J8" s="81">
        <f>SUMPRODUCT(F7:F8,G7:G8)/SUM(F7:F8)</f>
        <v>3.4</v>
      </c>
      <c r="K8" s="82" t="s">
        <v>137</v>
      </c>
      <c r="L8" s="83" t="s">
        <v>66</v>
      </c>
      <c r="P8" s="84"/>
      <c r="Q8" s="62">
        <v>4922</v>
      </c>
      <c r="R8" s="61" t="str">
        <f t="shared" si="0"/>
        <v>[4922]</v>
      </c>
    </row>
    <row r="9" spans="1:18" ht="16.2" x14ac:dyDescent="0.25">
      <c r="A9" s="72">
        <v>5</v>
      </c>
      <c r="B9" s="34">
        <v>1</v>
      </c>
      <c r="C9" s="34">
        <v>20</v>
      </c>
      <c r="D9" s="34">
        <f t="shared" si="1"/>
        <v>3</v>
      </c>
      <c r="E9" s="73" t="s">
        <v>138</v>
      </c>
      <c r="F9" s="19">
        <v>80</v>
      </c>
      <c r="G9" s="34">
        <v>3</v>
      </c>
      <c r="H9" s="74"/>
      <c r="I9" s="113"/>
      <c r="J9" s="81"/>
      <c r="K9" s="82" t="s">
        <v>139</v>
      </c>
      <c r="L9" s="83" t="s">
        <v>68</v>
      </c>
      <c r="P9" s="84"/>
      <c r="Q9" s="62">
        <v>4931</v>
      </c>
      <c r="R9" s="61" t="str">
        <f t="shared" si="0"/>
        <v>[4931]</v>
      </c>
    </row>
    <row r="10" spans="1:18" ht="16.2" x14ac:dyDescent="0.25">
      <c r="A10" s="72">
        <v>6</v>
      </c>
      <c r="B10" s="34">
        <v>1</v>
      </c>
      <c r="C10" s="34">
        <v>20</v>
      </c>
      <c r="D10" s="34">
        <f t="shared" si="1"/>
        <v>4</v>
      </c>
      <c r="E10" s="73" t="s">
        <v>140</v>
      </c>
      <c r="F10" s="4">
        <f>100-F9</f>
        <v>20</v>
      </c>
      <c r="G10" s="34">
        <v>5</v>
      </c>
      <c r="H10" s="74"/>
      <c r="I10" s="113"/>
      <c r="J10" s="81">
        <f>SUMPRODUCT(F9:F10,G9:G10)/SUM(F9:F10)</f>
        <v>3.4</v>
      </c>
      <c r="K10" s="82" t="s">
        <v>141</v>
      </c>
      <c r="L10" s="83" t="s">
        <v>68</v>
      </c>
      <c r="P10" s="84"/>
      <c r="Q10" s="62">
        <v>4932</v>
      </c>
      <c r="R10" s="61" t="str">
        <f t="shared" si="0"/>
        <v>[4932]</v>
      </c>
    </row>
    <row r="11" spans="1:18" ht="16.2" x14ac:dyDescent="0.25">
      <c r="A11" s="72">
        <v>7</v>
      </c>
      <c r="B11" s="34">
        <v>1</v>
      </c>
      <c r="C11" s="34">
        <v>21</v>
      </c>
      <c r="D11" s="34">
        <f t="shared" si="1"/>
        <v>3</v>
      </c>
      <c r="E11" s="73" t="s">
        <v>142</v>
      </c>
      <c r="F11" s="19">
        <v>80</v>
      </c>
      <c r="G11" s="34">
        <v>3</v>
      </c>
      <c r="H11" s="74"/>
      <c r="I11" s="113"/>
      <c r="J11" s="81"/>
      <c r="K11" s="82" t="s">
        <v>143</v>
      </c>
      <c r="L11" s="83" t="s">
        <v>71</v>
      </c>
      <c r="P11" s="84"/>
      <c r="Q11" s="62">
        <v>4941</v>
      </c>
      <c r="R11" s="61" t="str">
        <f t="shared" si="0"/>
        <v>[4941]</v>
      </c>
    </row>
    <row r="12" spans="1:18" ht="16.2" x14ac:dyDescent="0.25">
      <c r="A12" s="72">
        <v>8</v>
      </c>
      <c r="B12" s="34">
        <v>1</v>
      </c>
      <c r="C12" s="34">
        <v>21</v>
      </c>
      <c r="D12" s="34">
        <f t="shared" si="1"/>
        <v>4</v>
      </c>
      <c r="E12" s="73" t="s">
        <v>144</v>
      </c>
      <c r="F12" s="4">
        <f>100-F11</f>
        <v>20</v>
      </c>
      <c r="G12" s="34">
        <v>5</v>
      </c>
      <c r="H12" s="74"/>
      <c r="I12" s="113"/>
      <c r="J12" s="81">
        <f>SUMPRODUCT(F11:F12,G11:G12)/SUM(F11:F12)</f>
        <v>3.4</v>
      </c>
      <c r="K12" s="82" t="s">
        <v>145</v>
      </c>
      <c r="L12" s="83" t="s">
        <v>71</v>
      </c>
      <c r="P12" s="84"/>
      <c r="Q12" s="62">
        <v>4942</v>
      </c>
      <c r="R12" s="61" t="str">
        <f t="shared" si="0"/>
        <v>[4942]</v>
      </c>
    </row>
    <row r="13" spans="1:18" ht="16.2" x14ac:dyDescent="0.25">
      <c r="A13" s="72">
        <v>9</v>
      </c>
      <c r="B13" s="34">
        <v>1</v>
      </c>
      <c r="C13" s="34">
        <v>22</v>
      </c>
      <c r="D13" s="34">
        <f t="shared" si="1"/>
        <v>3</v>
      </c>
      <c r="E13" s="73" t="s">
        <v>146</v>
      </c>
      <c r="F13" s="19">
        <v>80</v>
      </c>
      <c r="G13" s="34">
        <v>3</v>
      </c>
      <c r="H13" s="74"/>
      <c r="I13" s="113"/>
      <c r="J13" s="81"/>
      <c r="K13" s="82" t="s">
        <v>147</v>
      </c>
      <c r="L13" s="83" t="s">
        <v>73</v>
      </c>
      <c r="P13" s="84"/>
      <c r="Q13" s="62">
        <v>4951</v>
      </c>
      <c r="R13" s="61" t="str">
        <f t="shared" si="0"/>
        <v>[4951]</v>
      </c>
    </row>
    <row r="14" spans="1:18" ht="16.2" x14ac:dyDescent="0.25">
      <c r="A14" s="72">
        <v>10</v>
      </c>
      <c r="B14" s="34">
        <v>1</v>
      </c>
      <c r="C14" s="34">
        <v>22</v>
      </c>
      <c r="D14" s="34">
        <f t="shared" si="1"/>
        <v>4</v>
      </c>
      <c r="E14" s="73" t="s">
        <v>148</v>
      </c>
      <c r="F14" s="4">
        <f>100-F13</f>
        <v>20</v>
      </c>
      <c r="G14" s="34">
        <v>5</v>
      </c>
      <c r="H14" s="74"/>
      <c r="I14" s="113"/>
      <c r="J14" s="81">
        <f>SUMPRODUCT(F13:F14,G13:G14)/SUM(F13:F14)</f>
        <v>3.4</v>
      </c>
      <c r="K14" s="82" t="s">
        <v>149</v>
      </c>
      <c r="L14" s="83" t="s">
        <v>73</v>
      </c>
      <c r="P14" s="84"/>
      <c r="Q14" s="62">
        <v>4952</v>
      </c>
      <c r="R14" s="61" t="str">
        <f t="shared" si="0"/>
        <v>[4952]</v>
      </c>
    </row>
    <row r="15" spans="1:18" ht="16.2" x14ac:dyDescent="0.25">
      <c r="A15" s="72">
        <v>11</v>
      </c>
      <c r="B15" s="34">
        <v>1</v>
      </c>
      <c r="C15" s="34">
        <v>23</v>
      </c>
      <c r="D15" s="34">
        <f t="shared" si="1"/>
        <v>3</v>
      </c>
      <c r="E15" s="73" t="s">
        <v>150</v>
      </c>
      <c r="F15" s="19">
        <v>80</v>
      </c>
      <c r="G15" s="34">
        <v>3</v>
      </c>
      <c r="H15" s="74"/>
      <c r="I15" s="113"/>
      <c r="J15" s="81"/>
      <c r="K15" s="82" t="s">
        <v>151</v>
      </c>
      <c r="L15" s="83" t="s">
        <v>75</v>
      </c>
      <c r="P15" s="84"/>
      <c r="Q15" s="62">
        <v>4961</v>
      </c>
      <c r="R15" s="61" t="str">
        <f t="shared" si="0"/>
        <v>[4961]</v>
      </c>
    </row>
    <row r="16" spans="1:18" ht="16.2" x14ac:dyDescent="0.25">
      <c r="A16" s="72">
        <v>12</v>
      </c>
      <c r="B16" s="34">
        <v>1</v>
      </c>
      <c r="C16" s="34">
        <v>23</v>
      </c>
      <c r="D16" s="34">
        <f t="shared" si="1"/>
        <v>4</v>
      </c>
      <c r="E16" s="73" t="s">
        <v>152</v>
      </c>
      <c r="F16" s="4">
        <f>100-F15</f>
        <v>20</v>
      </c>
      <c r="G16" s="34">
        <v>5</v>
      </c>
      <c r="H16" s="74"/>
      <c r="I16" s="113"/>
      <c r="J16" s="81">
        <f>SUMPRODUCT(F15:F16,G15:G16)/SUM(F15:F16)</f>
        <v>3.4</v>
      </c>
      <c r="K16" s="82" t="s">
        <v>153</v>
      </c>
      <c r="L16" s="83" t="s">
        <v>75</v>
      </c>
      <c r="P16" s="84"/>
      <c r="Q16" s="62">
        <v>4962</v>
      </c>
      <c r="R16" s="61" t="str">
        <f t="shared" si="0"/>
        <v>[4962]</v>
      </c>
    </row>
    <row r="17" spans="1:18" ht="16.2" x14ac:dyDescent="0.25">
      <c r="A17" s="72">
        <v>13</v>
      </c>
      <c r="B17" s="34">
        <v>1</v>
      </c>
      <c r="C17" s="34">
        <v>24</v>
      </c>
      <c r="D17" s="34">
        <f t="shared" si="1"/>
        <v>3</v>
      </c>
      <c r="E17" s="73" t="s">
        <v>154</v>
      </c>
      <c r="F17" s="19">
        <v>80</v>
      </c>
      <c r="G17" s="34">
        <v>3</v>
      </c>
      <c r="H17" s="74"/>
      <c r="I17" s="113"/>
      <c r="J17" s="81"/>
      <c r="K17" s="82" t="s">
        <v>155</v>
      </c>
      <c r="L17" s="83" t="s">
        <v>77</v>
      </c>
      <c r="P17" s="84"/>
      <c r="Q17" s="62">
        <v>4971</v>
      </c>
      <c r="R17" s="61" t="str">
        <f t="shared" si="0"/>
        <v>[4971]</v>
      </c>
    </row>
    <row r="18" spans="1:18" ht="16.2" x14ac:dyDescent="0.25">
      <c r="A18" s="75">
        <v>14</v>
      </c>
      <c r="B18" s="76">
        <v>1</v>
      </c>
      <c r="C18" s="76">
        <v>24</v>
      </c>
      <c r="D18" s="76">
        <f t="shared" si="1"/>
        <v>4</v>
      </c>
      <c r="E18" s="77" t="s">
        <v>156</v>
      </c>
      <c r="F18" s="78">
        <f>100-F17</f>
        <v>20</v>
      </c>
      <c r="G18" s="76">
        <v>5</v>
      </c>
      <c r="H18" s="79"/>
      <c r="I18" s="113"/>
      <c r="J18" s="81">
        <f>SUMPRODUCT(F17:F18,G17:G18)/SUM(F17:F18)</f>
        <v>3.4</v>
      </c>
      <c r="K18" s="82" t="s">
        <v>157</v>
      </c>
      <c r="L18" s="83" t="s">
        <v>77</v>
      </c>
      <c r="P18" s="84"/>
      <c r="Q18" s="62">
        <v>4972</v>
      </c>
      <c r="R18" s="61" t="str">
        <f t="shared" si="0"/>
        <v>[4972]</v>
      </c>
    </row>
    <row r="19" spans="1:18" ht="16.2" x14ac:dyDescent="0.25">
      <c r="A19" s="1">
        <v>15</v>
      </c>
      <c r="B19" s="1">
        <v>2</v>
      </c>
      <c r="C19" s="1">
        <v>25</v>
      </c>
      <c r="D19" s="1">
        <v>1</v>
      </c>
      <c r="E19" s="62" t="s">
        <v>299</v>
      </c>
      <c r="F19" s="80">
        <v>80</v>
      </c>
      <c r="G19" s="1">
        <v>1</v>
      </c>
      <c r="H19" s="110">
        <v>5</v>
      </c>
      <c r="I19" s="114" t="s">
        <v>78</v>
      </c>
      <c r="J19" s="85"/>
      <c r="K19" s="82" t="s">
        <v>283</v>
      </c>
      <c r="L19" s="86" t="s">
        <v>80</v>
      </c>
      <c r="O19" s="62" t="s">
        <v>158</v>
      </c>
      <c r="P19" s="1">
        <v>5</v>
      </c>
    </row>
    <row r="20" spans="1:18" ht="16.2" x14ac:dyDescent="0.25">
      <c r="A20" s="1">
        <v>16</v>
      </c>
      <c r="B20" s="1">
        <v>2</v>
      </c>
      <c r="C20" s="1">
        <v>25</v>
      </c>
      <c r="D20" s="1">
        <v>2</v>
      </c>
      <c r="E20" s="62" t="s">
        <v>300</v>
      </c>
      <c r="F20" s="2">
        <f>100-F19</f>
        <v>20</v>
      </c>
      <c r="G20" s="1">
        <v>1</v>
      </c>
      <c r="H20" s="110">
        <v>10</v>
      </c>
      <c r="I20" s="114"/>
      <c r="J20" s="85">
        <f>SUMPRODUCT(F19:F20,G19:G20)/SUM(F19:F20)</f>
        <v>1</v>
      </c>
      <c r="K20" s="82" t="s">
        <v>291</v>
      </c>
      <c r="L20" s="86" t="s">
        <v>80</v>
      </c>
      <c r="O20" s="14">
        <f>SUMPRODUCT(F19:F20,H19:H20)/100</f>
        <v>6</v>
      </c>
      <c r="P20" s="1">
        <v>10</v>
      </c>
    </row>
    <row r="21" spans="1:18" ht="16.2" x14ac:dyDescent="0.25">
      <c r="A21" s="1">
        <v>17</v>
      </c>
      <c r="B21" s="1">
        <v>2</v>
      </c>
      <c r="C21" s="1">
        <v>26</v>
      </c>
      <c r="D21" s="1">
        <f t="shared" ref="D21:D34" si="2">D19</f>
        <v>1</v>
      </c>
      <c r="E21" s="62" t="s">
        <v>301</v>
      </c>
      <c r="F21" s="80">
        <v>80</v>
      </c>
      <c r="G21" s="1">
        <v>1</v>
      </c>
      <c r="H21" s="1">
        <f>H19</f>
        <v>5</v>
      </c>
      <c r="I21" s="114"/>
      <c r="J21" s="85"/>
      <c r="K21" s="82" t="s">
        <v>284</v>
      </c>
      <c r="L21" s="86" t="s">
        <v>82</v>
      </c>
      <c r="P21" s="1">
        <f>P19</f>
        <v>5</v>
      </c>
    </row>
    <row r="22" spans="1:18" ht="16.2" x14ac:dyDescent="0.25">
      <c r="A22" s="1">
        <v>18</v>
      </c>
      <c r="B22" s="1">
        <v>2</v>
      </c>
      <c r="C22" s="1">
        <v>26</v>
      </c>
      <c r="D22" s="1">
        <f t="shared" si="2"/>
        <v>2</v>
      </c>
      <c r="E22" s="62" t="s">
        <v>302</v>
      </c>
      <c r="F22" s="2">
        <f>100-F21</f>
        <v>20</v>
      </c>
      <c r="G22" s="1">
        <v>1</v>
      </c>
      <c r="H22" s="1">
        <f t="shared" ref="H22:H34" si="3">H20</f>
        <v>10</v>
      </c>
      <c r="I22" s="114"/>
      <c r="J22" s="85">
        <f>SUMPRODUCT(F21:F22,G21:G22)/SUM(F21:F22)</f>
        <v>1</v>
      </c>
      <c r="K22" s="82" t="s">
        <v>292</v>
      </c>
      <c r="L22" s="86" t="s">
        <v>82</v>
      </c>
      <c r="P22" s="1">
        <f t="shared" ref="P22:P34" si="4">P20</f>
        <v>10</v>
      </c>
    </row>
    <row r="23" spans="1:18" ht="16.2" x14ac:dyDescent="0.25">
      <c r="A23" s="1">
        <v>19</v>
      </c>
      <c r="B23" s="1">
        <v>2</v>
      </c>
      <c r="C23" s="1">
        <v>27</v>
      </c>
      <c r="D23" s="1">
        <f t="shared" si="2"/>
        <v>1</v>
      </c>
      <c r="E23" s="62" t="s">
        <v>276</v>
      </c>
      <c r="F23" s="80">
        <v>80</v>
      </c>
      <c r="G23" s="1">
        <v>1</v>
      </c>
      <c r="H23" s="1">
        <f t="shared" si="3"/>
        <v>5</v>
      </c>
      <c r="I23" s="114"/>
      <c r="J23" s="85"/>
      <c r="K23" s="82" t="s">
        <v>285</v>
      </c>
      <c r="L23" s="86" t="s">
        <v>84</v>
      </c>
      <c r="P23" s="1">
        <f t="shared" si="4"/>
        <v>5</v>
      </c>
    </row>
    <row r="24" spans="1:18" ht="16.2" x14ac:dyDescent="0.25">
      <c r="A24" s="1">
        <v>20</v>
      </c>
      <c r="B24" s="1">
        <v>2</v>
      </c>
      <c r="C24" s="1">
        <v>27</v>
      </c>
      <c r="D24" s="1">
        <f t="shared" si="2"/>
        <v>2</v>
      </c>
      <c r="E24" s="62" t="s">
        <v>277</v>
      </c>
      <c r="F24" s="2">
        <f>100-F23</f>
        <v>20</v>
      </c>
      <c r="G24" s="1">
        <v>1</v>
      </c>
      <c r="H24" s="1">
        <f t="shared" si="3"/>
        <v>10</v>
      </c>
      <c r="I24" s="114"/>
      <c r="J24" s="85">
        <f>SUMPRODUCT(F23:F24,G23:G24)/SUM(F23:F24)</f>
        <v>1</v>
      </c>
      <c r="K24" s="82" t="s">
        <v>293</v>
      </c>
      <c r="L24" s="86" t="s">
        <v>84</v>
      </c>
      <c r="P24" s="1">
        <f t="shared" si="4"/>
        <v>10</v>
      </c>
    </row>
    <row r="25" spans="1:18" ht="16.2" x14ac:dyDescent="0.25">
      <c r="A25" s="1">
        <v>21</v>
      </c>
      <c r="B25" s="1">
        <v>2</v>
      </c>
      <c r="C25" s="1">
        <v>28</v>
      </c>
      <c r="D25" s="1">
        <f t="shared" si="2"/>
        <v>1</v>
      </c>
      <c r="E25" s="62" t="s">
        <v>278</v>
      </c>
      <c r="F25" s="80">
        <v>80</v>
      </c>
      <c r="G25" s="1">
        <v>1</v>
      </c>
      <c r="H25" s="1">
        <f t="shared" si="3"/>
        <v>5</v>
      </c>
      <c r="I25" s="114"/>
      <c r="J25" s="85"/>
      <c r="K25" s="82" t="s">
        <v>286</v>
      </c>
      <c r="L25" s="86" t="s">
        <v>86</v>
      </c>
      <c r="P25" s="1">
        <f t="shared" si="4"/>
        <v>5</v>
      </c>
    </row>
    <row r="26" spans="1:18" ht="16.2" x14ac:dyDescent="0.25">
      <c r="A26" s="1">
        <v>22</v>
      </c>
      <c r="B26" s="1">
        <v>2</v>
      </c>
      <c r="C26" s="1">
        <v>28</v>
      </c>
      <c r="D26" s="1">
        <f t="shared" si="2"/>
        <v>2</v>
      </c>
      <c r="E26" s="62" t="s">
        <v>279</v>
      </c>
      <c r="F26" s="2">
        <f>100-F25</f>
        <v>20</v>
      </c>
      <c r="G26" s="1">
        <v>1</v>
      </c>
      <c r="H26" s="1">
        <f t="shared" si="3"/>
        <v>10</v>
      </c>
      <c r="I26" s="114"/>
      <c r="J26" s="85">
        <f>SUMPRODUCT(F25:F26,G25:G26)/SUM(F25:F26)</f>
        <v>1</v>
      </c>
      <c r="K26" s="82" t="s">
        <v>294</v>
      </c>
      <c r="L26" s="86" t="s">
        <v>86</v>
      </c>
      <c r="P26" s="1">
        <f t="shared" si="4"/>
        <v>10</v>
      </c>
    </row>
    <row r="27" spans="1:18" ht="16.2" x14ac:dyDescent="0.25">
      <c r="A27" s="1">
        <v>23</v>
      </c>
      <c r="B27" s="1">
        <v>2</v>
      </c>
      <c r="C27" s="1">
        <v>29</v>
      </c>
      <c r="D27" s="1">
        <f t="shared" si="2"/>
        <v>1</v>
      </c>
      <c r="E27" s="62" t="s">
        <v>309</v>
      </c>
      <c r="F27" s="80">
        <v>80</v>
      </c>
      <c r="G27" s="1">
        <v>1</v>
      </c>
      <c r="H27" s="1">
        <f t="shared" si="3"/>
        <v>5</v>
      </c>
      <c r="I27" s="114"/>
      <c r="J27" s="85"/>
      <c r="K27" s="82" t="s">
        <v>287</v>
      </c>
      <c r="L27" s="86" t="s">
        <v>88</v>
      </c>
      <c r="P27" s="1">
        <f t="shared" si="4"/>
        <v>5</v>
      </c>
    </row>
    <row r="28" spans="1:18" ht="16.2" x14ac:dyDescent="0.25">
      <c r="A28" s="1">
        <v>24</v>
      </c>
      <c r="B28" s="1">
        <v>2</v>
      </c>
      <c r="C28" s="1">
        <v>29</v>
      </c>
      <c r="D28" s="1">
        <f t="shared" si="2"/>
        <v>2</v>
      </c>
      <c r="E28" s="62" t="s">
        <v>159</v>
      </c>
      <c r="F28" s="2">
        <f>100-F27</f>
        <v>20</v>
      </c>
      <c r="G28" s="1">
        <v>1</v>
      </c>
      <c r="H28" s="1">
        <f t="shared" si="3"/>
        <v>10</v>
      </c>
      <c r="I28" s="114"/>
      <c r="J28" s="85">
        <f>SUMPRODUCT(F27:F28,G27:G28)/SUM(F27:F28)</f>
        <v>1</v>
      </c>
      <c r="K28" s="82" t="s">
        <v>295</v>
      </c>
      <c r="L28" s="86" t="s">
        <v>88</v>
      </c>
      <c r="P28" s="1">
        <f t="shared" si="4"/>
        <v>10</v>
      </c>
    </row>
    <row r="29" spans="1:18" ht="16.2" x14ac:dyDescent="0.25">
      <c r="A29" s="1">
        <v>25</v>
      </c>
      <c r="B29" s="1">
        <v>2</v>
      </c>
      <c r="C29" s="1">
        <v>30</v>
      </c>
      <c r="D29" s="1">
        <f t="shared" si="2"/>
        <v>1</v>
      </c>
      <c r="E29" s="62" t="s">
        <v>308</v>
      </c>
      <c r="F29" s="80">
        <v>80</v>
      </c>
      <c r="G29" s="1">
        <v>1</v>
      </c>
      <c r="H29" s="1">
        <f t="shared" si="3"/>
        <v>5</v>
      </c>
      <c r="I29" s="114"/>
      <c r="J29" s="85"/>
      <c r="K29" s="82" t="s">
        <v>288</v>
      </c>
      <c r="L29" s="86" t="s">
        <v>90</v>
      </c>
      <c r="P29" s="1">
        <f t="shared" si="4"/>
        <v>5</v>
      </c>
    </row>
    <row r="30" spans="1:18" ht="16.2" x14ac:dyDescent="0.25">
      <c r="A30" s="1">
        <v>26</v>
      </c>
      <c r="B30" s="1">
        <v>2</v>
      </c>
      <c r="C30" s="1">
        <v>30</v>
      </c>
      <c r="D30" s="1">
        <f t="shared" si="2"/>
        <v>2</v>
      </c>
      <c r="E30" s="62" t="s">
        <v>304</v>
      </c>
      <c r="F30" s="2">
        <f>100-F29</f>
        <v>20</v>
      </c>
      <c r="G30" s="1">
        <v>1</v>
      </c>
      <c r="H30" s="1">
        <f t="shared" si="3"/>
        <v>10</v>
      </c>
      <c r="I30" s="114"/>
      <c r="J30" s="85">
        <f>SUMPRODUCT(F29:F30,G29:G30)/SUM(F29:F30)</f>
        <v>1</v>
      </c>
      <c r="K30" s="82" t="s">
        <v>296</v>
      </c>
      <c r="L30" s="86" t="s">
        <v>90</v>
      </c>
      <c r="P30" s="1">
        <f t="shared" si="4"/>
        <v>10</v>
      </c>
    </row>
    <row r="31" spans="1:18" ht="16.2" x14ac:dyDescent="0.25">
      <c r="A31" s="1">
        <v>27</v>
      </c>
      <c r="B31" s="1">
        <v>2</v>
      </c>
      <c r="C31" s="1">
        <v>31</v>
      </c>
      <c r="D31" s="1">
        <f t="shared" si="2"/>
        <v>1</v>
      </c>
      <c r="E31" s="62" t="s">
        <v>307</v>
      </c>
      <c r="F31" s="80">
        <v>80</v>
      </c>
      <c r="G31" s="1">
        <v>1</v>
      </c>
      <c r="H31" s="1">
        <f t="shared" si="3"/>
        <v>5</v>
      </c>
      <c r="I31" s="114"/>
      <c r="J31" s="85"/>
      <c r="K31" s="82" t="s">
        <v>289</v>
      </c>
      <c r="L31" s="86" t="s">
        <v>92</v>
      </c>
      <c r="P31" s="1">
        <f t="shared" si="4"/>
        <v>5</v>
      </c>
    </row>
    <row r="32" spans="1:18" ht="16.2" x14ac:dyDescent="0.25">
      <c r="A32" s="1">
        <v>28</v>
      </c>
      <c r="B32" s="1">
        <v>2</v>
      </c>
      <c r="C32" s="1">
        <v>31</v>
      </c>
      <c r="D32" s="1">
        <f t="shared" si="2"/>
        <v>2</v>
      </c>
      <c r="E32" s="62" t="s">
        <v>160</v>
      </c>
      <c r="F32" s="2">
        <f>100-F31</f>
        <v>20</v>
      </c>
      <c r="G32" s="1">
        <v>1</v>
      </c>
      <c r="H32" s="1">
        <f t="shared" si="3"/>
        <v>10</v>
      </c>
      <c r="I32" s="114"/>
      <c r="J32" s="85">
        <f>SUMPRODUCT(F31:F32,G31:G32)/SUM(F31:F32)</f>
        <v>1</v>
      </c>
      <c r="K32" s="82" t="s">
        <v>297</v>
      </c>
      <c r="L32" s="86" t="s">
        <v>92</v>
      </c>
      <c r="P32" s="1">
        <f t="shared" si="4"/>
        <v>10</v>
      </c>
    </row>
    <row r="33" spans="1:16" ht="16.2" x14ac:dyDescent="0.25">
      <c r="A33" s="1">
        <v>29</v>
      </c>
      <c r="B33" s="1">
        <v>2</v>
      </c>
      <c r="C33" s="1">
        <v>32</v>
      </c>
      <c r="D33" s="1">
        <f t="shared" si="2"/>
        <v>1</v>
      </c>
      <c r="E33" s="62" t="s">
        <v>306</v>
      </c>
      <c r="F33" s="80">
        <v>80</v>
      </c>
      <c r="G33" s="1">
        <v>1</v>
      </c>
      <c r="H33" s="1">
        <f t="shared" si="3"/>
        <v>5</v>
      </c>
      <c r="I33" s="114"/>
      <c r="J33" s="85"/>
      <c r="K33" s="82" t="s">
        <v>290</v>
      </c>
      <c r="L33" s="86" t="s">
        <v>94</v>
      </c>
      <c r="P33" s="1">
        <f t="shared" si="4"/>
        <v>5</v>
      </c>
    </row>
    <row r="34" spans="1:16" ht="16.2" x14ac:dyDescent="0.25">
      <c r="A34" s="1">
        <v>30</v>
      </c>
      <c r="B34" s="1">
        <v>2</v>
      </c>
      <c r="C34" s="1">
        <v>32</v>
      </c>
      <c r="D34" s="1">
        <f t="shared" si="2"/>
        <v>2</v>
      </c>
      <c r="E34" s="62" t="s">
        <v>305</v>
      </c>
      <c r="F34" s="2">
        <f>100-F33</f>
        <v>20</v>
      </c>
      <c r="G34" s="1">
        <v>1</v>
      </c>
      <c r="H34" s="1">
        <f t="shared" si="3"/>
        <v>10</v>
      </c>
      <c r="I34" s="114"/>
      <c r="J34" s="85">
        <f>SUMPRODUCT(F33:F34,G33:G34)/SUM(F33:F34)</f>
        <v>1</v>
      </c>
      <c r="K34" s="82" t="s">
        <v>298</v>
      </c>
      <c r="L34" s="86" t="s">
        <v>94</v>
      </c>
      <c r="P34" s="1">
        <f t="shared" si="4"/>
        <v>10</v>
      </c>
    </row>
  </sheetData>
  <mergeCells count="2">
    <mergeCell ref="I5:I18"/>
    <mergeCell ref="I19:I34"/>
  </mergeCells>
  <phoneticPr fontId="23" type="noConversion"/>
  <conditionalFormatting sqref="E2">
    <cfRule type="containsText" dxfId="631" priority="2" operator="containsText" text=" ">
      <formula>NOT(ISERROR(SEARCH(" ",E2)))</formula>
    </cfRule>
  </conditionalFormatting>
  <conditionalFormatting sqref="A1:F1 A3:F4 A2:D2 F2">
    <cfRule type="containsText" dxfId="630" priority="4" operator="containsText" text=" ">
      <formula>NOT(ISERROR(SEARCH(" ",A1)))</formula>
    </cfRule>
  </conditionalFormatting>
  <conditionalFormatting sqref="G1:H4">
    <cfRule type="containsText" dxfId="629" priority="1" operator="containsText" text=" ">
      <formula>NOT(ISERROR(SEARCH(" ",G1)))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4"/>
  <sheetViews>
    <sheetView workbookViewId="0">
      <selection activeCell="I12" sqref="I12"/>
    </sheetView>
  </sheetViews>
  <sheetFormatPr defaultColWidth="8.88671875" defaultRowHeight="15.6" x14ac:dyDescent="0.25"/>
  <cols>
    <col min="1" max="1" width="4.21875" style="1" customWidth="1"/>
    <col min="2" max="2" width="11.21875" style="1" customWidth="1"/>
    <col min="3" max="3" width="14.44140625" style="1" customWidth="1"/>
    <col min="4" max="4" width="10" style="1" customWidth="1"/>
    <col min="5" max="5" width="14.109375" style="1" customWidth="1"/>
    <col min="6" max="6" width="16.33203125" style="1" customWidth="1"/>
    <col min="7" max="7" width="8.88671875" style="1"/>
    <col min="8" max="8" width="7.109375" style="1" customWidth="1"/>
    <col min="9" max="9" width="13.109375" style="1" customWidth="1"/>
    <col min="10" max="10" width="29.44140625" style="1" customWidth="1"/>
    <col min="11" max="11" width="8.88671875" style="1"/>
    <col min="12" max="12" width="10.109375" style="1" bestFit="1" customWidth="1"/>
    <col min="13" max="13" width="7.109375" style="1" customWidth="1"/>
    <col min="14" max="14" width="4.21875" style="1" customWidth="1"/>
    <col min="15" max="15" width="5.44140625" style="1" customWidth="1"/>
    <col min="16" max="16" width="7" style="1" customWidth="1"/>
    <col min="17" max="17" width="7.109375" style="1" customWidth="1"/>
    <col min="18" max="18" width="4.21875" style="1" customWidth="1"/>
    <col min="19" max="19" width="5.44140625" style="1" customWidth="1"/>
    <col min="20" max="20" width="4.21875" style="1" customWidth="1"/>
    <col min="21" max="21" width="7.109375" style="1" customWidth="1"/>
    <col min="22" max="22" width="4.21875" style="1" customWidth="1"/>
    <col min="23" max="23" width="5.44140625" style="1" customWidth="1"/>
    <col min="24" max="24" width="4.21875" style="1" customWidth="1"/>
    <col min="25" max="26" width="8.88671875" style="1"/>
    <col min="27" max="27" width="12.77734375" style="1" customWidth="1"/>
    <col min="28" max="31" width="8.88671875" style="1"/>
    <col min="32" max="32" width="10.109375" style="1" customWidth="1"/>
    <col min="33" max="33" width="9.33203125" style="1" customWidth="1"/>
    <col min="34" max="16384" width="8.88671875" style="1"/>
  </cols>
  <sheetData>
    <row r="1" spans="1:31" x14ac:dyDescent="0.35">
      <c r="A1" s="30" t="s">
        <v>0</v>
      </c>
      <c r="B1" s="31" t="s">
        <v>161</v>
      </c>
      <c r="C1" s="31" t="s">
        <v>161</v>
      </c>
      <c r="D1" s="31" t="s">
        <v>0</v>
      </c>
      <c r="E1" s="31" t="s">
        <v>113</v>
      </c>
      <c r="F1" s="31" t="s">
        <v>113</v>
      </c>
      <c r="G1" s="31" t="s">
        <v>0</v>
      </c>
      <c r="H1" s="31" t="s">
        <v>113</v>
      </c>
      <c r="I1" s="31" t="s">
        <v>0</v>
      </c>
      <c r="J1" s="31" t="s">
        <v>0</v>
      </c>
    </row>
    <row r="2" spans="1:31" x14ac:dyDescent="0.35">
      <c r="A2" s="31" t="s">
        <v>1</v>
      </c>
      <c r="B2" s="31" t="s">
        <v>2</v>
      </c>
      <c r="C2" s="31" t="s">
        <v>2</v>
      </c>
      <c r="D2" s="31" t="s">
        <v>1</v>
      </c>
      <c r="E2" s="31" t="s">
        <v>1</v>
      </c>
      <c r="F2" s="31" t="s">
        <v>1</v>
      </c>
      <c r="G2" s="31" t="s">
        <v>1</v>
      </c>
      <c r="H2" s="31" t="s">
        <v>1</v>
      </c>
      <c r="I2" s="31" t="s">
        <v>1</v>
      </c>
      <c r="J2" s="31" t="s">
        <v>2</v>
      </c>
    </row>
    <row r="3" spans="1:31" x14ac:dyDescent="0.35">
      <c r="A3" s="31" t="s">
        <v>3</v>
      </c>
      <c r="B3" s="31" t="s">
        <v>162</v>
      </c>
      <c r="C3" s="31" t="s">
        <v>163</v>
      </c>
      <c r="D3" s="31" t="s">
        <v>115</v>
      </c>
      <c r="E3" s="31" t="s">
        <v>164</v>
      </c>
      <c r="F3" s="31" t="s">
        <v>165</v>
      </c>
      <c r="G3" s="31" t="s">
        <v>166</v>
      </c>
      <c r="H3" s="31" t="s">
        <v>117</v>
      </c>
      <c r="I3" s="31" t="s">
        <v>167</v>
      </c>
      <c r="J3" s="31" t="s">
        <v>168</v>
      </c>
    </row>
    <row r="4" spans="1:31" ht="40.200000000000003" x14ac:dyDescent="0.4">
      <c r="A4" s="32" t="s">
        <v>169</v>
      </c>
      <c r="B4" s="33" t="s">
        <v>170</v>
      </c>
      <c r="C4" s="32" t="s">
        <v>171</v>
      </c>
      <c r="D4" s="33" t="s">
        <v>172</v>
      </c>
      <c r="E4" s="33" t="s">
        <v>173</v>
      </c>
      <c r="F4" s="33" t="s">
        <v>174</v>
      </c>
      <c r="G4" s="33" t="s">
        <v>175</v>
      </c>
      <c r="H4" s="33" t="s">
        <v>303</v>
      </c>
      <c r="I4" s="32" t="s">
        <v>176</v>
      </c>
      <c r="J4" s="32" t="s">
        <v>177</v>
      </c>
      <c r="K4" s="2" t="s">
        <v>178</v>
      </c>
      <c r="M4" s="38" t="s">
        <v>179</v>
      </c>
      <c r="N4" s="39" t="s">
        <v>180</v>
      </c>
      <c r="O4" s="39" t="s">
        <v>181</v>
      </c>
      <c r="P4" s="40" t="s">
        <v>182</v>
      </c>
      <c r="Q4" s="53" t="s">
        <v>179</v>
      </c>
      <c r="R4" s="54" t="s">
        <v>180</v>
      </c>
      <c r="S4" s="54" t="s">
        <v>183</v>
      </c>
      <c r="T4" s="55" t="s">
        <v>182</v>
      </c>
      <c r="U4" s="38" t="s">
        <v>179</v>
      </c>
      <c r="V4" s="39" t="s">
        <v>180</v>
      </c>
      <c r="W4" s="39" t="s">
        <v>184</v>
      </c>
      <c r="X4" s="40" t="s">
        <v>182</v>
      </c>
      <c r="Y4" s="56" t="s">
        <v>185</v>
      </c>
      <c r="AA4" s="57">
        <v>0</v>
      </c>
      <c r="AB4" s="57" t="s">
        <v>186</v>
      </c>
      <c r="AC4" s="57" t="s">
        <v>187</v>
      </c>
      <c r="AD4" s="57" t="s">
        <v>188</v>
      </c>
      <c r="AE4" s="57" t="s">
        <v>3</v>
      </c>
    </row>
    <row r="5" spans="1:31" x14ac:dyDescent="0.35">
      <c r="A5" s="34">
        <v>1</v>
      </c>
      <c r="B5" s="35" t="s">
        <v>189</v>
      </c>
      <c r="C5" s="35" t="s">
        <v>190</v>
      </c>
      <c r="D5" s="36">
        <v>1</v>
      </c>
      <c r="E5" s="109">
        <v>3200</v>
      </c>
      <c r="F5" s="109">
        <v>0</v>
      </c>
      <c r="G5" s="37">
        <v>10</v>
      </c>
      <c r="H5" s="37">
        <v>1</v>
      </c>
      <c r="I5" s="37">
        <v>2</v>
      </c>
      <c r="J5" s="34" t="str">
        <f>N5&amp;"|"&amp;O5&amp;"|"&amp;P5&amp;","&amp;R5&amp;"|"&amp;S5&amp;"|"&amp;T5&amp;","&amp;V5&amp;"|"&amp;W5&amp;"|"&amp;X5</f>
        <v>1|2|200000,2|1001|1,2|1002|1</v>
      </c>
      <c r="K5" s="41">
        <f>G5/I5</f>
        <v>5</v>
      </c>
      <c r="L5" s="60">
        <f>(I5-1)*广告价值!$D$2+K5/60*广告价值!$D$4</f>
        <v>208333.33333333334</v>
      </c>
      <c r="M5" s="42" t="s">
        <v>191</v>
      </c>
      <c r="N5" s="12">
        <f t="shared" ref="N5:N36" si="0">VLOOKUP(M5,$AA:$AE,4,0)</f>
        <v>1</v>
      </c>
      <c r="O5" s="12">
        <f t="shared" ref="O5:O36" si="1">VLOOKUP(M5,$AA:$AE,5,0)</f>
        <v>2</v>
      </c>
      <c r="P5" s="43">
        <v>200000</v>
      </c>
      <c r="Q5" s="42" t="s">
        <v>192</v>
      </c>
      <c r="R5" s="12">
        <f t="shared" ref="R5:R36" si="2">VLOOKUP(Q5,$AA:$AE,4,0)</f>
        <v>2</v>
      </c>
      <c r="S5" s="12">
        <f t="shared" ref="S5:S36" si="3">VLOOKUP(Q5,$AA:$AE,5,0)</f>
        <v>1001</v>
      </c>
      <c r="T5" s="43">
        <v>1</v>
      </c>
      <c r="U5" s="42" t="s">
        <v>193</v>
      </c>
      <c r="V5" s="12">
        <f t="shared" ref="V5:V36" si="4">VLOOKUP(U5,$AA:$AE,4,0)</f>
        <v>2</v>
      </c>
      <c r="W5" s="12">
        <f t="shared" ref="W5:W36" si="5">VLOOKUP(U5,$AA:$AE,5,0)</f>
        <v>1002</v>
      </c>
      <c r="X5" s="43">
        <v>1</v>
      </c>
      <c r="Y5" s="58"/>
      <c r="AA5" s="57" t="s">
        <v>194</v>
      </c>
      <c r="AB5" s="57">
        <v>1</v>
      </c>
      <c r="AC5" s="57">
        <v>20</v>
      </c>
      <c r="AD5" s="57">
        <v>1</v>
      </c>
      <c r="AE5" s="57">
        <v>0</v>
      </c>
    </row>
    <row r="6" spans="1:31" x14ac:dyDescent="0.35">
      <c r="A6" s="34">
        <v>2</v>
      </c>
      <c r="B6" s="35" t="str">
        <f>B5</f>
        <v>te_hhrz_01</v>
      </c>
      <c r="C6" s="35" t="str">
        <f>C5</f>
        <v>hhrz_dl_des</v>
      </c>
      <c r="D6" s="36">
        <v>1</v>
      </c>
      <c r="E6" s="109">
        <v>1600</v>
      </c>
      <c r="F6" s="109">
        <v>0</v>
      </c>
      <c r="G6" s="37">
        <v>30</v>
      </c>
      <c r="H6" s="37">
        <v>2</v>
      </c>
      <c r="I6" s="37">
        <v>3</v>
      </c>
      <c r="J6" s="34" t="str">
        <f t="shared" ref="J6:J82" si="6">N6&amp;"|"&amp;O6&amp;"|"&amp;P6&amp;","&amp;R6&amp;"|"&amp;S6&amp;"|"&amp;T6&amp;","&amp;V6&amp;"|"&amp;W6&amp;"|"&amp;X6</f>
        <v>1|2|400000,2|1001|1,2|1002|1</v>
      </c>
      <c r="K6" s="41">
        <f t="shared" ref="K6:K82" si="7">G6/I6</f>
        <v>10</v>
      </c>
      <c r="L6" s="60">
        <f>(I6-1)*广告价值!$D$2+K6/60*广告价值!$D$4</f>
        <v>416666.66666666669</v>
      </c>
      <c r="M6" s="44" t="str">
        <f t="shared" ref="M6:M12" si="8">M5</f>
        <v>金币</v>
      </c>
      <c r="N6" s="45">
        <f t="shared" si="0"/>
        <v>1</v>
      </c>
      <c r="O6" s="45">
        <f t="shared" si="1"/>
        <v>2</v>
      </c>
      <c r="P6" s="46">
        <v>400000</v>
      </c>
      <c r="Q6" s="44" t="str">
        <f t="shared" ref="Q6:Q12" si="9">Q5</f>
        <v>锁定</v>
      </c>
      <c r="R6" s="45">
        <f t="shared" si="2"/>
        <v>2</v>
      </c>
      <c r="S6" s="45">
        <f t="shared" si="3"/>
        <v>1001</v>
      </c>
      <c r="T6" s="46">
        <v>1</v>
      </c>
      <c r="U6" s="44" t="str">
        <f t="shared" ref="U6:U12" si="10">U5</f>
        <v>冰冻</v>
      </c>
      <c r="V6" s="45">
        <f t="shared" si="4"/>
        <v>2</v>
      </c>
      <c r="W6" s="45">
        <f t="shared" si="5"/>
        <v>1002</v>
      </c>
      <c r="X6" s="46">
        <v>1</v>
      </c>
      <c r="Y6" s="58"/>
      <c r="AA6" s="57" t="s">
        <v>195</v>
      </c>
      <c r="AB6" s="57">
        <v>0.1</v>
      </c>
      <c r="AC6" s="57">
        <v>2</v>
      </c>
      <c r="AD6" s="57">
        <v>1</v>
      </c>
      <c r="AE6" s="57">
        <v>1</v>
      </c>
    </row>
    <row r="7" spans="1:31" x14ac:dyDescent="0.35">
      <c r="A7" s="34">
        <v>3</v>
      </c>
      <c r="B7" s="35" t="str">
        <f t="shared" ref="B7:B12" si="11">B6</f>
        <v>te_hhrz_01</v>
      </c>
      <c r="C7" s="35" t="str">
        <f t="shared" ref="C7:C12" si="12">C6</f>
        <v>hhrz_dl_des</v>
      </c>
      <c r="D7" s="36">
        <v>1</v>
      </c>
      <c r="E7" s="109">
        <v>800</v>
      </c>
      <c r="F7" s="109">
        <v>0</v>
      </c>
      <c r="G7" s="37">
        <v>60</v>
      </c>
      <c r="H7" s="37">
        <v>3</v>
      </c>
      <c r="I7" s="37">
        <v>4</v>
      </c>
      <c r="J7" s="34" t="str">
        <f t="shared" si="6"/>
        <v>1|2|600000,2|1001|2,2|1002|2</v>
      </c>
      <c r="K7" s="41">
        <f t="shared" si="7"/>
        <v>15</v>
      </c>
      <c r="L7" s="60">
        <f>(I7-1)*广告价值!$D$2+K7/60*广告价值!$D$4</f>
        <v>625000</v>
      </c>
      <c r="M7" s="44" t="str">
        <f t="shared" si="8"/>
        <v>金币</v>
      </c>
      <c r="N7" s="45">
        <f t="shared" si="0"/>
        <v>1</v>
      </c>
      <c r="O7" s="45">
        <f t="shared" si="1"/>
        <v>2</v>
      </c>
      <c r="P7" s="46">
        <v>600000</v>
      </c>
      <c r="Q7" s="44" t="str">
        <f t="shared" si="9"/>
        <v>锁定</v>
      </c>
      <c r="R7" s="45">
        <f t="shared" si="2"/>
        <v>2</v>
      </c>
      <c r="S7" s="45">
        <f t="shared" si="3"/>
        <v>1001</v>
      </c>
      <c r="T7" s="46">
        <v>2</v>
      </c>
      <c r="U7" s="44" t="str">
        <f t="shared" si="10"/>
        <v>冰冻</v>
      </c>
      <c r="V7" s="45">
        <f t="shared" si="4"/>
        <v>2</v>
      </c>
      <c r="W7" s="45">
        <f t="shared" si="5"/>
        <v>1002</v>
      </c>
      <c r="X7" s="46">
        <v>2</v>
      </c>
      <c r="Y7" s="58"/>
      <c r="AA7" s="57" t="s">
        <v>191</v>
      </c>
      <c r="AB7" s="57">
        <v>5.0000000000000004E-6</v>
      </c>
      <c r="AC7" s="57">
        <v>1E-4</v>
      </c>
      <c r="AD7" s="57">
        <v>1</v>
      </c>
      <c r="AE7" s="57">
        <v>2</v>
      </c>
    </row>
    <row r="8" spans="1:31" x14ac:dyDescent="0.35">
      <c r="A8" s="34">
        <v>4</v>
      </c>
      <c r="B8" s="35" t="str">
        <f t="shared" si="11"/>
        <v>te_hhrz_01</v>
      </c>
      <c r="C8" s="35" t="str">
        <f t="shared" si="12"/>
        <v>hhrz_dl_des</v>
      </c>
      <c r="D8" s="36">
        <v>1</v>
      </c>
      <c r="E8" s="109">
        <v>400</v>
      </c>
      <c r="F8" s="109">
        <v>400</v>
      </c>
      <c r="G8" s="37">
        <v>120</v>
      </c>
      <c r="H8" s="37">
        <v>4</v>
      </c>
      <c r="I8" s="37">
        <v>5</v>
      </c>
      <c r="J8" s="34" t="str">
        <f t="shared" si="6"/>
        <v>1|2|800000,2|1001|2,2|1002|2</v>
      </c>
      <c r="K8" s="41">
        <f t="shared" si="7"/>
        <v>24</v>
      </c>
      <c r="L8" s="60">
        <f>(I8-1)*广告价值!$D$2+K8/60*广告价值!$D$4</f>
        <v>840000</v>
      </c>
      <c r="M8" s="44" t="str">
        <f t="shared" si="8"/>
        <v>金币</v>
      </c>
      <c r="N8" s="45">
        <f t="shared" si="0"/>
        <v>1</v>
      </c>
      <c r="O8" s="45">
        <f t="shared" si="1"/>
        <v>2</v>
      </c>
      <c r="P8" s="46">
        <v>800000</v>
      </c>
      <c r="Q8" s="44" t="str">
        <f t="shared" si="9"/>
        <v>锁定</v>
      </c>
      <c r="R8" s="45">
        <f t="shared" si="2"/>
        <v>2</v>
      </c>
      <c r="S8" s="45">
        <f t="shared" si="3"/>
        <v>1001</v>
      </c>
      <c r="T8" s="46">
        <v>2</v>
      </c>
      <c r="U8" s="44" t="str">
        <f t="shared" si="10"/>
        <v>冰冻</v>
      </c>
      <c r="V8" s="45">
        <f t="shared" si="4"/>
        <v>2</v>
      </c>
      <c r="W8" s="45">
        <f t="shared" si="5"/>
        <v>1002</v>
      </c>
      <c r="X8" s="46">
        <v>2</v>
      </c>
      <c r="Y8" s="58"/>
      <c r="AA8" s="57" t="s">
        <v>192</v>
      </c>
      <c r="AB8" s="57">
        <v>0.1</v>
      </c>
      <c r="AC8" s="57">
        <v>2</v>
      </c>
      <c r="AD8" s="57">
        <v>2</v>
      </c>
      <c r="AE8" s="57">
        <v>1001</v>
      </c>
    </row>
    <row r="9" spans="1:31" x14ac:dyDescent="0.35">
      <c r="A9" s="34">
        <v>5</v>
      </c>
      <c r="B9" s="35" t="str">
        <f t="shared" si="11"/>
        <v>te_hhrz_01</v>
      </c>
      <c r="C9" s="35" t="str">
        <f t="shared" si="12"/>
        <v>hhrz_dl_des</v>
      </c>
      <c r="D9" s="36">
        <v>1</v>
      </c>
      <c r="E9" s="109">
        <v>200</v>
      </c>
      <c r="F9" s="109">
        <v>200</v>
      </c>
      <c r="G9" s="37">
        <v>240</v>
      </c>
      <c r="H9" s="37">
        <v>5</v>
      </c>
      <c r="I9" s="37">
        <v>6</v>
      </c>
      <c r="J9" s="34" t="str">
        <f t="shared" si="6"/>
        <v>1|2|1000000,2|1001|3,2|1002|3</v>
      </c>
      <c r="K9" s="41">
        <f t="shared" si="7"/>
        <v>40</v>
      </c>
      <c r="L9" s="60">
        <f>(I9-1)*广告价值!$D$2+K9/60*广告价值!$D$4</f>
        <v>1066666.6666666667</v>
      </c>
      <c r="M9" s="44" t="str">
        <f t="shared" si="8"/>
        <v>金币</v>
      </c>
      <c r="N9" s="45">
        <f t="shared" si="0"/>
        <v>1</v>
      </c>
      <c r="O9" s="45">
        <f t="shared" si="1"/>
        <v>2</v>
      </c>
      <c r="P9" s="46">
        <v>1000000</v>
      </c>
      <c r="Q9" s="44" t="str">
        <f t="shared" si="9"/>
        <v>锁定</v>
      </c>
      <c r="R9" s="45">
        <f t="shared" si="2"/>
        <v>2</v>
      </c>
      <c r="S9" s="45">
        <f t="shared" si="3"/>
        <v>1001</v>
      </c>
      <c r="T9" s="46">
        <v>3</v>
      </c>
      <c r="U9" s="44" t="str">
        <f t="shared" si="10"/>
        <v>冰冻</v>
      </c>
      <c r="V9" s="45">
        <f t="shared" si="4"/>
        <v>2</v>
      </c>
      <c r="W9" s="45">
        <f t="shared" si="5"/>
        <v>1002</v>
      </c>
      <c r="X9" s="46">
        <v>3</v>
      </c>
      <c r="Y9" s="58"/>
      <c r="AA9" s="57" t="s">
        <v>193</v>
      </c>
      <c r="AB9" s="57">
        <v>0.25</v>
      </c>
      <c r="AC9" s="57">
        <v>5</v>
      </c>
      <c r="AD9" s="57">
        <v>2</v>
      </c>
      <c r="AE9" s="57">
        <v>1002</v>
      </c>
    </row>
    <row r="10" spans="1:31" x14ac:dyDescent="0.35">
      <c r="A10" s="34">
        <v>6</v>
      </c>
      <c r="B10" s="35" t="str">
        <f t="shared" si="11"/>
        <v>te_hhrz_01</v>
      </c>
      <c r="C10" s="35" t="str">
        <f t="shared" si="12"/>
        <v>hhrz_dl_des</v>
      </c>
      <c r="D10" s="36">
        <v>1</v>
      </c>
      <c r="E10" s="109">
        <v>100</v>
      </c>
      <c r="F10" s="109">
        <v>100</v>
      </c>
      <c r="G10" s="37">
        <v>480</v>
      </c>
      <c r="H10" s="37">
        <v>6</v>
      </c>
      <c r="I10" s="37">
        <v>8</v>
      </c>
      <c r="J10" s="34" t="str">
        <f t="shared" si="6"/>
        <v>1|2|1500000,2|1001|3,2|1002|3</v>
      </c>
      <c r="K10" s="41">
        <f t="shared" si="7"/>
        <v>60</v>
      </c>
      <c r="L10" s="60">
        <f>(I10-1)*广告价值!$D$2+K10/60*广告价值!$D$4</f>
        <v>1500000</v>
      </c>
      <c r="M10" s="47" t="str">
        <f t="shared" si="8"/>
        <v>金币</v>
      </c>
      <c r="N10" s="48">
        <f t="shared" si="0"/>
        <v>1</v>
      </c>
      <c r="O10" s="48">
        <f t="shared" si="1"/>
        <v>2</v>
      </c>
      <c r="P10" s="49">
        <v>1500000</v>
      </c>
      <c r="Q10" s="47" t="str">
        <f t="shared" si="9"/>
        <v>锁定</v>
      </c>
      <c r="R10" s="48">
        <f t="shared" si="2"/>
        <v>2</v>
      </c>
      <c r="S10" s="48">
        <f t="shared" si="3"/>
        <v>1001</v>
      </c>
      <c r="T10" s="49">
        <v>3</v>
      </c>
      <c r="U10" s="47" t="str">
        <f t="shared" si="10"/>
        <v>冰冻</v>
      </c>
      <c r="V10" s="48">
        <f t="shared" si="4"/>
        <v>2</v>
      </c>
      <c r="W10" s="48">
        <f t="shared" si="5"/>
        <v>1002</v>
      </c>
      <c r="X10" s="49">
        <v>3</v>
      </c>
      <c r="Y10" s="58"/>
      <c r="AA10" s="57" t="s">
        <v>196</v>
      </c>
      <c r="AB10" s="57">
        <v>0.5</v>
      </c>
      <c r="AC10" s="57">
        <v>10</v>
      </c>
      <c r="AD10" s="57">
        <v>2</v>
      </c>
      <c r="AE10" s="57">
        <v>1003</v>
      </c>
    </row>
    <row r="11" spans="1:31" x14ac:dyDescent="0.35">
      <c r="A11" s="34">
        <v>7</v>
      </c>
      <c r="B11" s="35" t="str">
        <f t="shared" si="11"/>
        <v>te_hhrz_01</v>
      </c>
      <c r="C11" s="35" t="str">
        <f t="shared" si="12"/>
        <v>hhrz_dl_des</v>
      </c>
      <c r="D11" s="36">
        <v>1</v>
      </c>
      <c r="E11" s="109">
        <v>60</v>
      </c>
      <c r="F11" s="109">
        <v>60</v>
      </c>
      <c r="G11" s="37">
        <f>12*60</f>
        <v>720</v>
      </c>
      <c r="H11" s="37">
        <v>7</v>
      </c>
      <c r="I11" s="37">
        <v>10</v>
      </c>
      <c r="J11" s="34" t="str">
        <f t="shared" ref="J11:J12" si="13">N11&amp;"|"&amp;O11&amp;"|"&amp;P11&amp;","&amp;R11&amp;"|"&amp;S11&amp;"|"&amp;T11&amp;","&amp;V11&amp;"|"&amp;W11&amp;"|"&amp;X11</f>
        <v>1|2|2000000,2|1001|4,2|1002|4</v>
      </c>
      <c r="K11" s="41">
        <f t="shared" ref="K11:K12" si="14">G11/I11</f>
        <v>72</v>
      </c>
      <c r="L11" s="60">
        <f>(I11-1)*广告价值!$D$2+K11/60*广告价值!$D$4</f>
        <v>1920000</v>
      </c>
      <c r="M11" s="44" t="str">
        <f t="shared" si="8"/>
        <v>金币</v>
      </c>
      <c r="N11" s="45">
        <f t="shared" si="0"/>
        <v>1</v>
      </c>
      <c r="O11" s="45">
        <f t="shared" si="1"/>
        <v>2</v>
      </c>
      <c r="P11" s="46">
        <v>2000000</v>
      </c>
      <c r="Q11" s="44" t="str">
        <f t="shared" si="9"/>
        <v>锁定</v>
      </c>
      <c r="R11" s="45">
        <f t="shared" si="2"/>
        <v>2</v>
      </c>
      <c r="S11" s="45">
        <f t="shared" si="3"/>
        <v>1001</v>
      </c>
      <c r="T11" s="46">
        <v>4</v>
      </c>
      <c r="U11" s="44" t="str">
        <f t="shared" si="10"/>
        <v>冰冻</v>
      </c>
      <c r="V11" s="45">
        <f t="shared" si="4"/>
        <v>2</v>
      </c>
      <c r="W11" s="45">
        <f t="shared" si="5"/>
        <v>1002</v>
      </c>
      <c r="X11" s="46">
        <v>4</v>
      </c>
      <c r="Y11" s="58"/>
      <c r="AA11" s="57" t="s">
        <v>199</v>
      </c>
      <c r="AB11" s="57">
        <v>0.1</v>
      </c>
      <c r="AC11" s="57">
        <v>2</v>
      </c>
      <c r="AD11" s="57">
        <v>2</v>
      </c>
      <c r="AE11" s="57">
        <v>1004</v>
      </c>
    </row>
    <row r="12" spans="1:31" x14ac:dyDescent="0.35">
      <c r="A12" s="34">
        <v>8</v>
      </c>
      <c r="B12" s="35" t="str">
        <f t="shared" si="11"/>
        <v>te_hhrz_01</v>
      </c>
      <c r="C12" s="35" t="str">
        <f t="shared" si="12"/>
        <v>hhrz_dl_des</v>
      </c>
      <c r="D12" s="36">
        <v>1</v>
      </c>
      <c r="E12" s="109">
        <v>30</v>
      </c>
      <c r="F12" s="109">
        <v>30</v>
      </c>
      <c r="G12" s="37">
        <f>24*60</f>
        <v>1440</v>
      </c>
      <c r="H12" s="37">
        <v>8</v>
      </c>
      <c r="I12" s="37">
        <v>15</v>
      </c>
      <c r="J12" s="34" t="str">
        <f t="shared" si="13"/>
        <v>1|2|3000000,2|1001|5,2|1002|5</v>
      </c>
      <c r="K12" s="41">
        <f t="shared" si="14"/>
        <v>96</v>
      </c>
      <c r="L12" s="60">
        <f>(I12-1)*广告价值!$D$2+K12/60*广告价值!$D$4</f>
        <v>2960000</v>
      </c>
      <c r="M12" s="47" t="str">
        <f t="shared" si="8"/>
        <v>金币</v>
      </c>
      <c r="N12" s="48">
        <f t="shared" si="0"/>
        <v>1</v>
      </c>
      <c r="O12" s="48">
        <f t="shared" si="1"/>
        <v>2</v>
      </c>
      <c r="P12" s="49">
        <v>3000000</v>
      </c>
      <c r="Q12" s="47" t="str">
        <f t="shared" si="9"/>
        <v>锁定</v>
      </c>
      <c r="R12" s="48">
        <f t="shared" si="2"/>
        <v>2</v>
      </c>
      <c r="S12" s="48">
        <f t="shared" si="3"/>
        <v>1001</v>
      </c>
      <c r="T12" s="49">
        <v>5</v>
      </c>
      <c r="U12" s="47" t="str">
        <f t="shared" si="10"/>
        <v>冰冻</v>
      </c>
      <c r="V12" s="48">
        <f t="shared" si="4"/>
        <v>2</v>
      </c>
      <c r="W12" s="48">
        <f t="shared" si="5"/>
        <v>1002</v>
      </c>
      <c r="X12" s="49">
        <v>5</v>
      </c>
      <c r="Y12" s="58"/>
      <c r="AA12" s="57" t="s">
        <v>200</v>
      </c>
      <c r="AB12" s="57">
        <v>7.5000000000000002E-4</v>
      </c>
      <c r="AC12" s="57">
        <v>1.4999999999999999E-2</v>
      </c>
      <c r="AD12" s="57">
        <v>2</v>
      </c>
      <c r="AE12" s="57">
        <v>1204</v>
      </c>
    </row>
    <row r="13" spans="1:31" x14ac:dyDescent="0.35">
      <c r="A13" s="34">
        <v>9</v>
      </c>
      <c r="B13" s="35" t="s">
        <v>197</v>
      </c>
      <c r="C13" s="35" t="s">
        <v>198</v>
      </c>
      <c r="D13" s="36">
        <v>2</v>
      </c>
      <c r="E13" s="36">
        <f>E5</f>
        <v>3200</v>
      </c>
      <c r="F13" s="36">
        <f>F5</f>
        <v>0</v>
      </c>
      <c r="G13" s="36">
        <f>G5</f>
        <v>10</v>
      </c>
      <c r="H13" s="36">
        <f>H5</f>
        <v>1</v>
      </c>
      <c r="I13" s="36">
        <f>I5</f>
        <v>2</v>
      </c>
      <c r="J13" s="34" t="str">
        <f t="shared" si="6"/>
        <v>1|1|20,2|1002|1,2|1004|1</v>
      </c>
      <c r="K13" s="41">
        <f t="shared" si="7"/>
        <v>5</v>
      </c>
      <c r="M13" s="42" t="s">
        <v>195</v>
      </c>
      <c r="N13" s="12">
        <f t="shared" si="0"/>
        <v>1</v>
      </c>
      <c r="O13" s="12">
        <f t="shared" si="1"/>
        <v>1</v>
      </c>
      <c r="P13" s="43">
        <f t="shared" ref="P13:P20" si="15">P5/10000</f>
        <v>20</v>
      </c>
      <c r="Q13" s="42" t="s">
        <v>193</v>
      </c>
      <c r="R13" s="12">
        <f t="shared" si="2"/>
        <v>2</v>
      </c>
      <c r="S13" s="12">
        <f t="shared" si="3"/>
        <v>1002</v>
      </c>
      <c r="T13" s="43">
        <v>1</v>
      </c>
      <c r="U13" s="42" t="s">
        <v>199</v>
      </c>
      <c r="V13" s="12">
        <f t="shared" si="4"/>
        <v>2</v>
      </c>
      <c r="W13" s="12">
        <f t="shared" si="5"/>
        <v>1004</v>
      </c>
      <c r="X13" s="43">
        <v>1</v>
      </c>
      <c r="Y13" s="58"/>
      <c r="AA13" s="57" t="s">
        <v>201</v>
      </c>
      <c r="AB13" s="57">
        <v>5</v>
      </c>
      <c r="AC13" s="57">
        <v>100</v>
      </c>
      <c r="AD13" s="57">
        <v>2</v>
      </c>
      <c r="AE13" s="57">
        <v>1005</v>
      </c>
    </row>
    <row r="14" spans="1:31" x14ac:dyDescent="0.35">
      <c r="A14" s="34">
        <v>10</v>
      </c>
      <c r="B14" s="35" t="str">
        <f>B13</f>
        <v>te_hhrz_02</v>
      </c>
      <c r="C14" s="35" t="str">
        <f>C13</f>
        <v>hhrz_ts_des</v>
      </c>
      <c r="D14" s="36">
        <v>2</v>
      </c>
      <c r="E14" s="36">
        <f t="shared" ref="E14:F77" si="16">E6</f>
        <v>1600</v>
      </c>
      <c r="F14" s="36">
        <f t="shared" si="16"/>
        <v>0</v>
      </c>
      <c r="G14" s="36">
        <f t="shared" ref="G14:I14" si="17">G6</f>
        <v>30</v>
      </c>
      <c r="H14" s="36">
        <f t="shared" si="17"/>
        <v>2</v>
      </c>
      <c r="I14" s="36">
        <f t="shared" si="17"/>
        <v>3</v>
      </c>
      <c r="J14" s="34" t="str">
        <f t="shared" si="6"/>
        <v>1|1|40,2|1002|1,2|1004|1</v>
      </c>
      <c r="K14" s="41">
        <f t="shared" si="7"/>
        <v>10</v>
      </c>
      <c r="M14" s="44" t="str">
        <f t="shared" ref="M14:M20" si="18">M13</f>
        <v>钻石</v>
      </c>
      <c r="N14" s="45">
        <f t="shared" si="0"/>
        <v>1</v>
      </c>
      <c r="O14" s="45">
        <f t="shared" si="1"/>
        <v>1</v>
      </c>
      <c r="P14" s="46">
        <f t="shared" si="15"/>
        <v>40</v>
      </c>
      <c r="Q14" s="44" t="str">
        <f t="shared" ref="Q14:Q20" si="19">Q13</f>
        <v>冰冻</v>
      </c>
      <c r="R14" s="45">
        <f t="shared" si="2"/>
        <v>2</v>
      </c>
      <c r="S14" s="45">
        <f t="shared" si="3"/>
        <v>1002</v>
      </c>
      <c r="T14" s="46">
        <v>1</v>
      </c>
      <c r="U14" s="44" t="str">
        <f t="shared" ref="U14:U20" si="20">U13</f>
        <v>召唤</v>
      </c>
      <c r="V14" s="45">
        <f t="shared" si="4"/>
        <v>2</v>
      </c>
      <c r="W14" s="45">
        <f t="shared" si="5"/>
        <v>1004</v>
      </c>
      <c r="X14" s="46">
        <v>1</v>
      </c>
      <c r="Y14" s="58"/>
      <c r="AA14" s="57" t="s">
        <v>202</v>
      </c>
      <c r="AB14" s="57">
        <v>10</v>
      </c>
      <c r="AC14" s="57">
        <v>200</v>
      </c>
      <c r="AD14" s="57">
        <v>2</v>
      </c>
      <c r="AE14" s="57">
        <v>1006</v>
      </c>
    </row>
    <row r="15" spans="1:31" x14ac:dyDescent="0.35">
      <c r="A15" s="34">
        <v>11</v>
      </c>
      <c r="B15" s="35" t="str">
        <f t="shared" ref="B15:B20" si="21">B14</f>
        <v>te_hhrz_02</v>
      </c>
      <c r="C15" s="35" t="str">
        <f t="shared" ref="C15:C20" si="22">C14</f>
        <v>hhrz_ts_des</v>
      </c>
      <c r="D15" s="36">
        <v>2</v>
      </c>
      <c r="E15" s="36">
        <f t="shared" si="16"/>
        <v>800</v>
      </c>
      <c r="F15" s="36">
        <f t="shared" si="16"/>
        <v>0</v>
      </c>
      <c r="G15" s="36">
        <f t="shared" ref="G15:I15" si="23">G7</f>
        <v>60</v>
      </c>
      <c r="H15" s="36">
        <f t="shared" si="23"/>
        <v>3</v>
      </c>
      <c r="I15" s="36">
        <f t="shared" si="23"/>
        <v>4</v>
      </c>
      <c r="J15" s="34" t="str">
        <f t="shared" si="6"/>
        <v>1|1|60,2|1002|2,2|1004|2</v>
      </c>
      <c r="K15" s="41">
        <f t="shared" si="7"/>
        <v>15</v>
      </c>
      <c r="M15" s="44" t="str">
        <f t="shared" si="18"/>
        <v>钻石</v>
      </c>
      <c r="N15" s="45">
        <f t="shared" si="0"/>
        <v>1</v>
      </c>
      <c r="O15" s="45">
        <f t="shared" si="1"/>
        <v>1</v>
      </c>
      <c r="P15" s="46">
        <f t="shared" si="15"/>
        <v>60</v>
      </c>
      <c r="Q15" s="44" t="str">
        <f t="shared" si="19"/>
        <v>冰冻</v>
      </c>
      <c r="R15" s="45">
        <f t="shared" si="2"/>
        <v>2</v>
      </c>
      <c r="S15" s="45">
        <f t="shared" si="3"/>
        <v>1002</v>
      </c>
      <c r="T15" s="46">
        <v>2</v>
      </c>
      <c r="U15" s="44" t="str">
        <f t="shared" si="20"/>
        <v>召唤</v>
      </c>
      <c r="V15" s="45">
        <f t="shared" si="4"/>
        <v>2</v>
      </c>
      <c r="W15" s="45">
        <f t="shared" si="5"/>
        <v>1004</v>
      </c>
      <c r="X15" s="46">
        <v>2</v>
      </c>
      <c r="Y15" s="58"/>
      <c r="AA15" s="57" t="s">
        <v>203</v>
      </c>
      <c r="AB15" s="57">
        <v>25</v>
      </c>
      <c r="AC15" s="57">
        <v>500</v>
      </c>
      <c r="AD15" s="57">
        <v>2</v>
      </c>
      <c r="AE15" s="57">
        <v>1007</v>
      </c>
    </row>
    <row r="16" spans="1:31" x14ac:dyDescent="0.35">
      <c r="A16" s="34">
        <v>12</v>
      </c>
      <c r="B16" s="35" t="str">
        <f t="shared" si="21"/>
        <v>te_hhrz_02</v>
      </c>
      <c r="C16" s="35" t="str">
        <f t="shared" si="22"/>
        <v>hhrz_ts_des</v>
      </c>
      <c r="D16" s="36">
        <v>2</v>
      </c>
      <c r="E16" s="36">
        <f t="shared" si="16"/>
        <v>400</v>
      </c>
      <c r="F16" s="36">
        <f t="shared" si="16"/>
        <v>400</v>
      </c>
      <c r="G16" s="36">
        <f t="shared" ref="G16:I16" si="24">G8</f>
        <v>120</v>
      </c>
      <c r="H16" s="36">
        <f t="shared" si="24"/>
        <v>4</v>
      </c>
      <c r="I16" s="36">
        <f t="shared" si="24"/>
        <v>5</v>
      </c>
      <c r="J16" s="34" t="str">
        <f t="shared" si="6"/>
        <v>1|1|80,2|1002|2,2|1004|2</v>
      </c>
      <c r="K16" s="41">
        <f t="shared" si="7"/>
        <v>24</v>
      </c>
      <c r="M16" s="44" t="str">
        <f t="shared" si="18"/>
        <v>钻石</v>
      </c>
      <c r="N16" s="45">
        <f t="shared" si="0"/>
        <v>1</v>
      </c>
      <c r="O16" s="45">
        <f t="shared" si="1"/>
        <v>1</v>
      </c>
      <c r="P16" s="46">
        <f t="shared" si="15"/>
        <v>80</v>
      </c>
      <c r="Q16" s="44" t="str">
        <f t="shared" si="19"/>
        <v>冰冻</v>
      </c>
      <c r="R16" s="45">
        <f t="shared" si="2"/>
        <v>2</v>
      </c>
      <c r="S16" s="45">
        <f t="shared" si="3"/>
        <v>1002</v>
      </c>
      <c r="T16" s="46">
        <v>2</v>
      </c>
      <c r="U16" s="44" t="str">
        <f t="shared" si="20"/>
        <v>召唤</v>
      </c>
      <c r="V16" s="45">
        <f t="shared" si="4"/>
        <v>2</v>
      </c>
      <c r="W16" s="45">
        <f t="shared" si="5"/>
        <v>1004</v>
      </c>
      <c r="X16" s="46">
        <v>2</v>
      </c>
      <c r="Y16" s="58"/>
      <c r="AA16" s="57" t="s">
        <v>204</v>
      </c>
      <c r="AB16" s="57">
        <v>50</v>
      </c>
      <c r="AC16" s="57">
        <v>1000</v>
      </c>
      <c r="AD16" s="57">
        <v>2</v>
      </c>
      <c r="AE16" s="57">
        <v>1008</v>
      </c>
    </row>
    <row r="17" spans="1:33" x14ac:dyDescent="0.3">
      <c r="A17" s="34">
        <v>13</v>
      </c>
      <c r="B17" s="35" t="str">
        <f t="shared" si="21"/>
        <v>te_hhrz_02</v>
      </c>
      <c r="C17" s="35" t="str">
        <f t="shared" si="22"/>
        <v>hhrz_ts_des</v>
      </c>
      <c r="D17" s="36">
        <v>2</v>
      </c>
      <c r="E17" s="36">
        <f t="shared" si="16"/>
        <v>200</v>
      </c>
      <c r="F17" s="36">
        <f t="shared" si="16"/>
        <v>200</v>
      </c>
      <c r="G17" s="36">
        <f t="shared" ref="G17:I17" si="25">G9</f>
        <v>240</v>
      </c>
      <c r="H17" s="36">
        <f t="shared" si="25"/>
        <v>5</v>
      </c>
      <c r="I17" s="36">
        <f t="shared" si="25"/>
        <v>6</v>
      </c>
      <c r="J17" s="34" t="str">
        <f t="shared" si="6"/>
        <v>1|1|100,2|1002|3,2|1004|3</v>
      </c>
      <c r="K17" s="41">
        <f t="shared" si="7"/>
        <v>40</v>
      </c>
      <c r="M17" s="44" t="str">
        <f t="shared" si="18"/>
        <v>钻石</v>
      </c>
      <c r="N17" s="45">
        <f t="shared" si="0"/>
        <v>1</v>
      </c>
      <c r="O17" s="45">
        <f t="shared" si="1"/>
        <v>1</v>
      </c>
      <c r="P17" s="46">
        <f t="shared" si="15"/>
        <v>100</v>
      </c>
      <c r="Q17" s="44" t="str">
        <f t="shared" si="19"/>
        <v>冰冻</v>
      </c>
      <c r="R17" s="45">
        <f t="shared" si="2"/>
        <v>2</v>
      </c>
      <c r="S17" s="45">
        <f t="shared" si="3"/>
        <v>1002</v>
      </c>
      <c r="T17" s="46">
        <v>3</v>
      </c>
      <c r="U17" s="44" t="str">
        <f t="shared" si="20"/>
        <v>召唤</v>
      </c>
      <c r="V17" s="45">
        <f t="shared" si="4"/>
        <v>2</v>
      </c>
      <c r="W17" s="45">
        <f t="shared" si="5"/>
        <v>1004</v>
      </c>
      <c r="X17" s="46">
        <v>3</v>
      </c>
      <c r="AA17" s="57" t="s">
        <v>208</v>
      </c>
      <c r="AB17" s="57">
        <v>5</v>
      </c>
      <c r="AC17" s="57">
        <v>100</v>
      </c>
      <c r="AD17" s="57">
        <v>2</v>
      </c>
      <c r="AE17" s="57">
        <v>1206</v>
      </c>
    </row>
    <row r="18" spans="1:33" x14ac:dyDescent="0.3">
      <c r="A18" s="34">
        <v>14</v>
      </c>
      <c r="B18" s="35" t="str">
        <f t="shared" si="21"/>
        <v>te_hhrz_02</v>
      </c>
      <c r="C18" s="35" t="str">
        <f t="shared" si="22"/>
        <v>hhrz_ts_des</v>
      </c>
      <c r="D18" s="36">
        <v>2</v>
      </c>
      <c r="E18" s="36">
        <f t="shared" si="16"/>
        <v>100</v>
      </c>
      <c r="F18" s="36">
        <f t="shared" si="16"/>
        <v>100</v>
      </c>
      <c r="G18" s="36">
        <f t="shared" ref="G18:I18" si="26">G10</f>
        <v>480</v>
      </c>
      <c r="H18" s="36">
        <f t="shared" si="26"/>
        <v>6</v>
      </c>
      <c r="I18" s="36">
        <f t="shared" si="26"/>
        <v>8</v>
      </c>
      <c r="J18" s="34" t="str">
        <f t="shared" si="6"/>
        <v>1|1|150,2|1002|3,2|1004|3</v>
      </c>
      <c r="K18" s="41">
        <f t="shared" si="7"/>
        <v>60</v>
      </c>
      <c r="M18" s="47" t="str">
        <f t="shared" si="18"/>
        <v>钻石</v>
      </c>
      <c r="N18" s="48">
        <f t="shared" si="0"/>
        <v>1</v>
      </c>
      <c r="O18" s="48">
        <f t="shared" si="1"/>
        <v>1</v>
      </c>
      <c r="P18" s="49">
        <f t="shared" si="15"/>
        <v>150</v>
      </c>
      <c r="Q18" s="47" t="str">
        <f t="shared" si="19"/>
        <v>冰冻</v>
      </c>
      <c r="R18" s="48">
        <f t="shared" si="2"/>
        <v>2</v>
      </c>
      <c r="S18" s="48">
        <f t="shared" si="3"/>
        <v>1002</v>
      </c>
      <c r="T18" s="49">
        <v>3</v>
      </c>
      <c r="U18" s="47" t="str">
        <f t="shared" si="20"/>
        <v>召唤</v>
      </c>
      <c r="V18" s="48">
        <f t="shared" si="4"/>
        <v>2</v>
      </c>
      <c r="W18" s="48">
        <f t="shared" si="5"/>
        <v>1004</v>
      </c>
      <c r="X18" s="49">
        <v>3</v>
      </c>
      <c r="AA18" s="57" t="s">
        <v>210</v>
      </c>
      <c r="AB18" s="57">
        <v>2</v>
      </c>
      <c r="AC18" s="57">
        <v>40</v>
      </c>
      <c r="AD18" s="57">
        <v>2</v>
      </c>
      <c r="AE18" s="57">
        <v>1205</v>
      </c>
    </row>
    <row r="19" spans="1:33" x14ac:dyDescent="0.3">
      <c r="A19" s="34">
        <v>15</v>
      </c>
      <c r="B19" s="35" t="str">
        <f t="shared" si="21"/>
        <v>te_hhrz_02</v>
      </c>
      <c r="C19" s="35" t="str">
        <f t="shared" si="22"/>
        <v>hhrz_ts_des</v>
      </c>
      <c r="D19" s="36">
        <v>2</v>
      </c>
      <c r="E19" s="36">
        <f t="shared" si="16"/>
        <v>60</v>
      </c>
      <c r="F19" s="36">
        <f t="shared" si="16"/>
        <v>60</v>
      </c>
      <c r="G19" s="36">
        <f t="shared" ref="G19:I19" si="27">G11</f>
        <v>720</v>
      </c>
      <c r="H19" s="36">
        <f t="shared" si="27"/>
        <v>7</v>
      </c>
      <c r="I19" s="36">
        <f t="shared" si="27"/>
        <v>10</v>
      </c>
      <c r="J19" s="34" t="str">
        <f t="shared" ref="J19:J20" si="28">N19&amp;"|"&amp;O19&amp;"|"&amp;P19&amp;","&amp;R19&amp;"|"&amp;S19&amp;"|"&amp;T19&amp;","&amp;V19&amp;"|"&amp;W19&amp;"|"&amp;X19</f>
        <v>1|1|200,2|1002|4,2|1004|4</v>
      </c>
      <c r="K19" s="41">
        <f t="shared" ref="K19:K20" si="29">G19/I19</f>
        <v>72</v>
      </c>
      <c r="M19" s="44" t="str">
        <f t="shared" si="18"/>
        <v>钻石</v>
      </c>
      <c r="N19" s="45">
        <f t="shared" si="0"/>
        <v>1</v>
      </c>
      <c r="O19" s="45">
        <f t="shared" si="1"/>
        <v>1</v>
      </c>
      <c r="P19" s="46">
        <f t="shared" si="15"/>
        <v>200</v>
      </c>
      <c r="Q19" s="44" t="str">
        <f t="shared" si="19"/>
        <v>冰冻</v>
      </c>
      <c r="R19" s="45">
        <f t="shared" si="2"/>
        <v>2</v>
      </c>
      <c r="S19" s="45">
        <f t="shared" si="3"/>
        <v>1002</v>
      </c>
      <c r="T19" s="46">
        <v>4</v>
      </c>
      <c r="U19" s="44" t="str">
        <f t="shared" si="20"/>
        <v>召唤</v>
      </c>
      <c r="V19" s="45">
        <f t="shared" si="4"/>
        <v>2</v>
      </c>
      <c r="W19" s="45">
        <f t="shared" si="5"/>
        <v>1004</v>
      </c>
      <c r="X19" s="46">
        <v>4</v>
      </c>
      <c r="AA19" s="57" t="s">
        <v>211</v>
      </c>
      <c r="AB19" s="57">
        <v>200</v>
      </c>
      <c r="AC19" s="57">
        <v>4000</v>
      </c>
      <c r="AD19" s="57">
        <v>2</v>
      </c>
      <c r="AE19" s="57">
        <v>1208</v>
      </c>
    </row>
    <row r="20" spans="1:33" x14ac:dyDescent="0.3">
      <c r="A20" s="34">
        <v>16</v>
      </c>
      <c r="B20" s="35" t="str">
        <f t="shared" si="21"/>
        <v>te_hhrz_02</v>
      </c>
      <c r="C20" s="35" t="str">
        <f t="shared" si="22"/>
        <v>hhrz_ts_des</v>
      </c>
      <c r="D20" s="36">
        <v>2</v>
      </c>
      <c r="E20" s="36">
        <f t="shared" si="16"/>
        <v>30</v>
      </c>
      <c r="F20" s="36">
        <f t="shared" si="16"/>
        <v>30</v>
      </c>
      <c r="G20" s="36">
        <f t="shared" ref="G20:I20" si="30">G12</f>
        <v>1440</v>
      </c>
      <c r="H20" s="36">
        <f t="shared" si="30"/>
        <v>8</v>
      </c>
      <c r="I20" s="36">
        <f t="shared" si="30"/>
        <v>15</v>
      </c>
      <c r="J20" s="34" t="str">
        <f t="shared" si="28"/>
        <v>1|1|300,2|1002|5,2|1004|5</v>
      </c>
      <c r="K20" s="41">
        <f t="shared" si="29"/>
        <v>96</v>
      </c>
      <c r="M20" s="47" t="str">
        <f t="shared" si="18"/>
        <v>钻石</v>
      </c>
      <c r="N20" s="48">
        <f t="shared" si="0"/>
        <v>1</v>
      </c>
      <c r="O20" s="48">
        <f t="shared" si="1"/>
        <v>1</v>
      </c>
      <c r="P20" s="49">
        <f t="shared" si="15"/>
        <v>300</v>
      </c>
      <c r="Q20" s="47" t="str">
        <f t="shared" si="19"/>
        <v>冰冻</v>
      </c>
      <c r="R20" s="48">
        <f t="shared" si="2"/>
        <v>2</v>
      </c>
      <c r="S20" s="48">
        <f t="shared" si="3"/>
        <v>1002</v>
      </c>
      <c r="T20" s="49">
        <v>5</v>
      </c>
      <c r="U20" s="47" t="str">
        <f t="shared" si="20"/>
        <v>召唤</v>
      </c>
      <c r="V20" s="48">
        <f t="shared" si="4"/>
        <v>2</v>
      </c>
      <c r="W20" s="48">
        <f t="shared" si="5"/>
        <v>1004</v>
      </c>
      <c r="X20" s="49">
        <v>5</v>
      </c>
      <c r="AA20" s="57" t="s">
        <v>212</v>
      </c>
      <c r="AB20" s="57">
        <v>30</v>
      </c>
      <c r="AC20" s="57">
        <v>600</v>
      </c>
      <c r="AD20" s="57">
        <v>2</v>
      </c>
      <c r="AE20" s="57">
        <v>1209</v>
      </c>
    </row>
    <row r="21" spans="1:33" x14ac:dyDescent="0.3">
      <c r="A21" s="34">
        <v>17</v>
      </c>
      <c r="B21" s="35" t="s">
        <v>205</v>
      </c>
      <c r="C21" s="35" t="s">
        <v>206</v>
      </c>
      <c r="D21" s="36">
        <v>3</v>
      </c>
      <c r="E21" s="36">
        <f t="shared" si="16"/>
        <v>3200</v>
      </c>
      <c r="F21" s="36">
        <f t="shared" si="16"/>
        <v>0</v>
      </c>
      <c r="G21" s="36">
        <f t="shared" ref="G21:I21" si="31">G13</f>
        <v>10</v>
      </c>
      <c r="H21" s="36">
        <f t="shared" si="31"/>
        <v>1</v>
      </c>
      <c r="I21" s="36">
        <f t="shared" si="31"/>
        <v>2</v>
      </c>
      <c r="J21" s="34" t="str">
        <f t="shared" si="6"/>
        <v>2|1015|4,2|1001|1,2|1004|1</v>
      </c>
      <c r="K21" s="41">
        <f t="shared" si="7"/>
        <v>5</v>
      </c>
      <c r="L21" s="1">
        <f>AF31*P21</f>
        <v>200000</v>
      </c>
      <c r="M21" s="50" t="s">
        <v>207</v>
      </c>
      <c r="N21" s="12">
        <f t="shared" si="0"/>
        <v>2</v>
      </c>
      <c r="O21" s="12">
        <f t="shared" si="1"/>
        <v>1015</v>
      </c>
      <c r="P21" s="43">
        <v>4</v>
      </c>
      <c r="Q21" s="42" t="s">
        <v>192</v>
      </c>
      <c r="R21" s="12">
        <f t="shared" si="2"/>
        <v>2</v>
      </c>
      <c r="S21" s="12">
        <f t="shared" si="3"/>
        <v>1001</v>
      </c>
      <c r="T21" s="43">
        <v>1</v>
      </c>
      <c r="U21" s="42" t="s">
        <v>199</v>
      </c>
      <c r="V21" s="12">
        <f t="shared" si="4"/>
        <v>2</v>
      </c>
      <c r="W21" s="12">
        <f t="shared" si="5"/>
        <v>1004</v>
      </c>
      <c r="X21" s="43">
        <v>1</v>
      </c>
      <c r="AA21" s="57" t="s">
        <v>214</v>
      </c>
      <c r="AB21" s="57">
        <v>50</v>
      </c>
      <c r="AC21" s="57">
        <v>1000</v>
      </c>
      <c r="AD21" s="57">
        <v>2</v>
      </c>
      <c r="AE21" s="57">
        <v>1210</v>
      </c>
    </row>
    <row r="22" spans="1:33" x14ac:dyDescent="0.3">
      <c r="A22" s="34">
        <v>18</v>
      </c>
      <c r="B22" s="35" t="str">
        <f>B21</f>
        <v>te_hhrz_03</v>
      </c>
      <c r="C22" s="35" t="str">
        <f>C21</f>
        <v>hhrz_dc_des</v>
      </c>
      <c r="D22" s="36">
        <v>3</v>
      </c>
      <c r="E22" s="36">
        <f t="shared" si="16"/>
        <v>1600</v>
      </c>
      <c r="F22" s="36">
        <f t="shared" si="16"/>
        <v>0</v>
      </c>
      <c r="G22" s="36">
        <f t="shared" ref="G22:I22" si="32">G14</f>
        <v>30</v>
      </c>
      <c r="H22" s="36">
        <f t="shared" si="32"/>
        <v>2</v>
      </c>
      <c r="I22" s="36">
        <f t="shared" si="32"/>
        <v>3</v>
      </c>
      <c r="J22" s="34" t="str">
        <f t="shared" si="6"/>
        <v>2|1016|4,2|1001|1,2|1004|1</v>
      </c>
      <c r="K22" s="41">
        <f t="shared" si="7"/>
        <v>10</v>
      </c>
      <c r="L22" s="1">
        <f>AF32*P22</f>
        <v>400000</v>
      </c>
      <c r="M22" s="51" t="s">
        <v>209</v>
      </c>
      <c r="N22" s="45">
        <f t="shared" si="0"/>
        <v>2</v>
      </c>
      <c r="O22" s="45">
        <f t="shared" si="1"/>
        <v>1016</v>
      </c>
      <c r="P22" s="46">
        <v>4</v>
      </c>
      <c r="Q22" s="44" t="str">
        <f t="shared" ref="Q22:Q28" si="33">Q21</f>
        <v>锁定</v>
      </c>
      <c r="R22" s="45">
        <f t="shared" si="2"/>
        <v>2</v>
      </c>
      <c r="S22" s="45">
        <f t="shared" si="3"/>
        <v>1001</v>
      </c>
      <c r="T22" s="46">
        <v>1</v>
      </c>
      <c r="U22" s="44" t="str">
        <f t="shared" ref="U22:U28" si="34">U21</f>
        <v>召唤</v>
      </c>
      <c r="V22" s="45">
        <f t="shared" si="4"/>
        <v>2</v>
      </c>
      <c r="W22" s="45">
        <f t="shared" si="5"/>
        <v>1004</v>
      </c>
      <c r="X22" s="46">
        <v>1</v>
      </c>
      <c r="AA22" s="57" t="s">
        <v>216</v>
      </c>
      <c r="AB22" s="57">
        <v>1</v>
      </c>
      <c r="AC22" s="57">
        <v>20</v>
      </c>
      <c r="AD22" s="57">
        <v>1</v>
      </c>
      <c r="AE22" s="57">
        <v>6</v>
      </c>
    </row>
    <row r="23" spans="1:33" x14ac:dyDescent="0.3">
      <c r="A23" s="34">
        <v>19</v>
      </c>
      <c r="B23" s="35" t="str">
        <f t="shared" ref="B23:B28" si="35">B22</f>
        <v>te_hhrz_03</v>
      </c>
      <c r="C23" s="35" t="str">
        <f t="shared" ref="C23:C28" si="36">C22</f>
        <v>hhrz_dc_des</v>
      </c>
      <c r="D23" s="36">
        <v>3</v>
      </c>
      <c r="E23" s="36">
        <f t="shared" si="16"/>
        <v>800</v>
      </c>
      <c r="F23" s="36">
        <f t="shared" si="16"/>
        <v>0</v>
      </c>
      <c r="G23" s="36">
        <f t="shared" ref="G23:I23" si="37">G15</f>
        <v>60</v>
      </c>
      <c r="H23" s="36">
        <f t="shared" si="37"/>
        <v>3</v>
      </c>
      <c r="I23" s="36">
        <f t="shared" si="37"/>
        <v>4</v>
      </c>
      <c r="J23" s="34" t="str">
        <f t="shared" si="6"/>
        <v>2|1016|6,2|1001|2,2|1004|2</v>
      </c>
      <c r="K23" s="41">
        <f t="shared" si="7"/>
        <v>15</v>
      </c>
      <c r="L23" s="1">
        <f>AF32*P23</f>
        <v>600000</v>
      </c>
      <c r="M23" s="51" t="s">
        <v>209</v>
      </c>
      <c r="N23" s="45">
        <f t="shared" si="0"/>
        <v>2</v>
      </c>
      <c r="O23" s="45">
        <f t="shared" si="1"/>
        <v>1016</v>
      </c>
      <c r="P23" s="46">
        <v>6</v>
      </c>
      <c r="Q23" s="44" t="str">
        <f t="shared" si="33"/>
        <v>锁定</v>
      </c>
      <c r="R23" s="45">
        <f t="shared" si="2"/>
        <v>2</v>
      </c>
      <c r="S23" s="45">
        <f t="shared" si="3"/>
        <v>1001</v>
      </c>
      <c r="T23" s="46">
        <v>2</v>
      </c>
      <c r="U23" s="44" t="str">
        <f t="shared" si="34"/>
        <v>召唤</v>
      </c>
      <c r="V23" s="45">
        <f t="shared" si="4"/>
        <v>2</v>
      </c>
      <c r="W23" s="45">
        <f t="shared" si="5"/>
        <v>1004</v>
      </c>
      <c r="X23" s="46">
        <v>2</v>
      </c>
      <c r="AA23" s="57" t="s">
        <v>219</v>
      </c>
      <c r="AB23" s="57">
        <v>1</v>
      </c>
      <c r="AC23" s="57">
        <v>20</v>
      </c>
      <c r="AD23" s="57">
        <v>2</v>
      </c>
      <c r="AE23" s="57">
        <v>1301</v>
      </c>
    </row>
    <row r="24" spans="1:33" x14ac:dyDescent="0.3">
      <c r="A24" s="34">
        <v>20</v>
      </c>
      <c r="B24" s="35" t="str">
        <f t="shared" si="35"/>
        <v>te_hhrz_03</v>
      </c>
      <c r="C24" s="35" t="str">
        <f t="shared" si="36"/>
        <v>hhrz_dc_des</v>
      </c>
      <c r="D24" s="36">
        <v>3</v>
      </c>
      <c r="E24" s="36">
        <f t="shared" si="16"/>
        <v>400</v>
      </c>
      <c r="F24" s="36">
        <f t="shared" si="16"/>
        <v>400</v>
      </c>
      <c r="G24" s="36">
        <f t="shared" ref="G24:I24" si="38">G16</f>
        <v>120</v>
      </c>
      <c r="H24" s="36">
        <f t="shared" si="38"/>
        <v>4</v>
      </c>
      <c r="I24" s="36">
        <f t="shared" si="38"/>
        <v>5</v>
      </c>
      <c r="J24" s="34" t="str">
        <f t="shared" si="6"/>
        <v>2|1017|3,2|1001|2,2|1004|2</v>
      </c>
      <c r="K24" s="41">
        <f t="shared" si="7"/>
        <v>24</v>
      </c>
      <c r="L24" s="1">
        <f>AF33*P24</f>
        <v>750000</v>
      </c>
      <c r="M24" s="51" t="s">
        <v>280</v>
      </c>
      <c r="N24" s="45">
        <f t="shared" si="0"/>
        <v>2</v>
      </c>
      <c r="O24" s="45">
        <f t="shared" si="1"/>
        <v>1017</v>
      </c>
      <c r="P24" s="46">
        <v>3</v>
      </c>
      <c r="Q24" s="44" t="str">
        <f t="shared" si="33"/>
        <v>锁定</v>
      </c>
      <c r="R24" s="45">
        <f t="shared" si="2"/>
        <v>2</v>
      </c>
      <c r="S24" s="45">
        <f t="shared" si="3"/>
        <v>1001</v>
      </c>
      <c r="T24" s="46">
        <v>2</v>
      </c>
      <c r="U24" s="44" t="str">
        <f t="shared" si="34"/>
        <v>召唤</v>
      </c>
      <c r="V24" s="45">
        <f t="shared" si="4"/>
        <v>2</v>
      </c>
      <c r="W24" s="45">
        <f t="shared" si="5"/>
        <v>1004</v>
      </c>
      <c r="X24" s="46">
        <v>2</v>
      </c>
      <c r="AA24" s="57" t="s">
        <v>220</v>
      </c>
      <c r="AB24" s="57">
        <v>1</v>
      </c>
      <c r="AC24" s="57">
        <v>20</v>
      </c>
      <c r="AD24" s="57">
        <v>2</v>
      </c>
      <c r="AE24" s="57">
        <v>1302</v>
      </c>
    </row>
    <row r="25" spans="1:33" x14ac:dyDescent="0.3">
      <c r="A25" s="34">
        <v>21</v>
      </c>
      <c r="B25" s="35" t="str">
        <f t="shared" si="35"/>
        <v>te_hhrz_03</v>
      </c>
      <c r="C25" s="35" t="str">
        <f t="shared" si="36"/>
        <v>hhrz_dc_des</v>
      </c>
      <c r="D25" s="36">
        <v>3</v>
      </c>
      <c r="E25" s="36">
        <f t="shared" si="16"/>
        <v>200</v>
      </c>
      <c r="F25" s="36">
        <f t="shared" si="16"/>
        <v>200</v>
      </c>
      <c r="G25" s="36">
        <f t="shared" ref="G25:I25" si="39">G17</f>
        <v>240</v>
      </c>
      <c r="H25" s="36">
        <f t="shared" si="39"/>
        <v>5</v>
      </c>
      <c r="I25" s="36">
        <f t="shared" si="39"/>
        <v>6</v>
      </c>
      <c r="J25" s="34" t="str">
        <f t="shared" si="6"/>
        <v>2|1017|4,2|1001|3,2|1004|3</v>
      </c>
      <c r="K25" s="41">
        <f t="shared" si="7"/>
        <v>40</v>
      </c>
      <c r="L25" s="1">
        <f>AF33*P25</f>
        <v>1000000</v>
      </c>
      <c r="M25" s="51" t="s">
        <v>213</v>
      </c>
      <c r="N25" s="45">
        <f t="shared" si="0"/>
        <v>2</v>
      </c>
      <c r="O25" s="45">
        <f t="shared" si="1"/>
        <v>1017</v>
      </c>
      <c r="P25" s="46">
        <v>4</v>
      </c>
      <c r="Q25" s="44" t="str">
        <f t="shared" si="33"/>
        <v>锁定</v>
      </c>
      <c r="R25" s="45">
        <f t="shared" si="2"/>
        <v>2</v>
      </c>
      <c r="S25" s="45">
        <f t="shared" si="3"/>
        <v>1001</v>
      </c>
      <c r="T25" s="46">
        <v>3</v>
      </c>
      <c r="U25" s="44" t="str">
        <f t="shared" si="34"/>
        <v>召唤</v>
      </c>
      <c r="V25" s="45">
        <f t="shared" si="4"/>
        <v>2</v>
      </c>
      <c r="W25" s="45">
        <f t="shared" si="5"/>
        <v>1004</v>
      </c>
      <c r="X25" s="46">
        <v>3</v>
      </c>
      <c r="AA25" s="57" t="s">
        <v>221</v>
      </c>
      <c r="AB25" s="57">
        <v>1</v>
      </c>
      <c r="AC25" s="57">
        <v>20</v>
      </c>
      <c r="AD25" s="57">
        <v>2</v>
      </c>
      <c r="AE25" s="57">
        <v>1303</v>
      </c>
    </row>
    <row r="26" spans="1:33" x14ac:dyDescent="0.3">
      <c r="A26" s="34">
        <v>22</v>
      </c>
      <c r="B26" s="35" t="str">
        <f t="shared" si="35"/>
        <v>te_hhrz_03</v>
      </c>
      <c r="C26" s="35" t="str">
        <f t="shared" si="36"/>
        <v>hhrz_dc_des</v>
      </c>
      <c r="D26" s="36">
        <v>3</v>
      </c>
      <c r="E26" s="36">
        <f t="shared" si="16"/>
        <v>100</v>
      </c>
      <c r="F26" s="36">
        <f t="shared" si="16"/>
        <v>100</v>
      </c>
      <c r="G26" s="36">
        <f t="shared" ref="G26:I26" si="40">G18</f>
        <v>480</v>
      </c>
      <c r="H26" s="36">
        <f t="shared" si="40"/>
        <v>6</v>
      </c>
      <c r="I26" s="36">
        <f t="shared" si="40"/>
        <v>8</v>
      </c>
      <c r="J26" s="34" t="str">
        <f t="shared" si="6"/>
        <v>2|1018|3,2|1001|3,2|1004|3</v>
      </c>
      <c r="K26" s="41">
        <f t="shared" si="7"/>
        <v>60</v>
      </c>
      <c r="L26" s="1">
        <f>AF34*P26</f>
        <v>1500000</v>
      </c>
      <c r="M26" s="52" t="s">
        <v>215</v>
      </c>
      <c r="N26" s="48">
        <f t="shared" si="0"/>
        <v>2</v>
      </c>
      <c r="O26" s="48">
        <f t="shared" si="1"/>
        <v>1018</v>
      </c>
      <c r="P26" s="49">
        <v>3</v>
      </c>
      <c r="Q26" s="47" t="str">
        <f t="shared" si="33"/>
        <v>锁定</v>
      </c>
      <c r="R26" s="48">
        <f t="shared" si="2"/>
        <v>2</v>
      </c>
      <c r="S26" s="48">
        <f t="shared" si="3"/>
        <v>1001</v>
      </c>
      <c r="T26" s="49">
        <v>3</v>
      </c>
      <c r="U26" s="47" t="str">
        <f t="shared" si="34"/>
        <v>召唤</v>
      </c>
      <c r="V26" s="48">
        <f t="shared" si="4"/>
        <v>2</v>
      </c>
      <c r="W26" s="48">
        <f t="shared" si="5"/>
        <v>1004</v>
      </c>
      <c r="X26" s="49">
        <v>3</v>
      </c>
      <c r="AA26" s="57" t="s">
        <v>222</v>
      </c>
      <c r="AB26" s="57">
        <v>1</v>
      </c>
      <c r="AC26" s="57">
        <v>20</v>
      </c>
      <c r="AD26" s="57">
        <v>2</v>
      </c>
      <c r="AE26" s="57">
        <v>1304</v>
      </c>
    </row>
    <row r="27" spans="1:33" x14ac:dyDescent="0.3">
      <c r="A27" s="34">
        <v>23</v>
      </c>
      <c r="B27" s="35" t="str">
        <f t="shared" si="35"/>
        <v>te_hhrz_03</v>
      </c>
      <c r="C27" s="35" t="str">
        <f t="shared" si="36"/>
        <v>hhrz_dc_des</v>
      </c>
      <c r="D27" s="36">
        <v>3</v>
      </c>
      <c r="E27" s="36">
        <f t="shared" si="16"/>
        <v>60</v>
      </c>
      <c r="F27" s="36">
        <f t="shared" si="16"/>
        <v>60</v>
      </c>
      <c r="G27" s="36">
        <f t="shared" ref="G27:I27" si="41">G19</f>
        <v>720</v>
      </c>
      <c r="H27" s="36">
        <f t="shared" si="41"/>
        <v>7</v>
      </c>
      <c r="I27" s="36">
        <f t="shared" si="41"/>
        <v>10</v>
      </c>
      <c r="J27" s="34" t="str">
        <f t="shared" ref="J27:J28" si="42">N27&amp;"|"&amp;O27&amp;"|"&amp;P27&amp;","&amp;R27&amp;"|"&amp;S27&amp;"|"&amp;T27&amp;","&amp;V27&amp;"|"&amp;W27&amp;"|"&amp;X27</f>
        <v>2|1018|4,2|1001|4,2|1004|4</v>
      </c>
      <c r="K27" s="41">
        <f t="shared" ref="K27:K28" si="43">G27/I27</f>
        <v>72</v>
      </c>
      <c r="L27" s="1">
        <f>AF34*P27</f>
        <v>2000000</v>
      </c>
      <c r="M27" s="52" t="s">
        <v>215</v>
      </c>
      <c r="N27" s="45">
        <f t="shared" si="0"/>
        <v>2</v>
      </c>
      <c r="O27" s="45">
        <f t="shared" si="1"/>
        <v>1018</v>
      </c>
      <c r="P27" s="46">
        <v>4</v>
      </c>
      <c r="Q27" s="44" t="str">
        <f t="shared" si="33"/>
        <v>锁定</v>
      </c>
      <c r="R27" s="45">
        <f t="shared" si="2"/>
        <v>2</v>
      </c>
      <c r="S27" s="45">
        <f t="shared" si="3"/>
        <v>1001</v>
      </c>
      <c r="T27" s="46">
        <v>4</v>
      </c>
      <c r="U27" s="44" t="str">
        <f t="shared" si="34"/>
        <v>召唤</v>
      </c>
      <c r="V27" s="45">
        <f t="shared" si="4"/>
        <v>2</v>
      </c>
      <c r="W27" s="45">
        <f t="shared" si="5"/>
        <v>1004</v>
      </c>
      <c r="X27" s="46">
        <v>4</v>
      </c>
      <c r="AA27" s="57" t="s">
        <v>223</v>
      </c>
      <c r="AB27" s="57">
        <v>30</v>
      </c>
      <c r="AC27" s="57">
        <v>600</v>
      </c>
      <c r="AD27" s="57">
        <v>2</v>
      </c>
      <c r="AE27" s="57">
        <v>1500</v>
      </c>
    </row>
    <row r="28" spans="1:33" x14ac:dyDescent="0.3">
      <c r="A28" s="34">
        <v>24</v>
      </c>
      <c r="B28" s="35" t="str">
        <f t="shared" si="35"/>
        <v>te_hhrz_03</v>
      </c>
      <c r="C28" s="35" t="str">
        <f t="shared" si="36"/>
        <v>hhrz_dc_des</v>
      </c>
      <c r="D28" s="36">
        <v>3</v>
      </c>
      <c r="E28" s="36">
        <f t="shared" si="16"/>
        <v>30</v>
      </c>
      <c r="F28" s="36">
        <f t="shared" si="16"/>
        <v>30</v>
      </c>
      <c r="G28" s="36">
        <f t="shared" ref="G28:I28" si="44">G20</f>
        <v>1440</v>
      </c>
      <c r="H28" s="36">
        <f t="shared" si="44"/>
        <v>8</v>
      </c>
      <c r="I28" s="36">
        <f t="shared" si="44"/>
        <v>15</v>
      </c>
      <c r="J28" s="34" t="str">
        <f t="shared" si="42"/>
        <v>2|1018|6,2|1001|5,2|1004|5</v>
      </c>
      <c r="K28" s="41">
        <f t="shared" si="43"/>
        <v>96</v>
      </c>
      <c r="L28" s="1">
        <f>AF34*P28</f>
        <v>3000000</v>
      </c>
      <c r="M28" s="52" t="s">
        <v>215</v>
      </c>
      <c r="N28" s="48">
        <f t="shared" si="0"/>
        <v>2</v>
      </c>
      <c r="O28" s="48">
        <f t="shared" si="1"/>
        <v>1018</v>
      </c>
      <c r="P28" s="49">
        <v>6</v>
      </c>
      <c r="Q28" s="47" t="str">
        <f t="shared" si="33"/>
        <v>锁定</v>
      </c>
      <c r="R28" s="48">
        <f t="shared" si="2"/>
        <v>2</v>
      </c>
      <c r="S28" s="48">
        <f t="shared" si="3"/>
        <v>1001</v>
      </c>
      <c r="T28" s="49">
        <v>5</v>
      </c>
      <c r="U28" s="47" t="str">
        <f t="shared" si="34"/>
        <v>召唤</v>
      </c>
      <c r="V28" s="48">
        <f t="shared" si="4"/>
        <v>2</v>
      </c>
      <c r="W28" s="48">
        <f t="shared" si="5"/>
        <v>1004</v>
      </c>
      <c r="X28" s="49">
        <v>5</v>
      </c>
      <c r="AA28" s="57" t="s">
        <v>224</v>
      </c>
      <c r="AB28" s="57">
        <v>60</v>
      </c>
      <c r="AC28" s="57">
        <v>1200</v>
      </c>
      <c r="AD28" s="57">
        <v>2</v>
      </c>
      <c r="AE28" s="57">
        <v>1503</v>
      </c>
    </row>
    <row r="29" spans="1:33" x14ac:dyDescent="0.3">
      <c r="A29" s="34">
        <v>25</v>
      </c>
      <c r="B29" s="35" t="s">
        <v>217</v>
      </c>
      <c r="C29" s="35" t="s">
        <v>218</v>
      </c>
      <c r="D29" s="36">
        <v>4</v>
      </c>
      <c r="E29" s="36">
        <f t="shared" si="16"/>
        <v>3200</v>
      </c>
      <c r="F29" s="36">
        <f t="shared" si="16"/>
        <v>0</v>
      </c>
      <c r="G29" s="36">
        <f t="shared" ref="G29:I29" si="45">G21</f>
        <v>10</v>
      </c>
      <c r="H29" s="36">
        <f t="shared" si="45"/>
        <v>1</v>
      </c>
      <c r="I29" s="36">
        <f t="shared" si="45"/>
        <v>2</v>
      </c>
      <c r="J29" s="34" t="str">
        <f t="shared" si="6"/>
        <v>1|2|200000,2|1001|1,2|1002|1</v>
      </c>
      <c r="K29" s="41">
        <f t="shared" si="7"/>
        <v>5</v>
      </c>
      <c r="M29" s="42" t="s">
        <v>191</v>
      </c>
      <c r="N29" s="12">
        <f t="shared" si="0"/>
        <v>1</v>
      </c>
      <c r="O29" s="12">
        <f t="shared" si="1"/>
        <v>2</v>
      </c>
      <c r="P29" s="43">
        <v>200000</v>
      </c>
      <c r="Q29" s="42" t="s">
        <v>192</v>
      </c>
      <c r="R29" s="12">
        <f t="shared" si="2"/>
        <v>2</v>
      </c>
      <c r="S29" s="12">
        <f t="shared" si="3"/>
        <v>1001</v>
      </c>
      <c r="T29" s="43">
        <v>1</v>
      </c>
      <c r="U29" s="42" t="s">
        <v>193</v>
      </c>
      <c r="V29" s="12">
        <f t="shared" si="4"/>
        <v>2</v>
      </c>
      <c r="W29" s="12">
        <f t="shared" si="5"/>
        <v>1002</v>
      </c>
      <c r="X29" s="43">
        <v>1</v>
      </c>
      <c r="AA29" s="57" t="s">
        <v>227</v>
      </c>
      <c r="AB29" s="57">
        <v>82.5</v>
      </c>
      <c r="AC29" s="57">
        <v>1650</v>
      </c>
      <c r="AD29" s="57">
        <v>2</v>
      </c>
      <c r="AE29" s="57">
        <v>1504</v>
      </c>
    </row>
    <row r="30" spans="1:33" x14ac:dyDescent="0.3">
      <c r="A30" s="34">
        <v>26</v>
      </c>
      <c r="B30" s="35" t="str">
        <f>B29</f>
        <v>te_hhrz_04</v>
      </c>
      <c r="C30" s="35" t="str">
        <f>C29</f>
        <v>hhrz_fx_des</v>
      </c>
      <c r="D30" s="36">
        <v>4</v>
      </c>
      <c r="E30" s="36">
        <f t="shared" si="16"/>
        <v>1600</v>
      </c>
      <c r="F30" s="36">
        <f t="shared" si="16"/>
        <v>0</v>
      </c>
      <c r="G30" s="36">
        <f t="shared" ref="G30:I30" si="46">G22</f>
        <v>30</v>
      </c>
      <c r="H30" s="36">
        <f t="shared" si="46"/>
        <v>2</v>
      </c>
      <c r="I30" s="36">
        <f t="shared" si="46"/>
        <v>3</v>
      </c>
      <c r="J30" s="34" t="str">
        <f t="shared" si="6"/>
        <v>1|2|400000,2|1001|1,2|1002|1</v>
      </c>
      <c r="K30" s="41">
        <f t="shared" si="7"/>
        <v>10</v>
      </c>
      <c r="M30" s="44" t="str">
        <f t="shared" ref="M30:M36" si="47">M29</f>
        <v>金币</v>
      </c>
      <c r="N30" s="45">
        <f t="shared" si="0"/>
        <v>1</v>
      </c>
      <c r="O30" s="45">
        <f t="shared" si="1"/>
        <v>2</v>
      </c>
      <c r="P30" s="46">
        <v>400000</v>
      </c>
      <c r="Q30" s="44" t="str">
        <f t="shared" ref="Q30:Q36" si="48">Q29</f>
        <v>锁定</v>
      </c>
      <c r="R30" s="45">
        <f t="shared" si="2"/>
        <v>2</v>
      </c>
      <c r="S30" s="45">
        <f t="shared" si="3"/>
        <v>1001</v>
      </c>
      <c r="T30" s="46">
        <v>1</v>
      </c>
      <c r="U30" s="44" t="str">
        <f t="shared" ref="U30:U36" si="49">U29</f>
        <v>冰冻</v>
      </c>
      <c r="V30" s="45">
        <f t="shared" si="4"/>
        <v>2</v>
      </c>
      <c r="W30" s="45">
        <f t="shared" si="5"/>
        <v>1002</v>
      </c>
      <c r="X30" s="46">
        <v>1</v>
      </c>
      <c r="AA30" s="57" t="s">
        <v>228</v>
      </c>
      <c r="AB30" s="57">
        <v>0.75</v>
      </c>
      <c r="AC30" s="57">
        <v>15</v>
      </c>
      <c r="AD30" s="57">
        <v>2</v>
      </c>
      <c r="AE30" s="57">
        <v>1213</v>
      </c>
    </row>
    <row r="31" spans="1:33" x14ac:dyDescent="0.3">
      <c r="A31" s="34">
        <v>27</v>
      </c>
      <c r="B31" s="35" t="str">
        <f t="shared" ref="B31:B36" si="50">B30</f>
        <v>te_hhrz_04</v>
      </c>
      <c r="C31" s="35" t="str">
        <f t="shared" ref="C31:C36" si="51">C30</f>
        <v>hhrz_fx_des</v>
      </c>
      <c r="D31" s="36">
        <v>4</v>
      </c>
      <c r="E31" s="36">
        <f t="shared" si="16"/>
        <v>800</v>
      </c>
      <c r="F31" s="36">
        <f t="shared" si="16"/>
        <v>0</v>
      </c>
      <c r="G31" s="36">
        <f t="shared" ref="G31:I31" si="52">G23</f>
        <v>60</v>
      </c>
      <c r="H31" s="36">
        <f t="shared" si="52"/>
        <v>3</v>
      </c>
      <c r="I31" s="36">
        <f t="shared" si="52"/>
        <v>4</v>
      </c>
      <c r="J31" s="34" t="str">
        <f t="shared" si="6"/>
        <v>1|2|600000,2|1001|2,2|1002|2</v>
      </c>
      <c r="K31" s="41">
        <f t="shared" si="7"/>
        <v>15</v>
      </c>
      <c r="M31" s="44" t="str">
        <f t="shared" si="47"/>
        <v>金币</v>
      </c>
      <c r="N31" s="45">
        <f t="shared" si="0"/>
        <v>1</v>
      </c>
      <c r="O31" s="45">
        <f t="shared" si="1"/>
        <v>2</v>
      </c>
      <c r="P31" s="46">
        <v>600000</v>
      </c>
      <c r="Q31" s="44" t="str">
        <f t="shared" si="48"/>
        <v>锁定</v>
      </c>
      <c r="R31" s="45">
        <f t="shared" si="2"/>
        <v>2</v>
      </c>
      <c r="S31" s="45">
        <f t="shared" si="3"/>
        <v>1001</v>
      </c>
      <c r="T31" s="46">
        <v>2</v>
      </c>
      <c r="U31" s="44" t="str">
        <f t="shared" si="49"/>
        <v>冰冻</v>
      </c>
      <c r="V31" s="45">
        <f t="shared" si="4"/>
        <v>2</v>
      </c>
      <c r="W31" s="45">
        <f t="shared" si="5"/>
        <v>1002</v>
      </c>
      <c r="X31" s="46">
        <v>2</v>
      </c>
      <c r="AA31" s="57" t="s">
        <v>207</v>
      </c>
      <c r="AB31" s="57">
        <v>0.25</v>
      </c>
      <c r="AC31" s="57">
        <v>5</v>
      </c>
      <c r="AD31" s="57">
        <v>2</v>
      </c>
      <c r="AE31" s="57">
        <v>1015</v>
      </c>
      <c r="AF31" s="1">
        <f>AG31/20</f>
        <v>50000</v>
      </c>
      <c r="AG31" s="60">
        <f>1000000</f>
        <v>1000000</v>
      </c>
    </row>
    <row r="32" spans="1:33" x14ac:dyDescent="0.3">
      <c r="A32" s="34">
        <v>28</v>
      </c>
      <c r="B32" s="35" t="str">
        <f t="shared" si="50"/>
        <v>te_hhrz_04</v>
      </c>
      <c r="C32" s="35" t="str">
        <f t="shared" si="51"/>
        <v>hhrz_fx_des</v>
      </c>
      <c r="D32" s="36">
        <v>4</v>
      </c>
      <c r="E32" s="36">
        <f t="shared" si="16"/>
        <v>400</v>
      </c>
      <c r="F32" s="36">
        <f t="shared" si="16"/>
        <v>400</v>
      </c>
      <c r="G32" s="36">
        <f t="shared" ref="G32:I32" si="53">G24</f>
        <v>120</v>
      </c>
      <c r="H32" s="36">
        <f t="shared" si="53"/>
        <v>4</v>
      </c>
      <c r="I32" s="36">
        <f t="shared" si="53"/>
        <v>5</v>
      </c>
      <c r="J32" s="34" t="str">
        <f t="shared" si="6"/>
        <v>1|2|800000,2|1001|2,2|1002|2</v>
      </c>
      <c r="K32" s="41">
        <f t="shared" si="7"/>
        <v>24</v>
      </c>
      <c r="M32" s="44" t="str">
        <f t="shared" si="47"/>
        <v>金币</v>
      </c>
      <c r="N32" s="45">
        <f t="shared" si="0"/>
        <v>1</v>
      </c>
      <c r="O32" s="45">
        <f t="shared" si="1"/>
        <v>2</v>
      </c>
      <c r="P32" s="46">
        <v>800000</v>
      </c>
      <c r="Q32" s="44" t="str">
        <f t="shared" si="48"/>
        <v>锁定</v>
      </c>
      <c r="R32" s="45">
        <f t="shared" si="2"/>
        <v>2</v>
      </c>
      <c r="S32" s="45">
        <f t="shared" si="3"/>
        <v>1001</v>
      </c>
      <c r="T32" s="46">
        <v>2</v>
      </c>
      <c r="U32" s="44" t="str">
        <f t="shared" si="49"/>
        <v>冰冻</v>
      </c>
      <c r="V32" s="45">
        <f t="shared" si="4"/>
        <v>2</v>
      </c>
      <c r="W32" s="45">
        <f t="shared" si="5"/>
        <v>1002</v>
      </c>
      <c r="X32" s="46">
        <v>2</v>
      </c>
      <c r="AA32" s="57" t="s">
        <v>209</v>
      </c>
      <c r="AB32" s="57">
        <v>0.5</v>
      </c>
      <c r="AC32" s="57">
        <v>10</v>
      </c>
      <c r="AD32" s="57">
        <v>2</v>
      </c>
      <c r="AE32" s="57">
        <v>1016</v>
      </c>
      <c r="AF32" s="1">
        <f t="shared" ref="AF32:AF34" si="54">AG32/20</f>
        <v>100000</v>
      </c>
      <c r="AG32" s="60">
        <v>2000000</v>
      </c>
    </row>
    <row r="33" spans="1:33" x14ac:dyDescent="0.3">
      <c r="A33" s="34">
        <v>29</v>
      </c>
      <c r="B33" s="35" t="str">
        <f t="shared" si="50"/>
        <v>te_hhrz_04</v>
      </c>
      <c r="C33" s="35" t="str">
        <f t="shared" si="51"/>
        <v>hhrz_fx_des</v>
      </c>
      <c r="D33" s="36">
        <v>4</v>
      </c>
      <c r="E33" s="36">
        <f t="shared" si="16"/>
        <v>200</v>
      </c>
      <c r="F33" s="36">
        <f t="shared" si="16"/>
        <v>200</v>
      </c>
      <c r="G33" s="36">
        <f t="shared" ref="G33:I33" si="55">G25</f>
        <v>240</v>
      </c>
      <c r="H33" s="36">
        <f t="shared" si="55"/>
        <v>5</v>
      </c>
      <c r="I33" s="36">
        <f t="shared" si="55"/>
        <v>6</v>
      </c>
      <c r="J33" s="34" t="str">
        <f t="shared" si="6"/>
        <v>1|2|1000000,2|1001|3,2|1002|3</v>
      </c>
      <c r="K33" s="41">
        <f t="shared" si="7"/>
        <v>40</v>
      </c>
      <c r="M33" s="44" t="str">
        <f t="shared" si="47"/>
        <v>金币</v>
      </c>
      <c r="N33" s="45">
        <f t="shared" si="0"/>
        <v>1</v>
      </c>
      <c r="O33" s="45">
        <f t="shared" si="1"/>
        <v>2</v>
      </c>
      <c r="P33" s="46">
        <v>1000000</v>
      </c>
      <c r="Q33" s="44" t="str">
        <f t="shared" si="48"/>
        <v>锁定</v>
      </c>
      <c r="R33" s="45">
        <f t="shared" si="2"/>
        <v>2</v>
      </c>
      <c r="S33" s="45">
        <f t="shared" si="3"/>
        <v>1001</v>
      </c>
      <c r="T33" s="46">
        <v>3</v>
      </c>
      <c r="U33" s="44" t="str">
        <f t="shared" si="49"/>
        <v>冰冻</v>
      </c>
      <c r="V33" s="45">
        <f t="shared" si="4"/>
        <v>2</v>
      </c>
      <c r="W33" s="45">
        <f t="shared" si="5"/>
        <v>1002</v>
      </c>
      <c r="X33" s="46">
        <v>3</v>
      </c>
      <c r="AA33" s="57" t="s">
        <v>213</v>
      </c>
      <c r="AB33" s="57">
        <v>1.25</v>
      </c>
      <c r="AC33" s="57">
        <v>25</v>
      </c>
      <c r="AD33" s="57">
        <v>2</v>
      </c>
      <c r="AE33" s="57">
        <v>1017</v>
      </c>
      <c r="AF33" s="1">
        <f t="shared" si="54"/>
        <v>250000</v>
      </c>
      <c r="AG33" s="60">
        <v>5000000</v>
      </c>
    </row>
    <row r="34" spans="1:33" x14ac:dyDescent="0.3">
      <c r="A34" s="34">
        <v>30</v>
      </c>
      <c r="B34" s="35" t="str">
        <f t="shared" si="50"/>
        <v>te_hhrz_04</v>
      </c>
      <c r="C34" s="35" t="str">
        <f t="shared" si="51"/>
        <v>hhrz_fx_des</v>
      </c>
      <c r="D34" s="36">
        <v>4</v>
      </c>
      <c r="E34" s="36">
        <f t="shared" si="16"/>
        <v>100</v>
      </c>
      <c r="F34" s="36">
        <f t="shared" si="16"/>
        <v>100</v>
      </c>
      <c r="G34" s="36">
        <f t="shared" ref="G34:I34" si="56">G26</f>
        <v>480</v>
      </c>
      <c r="H34" s="36">
        <f t="shared" si="56"/>
        <v>6</v>
      </c>
      <c r="I34" s="36">
        <f t="shared" si="56"/>
        <v>8</v>
      </c>
      <c r="J34" s="34" t="str">
        <f t="shared" si="6"/>
        <v>1|2|1500000,2|1001|3,2|1002|3</v>
      </c>
      <c r="K34" s="41">
        <f t="shared" si="7"/>
        <v>60</v>
      </c>
      <c r="M34" s="47" t="str">
        <f t="shared" si="47"/>
        <v>金币</v>
      </c>
      <c r="N34" s="48">
        <f t="shared" si="0"/>
        <v>1</v>
      </c>
      <c r="O34" s="48">
        <f t="shared" si="1"/>
        <v>2</v>
      </c>
      <c r="P34" s="49">
        <v>1500000</v>
      </c>
      <c r="Q34" s="47" t="str">
        <f t="shared" si="48"/>
        <v>锁定</v>
      </c>
      <c r="R34" s="48">
        <f t="shared" si="2"/>
        <v>2</v>
      </c>
      <c r="S34" s="48">
        <f t="shared" si="3"/>
        <v>1001</v>
      </c>
      <c r="T34" s="49">
        <v>3</v>
      </c>
      <c r="U34" s="47" t="str">
        <f t="shared" si="49"/>
        <v>冰冻</v>
      </c>
      <c r="V34" s="48">
        <f t="shared" si="4"/>
        <v>2</v>
      </c>
      <c r="W34" s="48">
        <f t="shared" si="5"/>
        <v>1002</v>
      </c>
      <c r="X34" s="49">
        <v>3</v>
      </c>
      <c r="AA34" s="57" t="s">
        <v>215</v>
      </c>
      <c r="AB34" s="57">
        <v>2.5</v>
      </c>
      <c r="AC34" s="57">
        <v>50</v>
      </c>
      <c r="AD34" s="57">
        <v>2</v>
      </c>
      <c r="AE34" s="57">
        <v>1018</v>
      </c>
      <c r="AF34" s="1">
        <f t="shared" si="54"/>
        <v>500000</v>
      </c>
      <c r="AG34" s="60">
        <f>10000000</f>
        <v>10000000</v>
      </c>
    </row>
    <row r="35" spans="1:33" x14ac:dyDescent="0.3">
      <c r="A35" s="34">
        <v>31</v>
      </c>
      <c r="B35" s="35" t="str">
        <f t="shared" si="50"/>
        <v>te_hhrz_04</v>
      </c>
      <c r="C35" s="35" t="str">
        <f t="shared" si="51"/>
        <v>hhrz_fx_des</v>
      </c>
      <c r="D35" s="36">
        <v>4</v>
      </c>
      <c r="E35" s="36">
        <f t="shared" si="16"/>
        <v>60</v>
      </c>
      <c r="F35" s="36">
        <f t="shared" si="16"/>
        <v>60</v>
      </c>
      <c r="G35" s="36">
        <f t="shared" ref="G35:I35" si="57">G27</f>
        <v>720</v>
      </c>
      <c r="H35" s="36">
        <f t="shared" si="57"/>
        <v>7</v>
      </c>
      <c r="I35" s="36">
        <f t="shared" si="57"/>
        <v>10</v>
      </c>
      <c r="J35" s="34" t="str">
        <f t="shared" ref="J35:J36" si="58">N35&amp;"|"&amp;O35&amp;"|"&amp;P35&amp;","&amp;R35&amp;"|"&amp;S35&amp;"|"&amp;T35&amp;","&amp;V35&amp;"|"&amp;W35&amp;"|"&amp;X35</f>
        <v>1|2|2000000,2|1001|4,2|1002|4</v>
      </c>
      <c r="K35" s="41">
        <f t="shared" ref="K35:K36" si="59">G35/I35</f>
        <v>72</v>
      </c>
      <c r="M35" s="44" t="str">
        <f t="shared" si="47"/>
        <v>金币</v>
      </c>
      <c r="N35" s="45">
        <f t="shared" si="0"/>
        <v>1</v>
      </c>
      <c r="O35" s="45">
        <f t="shared" si="1"/>
        <v>2</v>
      </c>
      <c r="P35" s="46">
        <v>2000000</v>
      </c>
      <c r="Q35" s="44" t="str">
        <f t="shared" si="48"/>
        <v>锁定</v>
      </c>
      <c r="R35" s="45">
        <f t="shared" si="2"/>
        <v>2</v>
      </c>
      <c r="S35" s="45">
        <f t="shared" si="3"/>
        <v>1001</v>
      </c>
      <c r="T35" s="46">
        <v>4</v>
      </c>
      <c r="U35" s="44" t="str">
        <f t="shared" si="49"/>
        <v>冰冻</v>
      </c>
      <c r="V35" s="45">
        <f t="shared" si="4"/>
        <v>2</v>
      </c>
      <c r="W35" s="45">
        <f t="shared" si="5"/>
        <v>1002</v>
      </c>
      <c r="X35" s="46">
        <v>4</v>
      </c>
      <c r="AA35" s="57" t="s">
        <v>231</v>
      </c>
      <c r="AB35" s="57">
        <v>0</v>
      </c>
      <c r="AC35" s="57">
        <v>0</v>
      </c>
      <c r="AD35" s="57">
        <v>1</v>
      </c>
      <c r="AE35" s="57">
        <v>8</v>
      </c>
    </row>
    <row r="36" spans="1:33" x14ac:dyDescent="0.3">
      <c r="A36" s="34">
        <v>32</v>
      </c>
      <c r="B36" s="35" t="str">
        <f t="shared" si="50"/>
        <v>te_hhrz_04</v>
      </c>
      <c r="C36" s="35" t="str">
        <f t="shared" si="51"/>
        <v>hhrz_fx_des</v>
      </c>
      <c r="D36" s="36">
        <v>4</v>
      </c>
      <c r="E36" s="36">
        <f t="shared" si="16"/>
        <v>30</v>
      </c>
      <c r="F36" s="36">
        <f t="shared" si="16"/>
        <v>30</v>
      </c>
      <c r="G36" s="36">
        <f t="shared" ref="G36:I36" si="60">G28</f>
        <v>1440</v>
      </c>
      <c r="H36" s="36">
        <f t="shared" si="60"/>
        <v>8</v>
      </c>
      <c r="I36" s="36">
        <f t="shared" si="60"/>
        <v>15</v>
      </c>
      <c r="J36" s="34" t="str">
        <f t="shared" si="58"/>
        <v>1|2|3000000,2|1001|5,2|1002|5</v>
      </c>
      <c r="K36" s="41">
        <f t="shared" si="59"/>
        <v>96</v>
      </c>
      <c r="M36" s="47" t="str">
        <f t="shared" si="47"/>
        <v>金币</v>
      </c>
      <c r="N36" s="48">
        <f t="shared" si="0"/>
        <v>1</v>
      </c>
      <c r="O36" s="48">
        <f t="shared" si="1"/>
        <v>2</v>
      </c>
      <c r="P36" s="49">
        <v>3000000</v>
      </c>
      <c r="Q36" s="47" t="str">
        <f t="shared" si="48"/>
        <v>锁定</v>
      </c>
      <c r="R36" s="48">
        <f t="shared" si="2"/>
        <v>2</v>
      </c>
      <c r="S36" s="48">
        <f t="shared" si="3"/>
        <v>1001</v>
      </c>
      <c r="T36" s="49">
        <v>5</v>
      </c>
      <c r="U36" s="47" t="str">
        <f t="shared" si="49"/>
        <v>冰冻</v>
      </c>
      <c r="V36" s="48">
        <f t="shared" si="4"/>
        <v>2</v>
      </c>
      <c r="W36" s="48">
        <f t="shared" si="5"/>
        <v>1002</v>
      </c>
      <c r="X36" s="49">
        <v>5</v>
      </c>
      <c r="AA36" s="57" t="s">
        <v>232</v>
      </c>
      <c r="AB36" s="57">
        <v>1</v>
      </c>
      <c r="AC36" s="57">
        <v>10</v>
      </c>
      <c r="AD36" s="57">
        <v>2</v>
      </c>
      <c r="AE36" s="57">
        <v>2300</v>
      </c>
      <c r="AF36" s="59"/>
    </row>
    <row r="37" spans="1:33" x14ac:dyDescent="0.3">
      <c r="A37" s="34">
        <v>33</v>
      </c>
      <c r="B37" s="35" t="s">
        <v>225</v>
      </c>
      <c r="C37" s="35" t="s">
        <v>226</v>
      </c>
      <c r="D37" s="36">
        <v>5</v>
      </c>
      <c r="E37" s="36">
        <f t="shared" si="16"/>
        <v>3200</v>
      </c>
      <c r="F37" s="36">
        <f t="shared" si="16"/>
        <v>0</v>
      </c>
      <c r="G37" s="36">
        <f t="shared" ref="G37:I37" si="61">G29</f>
        <v>10</v>
      </c>
      <c r="H37" s="36">
        <f t="shared" si="61"/>
        <v>1</v>
      </c>
      <c r="I37" s="36">
        <f t="shared" si="61"/>
        <v>2</v>
      </c>
      <c r="J37" s="34" t="str">
        <f t="shared" si="6"/>
        <v>1|1|20,2|1002|1,2|1004|1</v>
      </c>
      <c r="K37" s="41">
        <f t="shared" si="7"/>
        <v>5</v>
      </c>
      <c r="M37" s="42" t="s">
        <v>195</v>
      </c>
      <c r="N37" s="12">
        <f t="shared" ref="N37:N68" si="62">VLOOKUP(M37,$AA:$AE,4,0)</f>
        <v>1</v>
      </c>
      <c r="O37" s="12">
        <f t="shared" ref="O37:O68" si="63">VLOOKUP(M37,$AA:$AE,5,0)</f>
        <v>1</v>
      </c>
      <c r="P37" s="43">
        <f t="shared" ref="P37:P44" si="64">P29/10000</f>
        <v>20</v>
      </c>
      <c r="Q37" s="42" t="s">
        <v>193</v>
      </c>
      <c r="R37" s="12">
        <f t="shared" ref="R37:R68" si="65">VLOOKUP(Q37,$AA:$AE,4,0)</f>
        <v>2</v>
      </c>
      <c r="S37" s="12">
        <f t="shared" ref="S37:S68" si="66">VLOOKUP(Q37,$AA:$AE,5,0)</f>
        <v>1002</v>
      </c>
      <c r="T37" s="43">
        <v>1</v>
      </c>
      <c r="U37" s="42" t="s">
        <v>199</v>
      </c>
      <c r="V37" s="12">
        <f t="shared" ref="V37:V68" si="67">VLOOKUP(U37,$AA:$AE,4,0)</f>
        <v>2</v>
      </c>
      <c r="W37" s="12">
        <f t="shared" ref="W37:W68" si="68">VLOOKUP(U37,$AA:$AE,5,0)</f>
        <v>1004</v>
      </c>
      <c r="X37" s="43">
        <v>1</v>
      </c>
      <c r="AA37" s="57" t="s">
        <v>233</v>
      </c>
      <c r="AB37" s="57">
        <v>1</v>
      </c>
      <c r="AC37" s="57">
        <v>10</v>
      </c>
      <c r="AD37" s="57">
        <v>2</v>
      </c>
      <c r="AE37" s="57">
        <v>2301</v>
      </c>
      <c r="AF37" s="59"/>
    </row>
    <row r="38" spans="1:33" x14ac:dyDescent="0.3">
      <c r="A38" s="34">
        <v>34</v>
      </c>
      <c r="B38" s="35" t="str">
        <f>B37</f>
        <v>te_hhrz_05</v>
      </c>
      <c r="C38" s="35" t="str">
        <f>C37</f>
        <v>hhrz_cc_des</v>
      </c>
      <c r="D38" s="36">
        <v>5</v>
      </c>
      <c r="E38" s="36">
        <f t="shared" si="16"/>
        <v>1600</v>
      </c>
      <c r="F38" s="36">
        <f t="shared" si="16"/>
        <v>0</v>
      </c>
      <c r="G38" s="36">
        <f t="shared" ref="G38:I38" si="69">G30</f>
        <v>30</v>
      </c>
      <c r="H38" s="36">
        <f t="shared" si="69"/>
        <v>2</v>
      </c>
      <c r="I38" s="36">
        <f t="shared" si="69"/>
        <v>3</v>
      </c>
      <c r="J38" s="34" t="str">
        <f t="shared" si="6"/>
        <v>1|1|40,2|1002|1,2|1004|1</v>
      </c>
      <c r="K38" s="41">
        <f t="shared" si="7"/>
        <v>10</v>
      </c>
      <c r="M38" s="44" t="str">
        <f t="shared" ref="M38:M44" si="70">M37</f>
        <v>钻石</v>
      </c>
      <c r="N38" s="45">
        <f t="shared" si="62"/>
        <v>1</v>
      </c>
      <c r="O38" s="45">
        <f t="shared" si="63"/>
        <v>1</v>
      </c>
      <c r="P38" s="46">
        <f t="shared" si="64"/>
        <v>40</v>
      </c>
      <c r="Q38" s="44" t="str">
        <f t="shared" ref="Q38:Q44" si="71">Q37</f>
        <v>冰冻</v>
      </c>
      <c r="R38" s="45">
        <f t="shared" si="65"/>
        <v>2</v>
      </c>
      <c r="S38" s="45">
        <f t="shared" si="66"/>
        <v>1002</v>
      </c>
      <c r="T38" s="46">
        <v>1</v>
      </c>
      <c r="U38" s="44" t="str">
        <f t="shared" ref="U38:U44" si="72">U37</f>
        <v>召唤</v>
      </c>
      <c r="V38" s="45">
        <f t="shared" si="67"/>
        <v>2</v>
      </c>
      <c r="W38" s="45">
        <f t="shared" si="68"/>
        <v>1004</v>
      </c>
      <c r="X38" s="46">
        <v>1</v>
      </c>
      <c r="AA38" s="57" t="s">
        <v>234</v>
      </c>
      <c r="AB38" s="57">
        <v>1</v>
      </c>
      <c r="AC38" s="57">
        <v>10</v>
      </c>
      <c r="AD38" s="57">
        <v>2</v>
      </c>
      <c r="AE38" s="57">
        <v>2302</v>
      </c>
      <c r="AF38" s="59"/>
    </row>
    <row r="39" spans="1:33" x14ac:dyDescent="0.3">
      <c r="A39" s="34">
        <v>35</v>
      </c>
      <c r="B39" s="35" t="str">
        <f t="shared" ref="B39:B44" si="73">B38</f>
        <v>te_hhrz_05</v>
      </c>
      <c r="C39" s="35" t="str">
        <f t="shared" ref="C39:C44" si="74">C38</f>
        <v>hhrz_cc_des</v>
      </c>
      <c r="D39" s="36">
        <v>5</v>
      </c>
      <c r="E39" s="36">
        <f t="shared" si="16"/>
        <v>800</v>
      </c>
      <c r="F39" s="36">
        <f t="shared" si="16"/>
        <v>0</v>
      </c>
      <c r="G39" s="36">
        <f t="shared" ref="G39:I39" si="75">G31</f>
        <v>60</v>
      </c>
      <c r="H39" s="36">
        <f t="shared" si="75"/>
        <v>3</v>
      </c>
      <c r="I39" s="36">
        <f t="shared" si="75"/>
        <v>4</v>
      </c>
      <c r="J39" s="34" t="str">
        <f t="shared" si="6"/>
        <v>1|1|60,2|1002|2,2|1004|2</v>
      </c>
      <c r="K39" s="41">
        <f t="shared" si="7"/>
        <v>15</v>
      </c>
      <c r="M39" s="44" t="str">
        <f t="shared" si="70"/>
        <v>钻石</v>
      </c>
      <c r="N39" s="45">
        <f t="shared" si="62"/>
        <v>1</v>
      </c>
      <c r="O39" s="45">
        <f t="shared" si="63"/>
        <v>1</v>
      </c>
      <c r="P39" s="46">
        <f t="shared" si="64"/>
        <v>60</v>
      </c>
      <c r="Q39" s="44" t="str">
        <f t="shared" si="71"/>
        <v>冰冻</v>
      </c>
      <c r="R39" s="45">
        <f t="shared" si="65"/>
        <v>2</v>
      </c>
      <c r="S39" s="45">
        <f t="shared" si="66"/>
        <v>1002</v>
      </c>
      <c r="T39" s="46">
        <v>2</v>
      </c>
      <c r="U39" s="44" t="str">
        <f t="shared" si="72"/>
        <v>召唤</v>
      </c>
      <c r="V39" s="45">
        <f t="shared" si="67"/>
        <v>2</v>
      </c>
      <c r="W39" s="45">
        <f t="shared" si="68"/>
        <v>1004</v>
      </c>
      <c r="X39" s="46">
        <v>2</v>
      </c>
      <c r="AA39" s="57" t="s">
        <v>235</v>
      </c>
      <c r="AB39" s="57">
        <v>1</v>
      </c>
      <c r="AC39" s="57">
        <v>10</v>
      </c>
      <c r="AD39" s="57">
        <v>2</v>
      </c>
      <c r="AE39" s="57">
        <v>2303</v>
      </c>
      <c r="AF39" s="59"/>
    </row>
    <row r="40" spans="1:33" x14ac:dyDescent="0.3">
      <c r="A40" s="34">
        <v>36</v>
      </c>
      <c r="B40" s="35" t="str">
        <f t="shared" si="73"/>
        <v>te_hhrz_05</v>
      </c>
      <c r="C40" s="35" t="str">
        <f t="shared" si="74"/>
        <v>hhrz_cc_des</v>
      </c>
      <c r="D40" s="36">
        <v>5</v>
      </c>
      <c r="E40" s="36">
        <f t="shared" si="16"/>
        <v>400</v>
      </c>
      <c r="F40" s="36">
        <f t="shared" si="16"/>
        <v>400</v>
      </c>
      <c r="G40" s="36">
        <f t="shared" ref="G40:I40" si="76">G32</f>
        <v>120</v>
      </c>
      <c r="H40" s="36">
        <f t="shared" si="76"/>
        <v>4</v>
      </c>
      <c r="I40" s="36">
        <f t="shared" si="76"/>
        <v>5</v>
      </c>
      <c r="J40" s="34" t="str">
        <f t="shared" si="6"/>
        <v>1|1|80,2|1002|2,2|1004|2</v>
      </c>
      <c r="K40" s="41">
        <f t="shared" si="7"/>
        <v>24</v>
      </c>
      <c r="M40" s="44" t="str">
        <f t="shared" si="70"/>
        <v>钻石</v>
      </c>
      <c r="N40" s="45">
        <f t="shared" si="62"/>
        <v>1</v>
      </c>
      <c r="O40" s="45">
        <f t="shared" si="63"/>
        <v>1</v>
      </c>
      <c r="P40" s="46">
        <f t="shared" si="64"/>
        <v>80</v>
      </c>
      <c r="Q40" s="44" t="str">
        <f t="shared" si="71"/>
        <v>冰冻</v>
      </c>
      <c r="R40" s="45">
        <f t="shared" si="65"/>
        <v>2</v>
      </c>
      <c r="S40" s="45">
        <f t="shared" si="66"/>
        <v>1002</v>
      </c>
      <c r="T40" s="46">
        <v>2</v>
      </c>
      <c r="U40" s="44" t="str">
        <f t="shared" si="72"/>
        <v>召唤</v>
      </c>
      <c r="V40" s="45">
        <f t="shared" si="67"/>
        <v>2</v>
      </c>
      <c r="W40" s="45">
        <f t="shared" si="68"/>
        <v>1004</v>
      </c>
      <c r="X40" s="46">
        <v>2</v>
      </c>
      <c r="AA40" s="57" t="s">
        <v>236</v>
      </c>
      <c r="AB40" s="57">
        <v>1</v>
      </c>
      <c r="AC40" s="57">
        <v>10</v>
      </c>
      <c r="AD40" s="57">
        <v>2</v>
      </c>
      <c r="AE40" s="57">
        <v>2304</v>
      </c>
      <c r="AF40" s="59"/>
    </row>
    <row r="41" spans="1:33" x14ac:dyDescent="0.25">
      <c r="A41" s="34">
        <v>37</v>
      </c>
      <c r="B41" s="35" t="str">
        <f t="shared" si="73"/>
        <v>te_hhrz_05</v>
      </c>
      <c r="C41" s="35" t="str">
        <f t="shared" si="74"/>
        <v>hhrz_cc_des</v>
      </c>
      <c r="D41" s="36">
        <v>5</v>
      </c>
      <c r="E41" s="36">
        <f t="shared" si="16"/>
        <v>200</v>
      </c>
      <c r="F41" s="36">
        <f t="shared" si="16"/>
        <v>200</v>
      </c>
      <c r="G41" s="36">
        <f t="shared" ref="G41:I41" si="77">G33</f>
        <v>240</v>
      </c>
      <c r="H41" s="36">
        <f t="shared" si="77"/>
        <v>5</v>
      </c>
      <c r="I41" s="36">
        <f t="shared" si="77"/>
        <v>6</v>
      </c>
      <c r="J41" s="34" t="str">
        <f t="shared" si="6"/>
        <v>1|1|100,2|1002|3,2|1004|3</v>
      </c>
      <c r="K41" s="41">
        <f t="shared" si="7"/>
        <v>40</v>
      </c>
      <c r="M41" s="44" t="str">
        <f t="shared" si="70"/>
        <v>钻石</v>
      </c>
      <c r="N41" s="45">
        <f t="shared" si="62"/>
        <v>1</v>
      </c>
      <c r="O41" s="45">
        <f t="shared" si="63"/>
        <v>1</v>
      </c>
      <c r="P41" s="46">
        <f t="shared" si="64"/>
        <v>100</v>
      </c>
      <c r="Q41" s="44" t="str">
        <f t="shared" si="71"/>
        <v>冰冻</v>
      </c>
      <c r="R41" s="45">
        <f t="shared" si="65"/>
        <v>2</v>
      </c>
      <c r="S41" s="45">
        <f t="shared" si="66"/>
        <v>1002</v>
      </c>
      <c r="T41" s="46">
        <v>3</v>
      </c>
      <c r="U41" s="44" t="str">
        <f t="shared" si="72"/>
        <v>召唤</v>
      </c>
      <c r="V41" s="45">
        <f t="shared" si="67"/>
        <v>2</v>
      </c>
      <c r="W41" s="45">
        <f t="shared" si="68"/>
        <v>1004</v>
      </c>
      <c r="X41" s="46">
        <v>3</v>
      </c>
    </row>
    <row r="42" spans="1:33" x14ac:dyDescent="0.25">
      <c r="A42" s="34">
        <v>38</v>
      </c>
      <c r="B42" s="35" t="str">
        <f t="shared" si="73"/>
        <v>te_hhrz_05</v>
      </c>
      <c r="C42" s="35" t="str">
        <f t="shared" si="74"/>
        <v>hhrz_cc_des</v>
      </c>
      <c r="D42" s="36">
        <v>5</v>
      </c>
      <c r="E42" s="36">
        <f t="shared" si="16"/>
        <v>100</v>
      </c>
      <c r="F42" s="36">
        <f t="shared" si="16"/>
        <v>100</v>
      </c>
      <c r="G42" s="36">
        <f t="shared" ref="G42:I42" si="78">G34</f>
        <v>480</v>
      </c>
      <c r="H42" s="36">
        <f t="shared" si="78"/>
        <v>6</v>
      </c>
      <c r="I42" s="36">
        <f t="shared" si="78"/>
        <v>8</v>
      </c>
      <c r="J42" s="34" t="str">
        <f t="shared" si="6"/>
        <v>1|1|150,2|1002|3,2|1004|3</v>
      </c>
      <c r="K42" s="41">
        <f t="shared" si="7"/>
        <v>60</v>
      </c>
      <c r="M42" s="47" t="str">
        <f t="shared" si="70"/>
        <v>钻石</v>
      </c>
      <c r="N42" s="48">
        <f t="shared" si="62"/>
        <v>1</v>
      </c>
      <c r="O42" s="48">
        <f t="shared" si="63"/>
        <v>1</v>
      </c>
      <c r="P42" s="49">
        <f t="shared" si="64"/>
        <v>150</v>
      </c>
      <c r="Q42" s="47" t="str">
        <f t="shared" si="71"/>
        <v>冰冻</v>
      </c>
      <c r="R42" s="48">
        <f t="shared" si="65"/>
        <v>2</v>
      </c>
      <c r="S42" s="48">
        <f t="shared" si="66"/>
        <v>1002</v>
      </c>
      <c r="T42" s="49">
        <v>3</v>
      </c>
      <c r="U42" s="47" t="str">
        <f t="shared" si="72"/>
        <v>召唤</v>
      </c>
      <c r="V42" s="48">
        <f t="shared" si="67"/>
        <v>2</v>
      </c>
      <c r="W42" s="48">
        <f t="shared" si="68"/>
        <v>1004</v>
      </c>
      <c r="X42" s="49">
        <v>3</v>
      </c>
    </row>
    <row r="43" spans="1:33" x14ac:dyDescent="0.25">
      <c r="A43" s="34">
        <v>39</v>
      </c>
      <c r="B43" s="35" t="str">
        <f t="shared" si="73"/>
        <v>te_hhrz_05</v>
      </c>
      <c r="C43" s="35" t="str">
        <f t="shared" si="74"/>
        <v>hhrz_cc_des</v>
      </c>
      <c r="D43" s="36">
        <v>5</v>
      </c>
      <c r="E43" s="36">
        <f t="shared" si="16"/>
        <v>60</v>
      </c>
      <c r="F43" s="36">
        <f t="shared" si="16"/>
        <v>60</v>
      </c>
      <c r="G43" s="36">
        <f t="shared" ref="G43:I43" si="79">G35</f>
        <v>720</v>
      </c>
      <c r="H43" s="36">
        <f t="shared" si="79"/>
        <v>7</v>
      </c>
      <c r="I43" s="36">
        <f t="shared" si="79"/>
        <v>10</v>
      </c>
      <c r="J43" s="34" t="str">
        <f t="shared" ref="J43:J44" si="80">N43&amp;"|"&amp;O43&amp;"|"&amp;P43&amp;","&amp;R43&amp;"|"&amp;S43&amp;"|"&amp;T43&amp;","&amp;V43&amp;"|"&amp;W43&amp;"|"&amp;X43</f>
        <v>1|1|200,2|1002|4,2|1004|4</v>
      </c>
      <c r="K43" s="41">
        <f t="shared" ref="K43:K44" si="81">G43/I43</f>
        <v>72</v>
      </c>
      <c r="M43" s="44" t="str">
        <f t="shared" si="70"/>
        <v>钻石</v>
      </c>
      <c r="N43" s="45">
        <f t="shared" si="62"/>
        <v>1</v>
      </c>
      <c r="O43" s="45">
        <f t="shared" si="63"/>
        <v>1</v>
      </c>
      <c r="P43" s="46">
        <f t="shared" si="64"/>
        <v>200</v>
      </c>
      <c r="Q43" s="44" t="str">
        <f t="shared" si="71"/>
        <v>冰冻</v>
      </c>
      <c r="R43" s="45">
        <f t="shared" si="65"/>
        <v>2</v>
      </c>
      <c r="S43" s="45">
        <f t="shared" si="66"/>
        <v>1002</v>
      </c>
      <c r="T43" s="46">
        <v>4</v>
      </c>
      <c r="U43" s="44" t="str">
        <f t="shared" si="72"/>
        <v>召唤</v>
      </c>
      <c r="V43" s="45">
        <f t="shared" si="67"/>
        <v>2</v>
      </c>
      <c r="W43" s="45">
        <f t="shared" si="68"/>
        <v>1004</v>
      </c>
      <c r="X43" s="46">
        <v>4</v>
      </c>
    </row>
    <row r="44" spans="1:33" x14ac:dyDescent="0.25">
      <c r="A44" s="34">
        <v>40</v>
      </c>
      <c r="B44" s="35" t="str">
        <f t="shared" si="73"/>
        <v>te_hhrz_05</v>
      </c>
      <c r="C44" s="35" t="str">
        <f t="shared" si="74"/>
        <v>hhrz_cc_des</v>
      </c>
      <c r="D44" s="36">
        <v>5</v>
      </c>
      <c r="E44" s="36">
        <f t="shared" si="16"/>
        <v>30</v>
      </c>
      <c r="F44" s="36">
        <f t="shared" si="16"/>
        <v>30</v>
      </c>
      <c r="G44" s="36">
        <f t="shared" ref="G44:I44" si="82">G36</f>
        <v>1440</v>
      </c>
      <c r="H44" s="36">
        <f t="shared" si="82"/>
        <v>8</v>
      </c>
      <c r="I44" s="36">
        <f t="shared" si="82"/>
        <v>15</v>
      </c>
      <c r="J44" s="34" t="str">
        <f t="shared" si="80"/>
        <v>1|1|300,2|1002|5,2|1004|5</v>
      </c>
      <c r="K44" s="41">
        <f t="shared" si="81"/>
        <v>96</v>
      </c>
      <c r="M44" s="47" t="str">
        <f t="shared" si="70"/>
        <v>钻石</v>
      </c>
      <c r="N44" s="48">
        <f t="shared" si="62"/>
        <v>1</v>
      </c>
      <c r="O44" s="48">
        <f t="shared" si="63"/>
        <v>1</v>
      </c>
      <c r="P44" s="49">
        <f t="shared" si="64"/>
        <v>300</v>
      </c>
      <c r="Q44" s="47" t="str">
        <f t="shared" si="71"/>
        <v>冰冻</v>
      </c>
      <c r="R44" s="48">
        <f t="shared" si="65"/>
        <v>2</v>
      </c>
      <c r="S44" s="48">
        <f t="shared" si="66"/>
        <v>1002</v>
      </c>
      <c r="T44" s="49">
        <v>5</v>
      </c>
      <c r="U44" s="47" t="str">
        <f t="shared" si="72"/>
        <v>召唤</v>
      </c>
      <c r="V44" s="48">
        <f t="shared" si="67"/>
        <v>2</v>
      </c>
      <c r="W44" s="48">
        <f t="shared" si="68"/>
        <v>1004</v>
      </c>
      <c r="X44" s="49">
        <v>5</v>
      </c>
    </row>
    <row r="45" spans="1:33" x14ac:dyDescent="0.25">
      <c r="A45" s="34">
        <v>41</v>
      </c>
      <c r="B45" s="35" t="s">
        <v>229</v>
      </c>
      <c r="C45" s="35" t="s">
        <v>230</v>
      </c>
      <c r="D45" s="36">
        <v>6</v>
      </c>
      <c r="E45" s="36">
        <f t="shared" si="16"/>
        <v>3200</v>
      </c>
      <c r="F45" s="36">
        <f t="shared" si="16"/>
        <v>0</v>
      </c>
      <c r="G45" s="36">
        <f t="shared" ref="G45:I45" si="83">G37</f>
        <v>10</v>
      </c>
      <c r="H45" s="36">
        <f t="shared" si="83"/>
        <v>1</v>
      </c>
      <c r="I45" s="36">
        <f t="shared" si="83"/>
        <v>2</v>
      </c>
      <c r="J45" s="34" t="str">
        <f t="shared" si="6"/>
        <v>2|1015|4,2|1001|1,2|1004|1</v>
      </c>
      <c r="K45" s="41">
        <f t="shared" si="7"/>
        <v>5</v>
      </c>
      <c r="M45" s="50" t="s">
        <v>207</v>
      </c>
      <c r="N45" s="12">
        <f t="shared" si="62"/>
        <v>2</v>
      </c>
      <c r="O45" s="12">
        <f t="shared" si="63"/>
        <v>1015</v>
      </c>
      <c r="P45" s="43">
        <v>4</v>
      </c>
      <c r="Q45" s="42" t="s">
        <v>192</v>
      </c>
      <c r="R45" s="12">
        <f t="shared" si="65"/>
        <v>2</v>
      </c>
      <c r="S45" s="12">
        <f t="shared" si="66"/>
        <v>1001</v>
      </c>
      <c r="T45" s="43">
        <v>1</v>
      </c>
      <c r="U45" s="42" t="s">
        <v>199</v>
      </c>
      <c r="V45" s="12">
        <f t="shared" si="67"/>
        <v>2</v>
      </c>
      <c r="W45" s="12">
        <f t="shared" si="68"/>
        <v>1004</v>
      </c>
      <c r="X45" s="43">
        <v>1</v>
      </c>
    </row>
    <row r="46" spans="1:33" x14ac:dyDescent="0.25">
      <c r="A46" s="34">
        <v>42</v>
      </c>
      <c r="B46" s="35" t="str">
        <f>B45</f>
        <v>te_hhrz_06</v>
      </c>
      <c r="C46" s="35" t="str">
        <f>C45</f>
        <v>hhrz_ss_des</v>
      </c>
      <c r="D46" s="36">
        <v>6</v>
      </c>
      <c r="E46" s="36">
        <f t="shared" si="16"/>
        <v>1600</v>
      </c>
      <c r="F46" s="36">
        <f t="shared" si="16"/>
        <v>0</v>
      </c>
      <c r="G46" s="36">
        <f t="shared" ref="G46:I46" si="84">G38</f>
        <v>30</v>
      </c>
      <c r="H46" s="36">
        <f t="shared" si="84"/>
        <v>2</v>
      </c>
      <c r="I46" s="36">
        <f t="shared" si="84"/>
        <v>3</v>
      </c>
      <c r="J46" s="34" t="str">
        <f t="shared" si="6"/>
        <v>2|1016|4,2|1001|1,2|1004|1</v>
      </c>
      <c r="K46" s="41">
        <f t="shared" si="7"/>
        <v>10</v>
      </c>
      <c r="M46" s="51" t="s">
        <v>209</v>
      </c>
      <c r="N46" s="45">
        <f t="shared" si="62"/>
        <v>2</v>
      </c>
      <c r="O46" s="45">
        <f t="shared" si="63"/>
        <v>1016</v>
      </c>
      <c r="P46" s="46">
        <v>4</v>
      </c>
      <c r="Q46" s="44" t="str">
        <f t="shared" ref="Q46:Q52" si="85">Q45</f>
        <v>锁定</v>
      </c>
      <c r="R46" s="45">
        <f t="shared" si="65"/>
        <v>2</v>
      </c>
      <c r="S46" s="45">
        <f t="shared" si="66"/>
        <v>1001</v>
      </c>
      <c r="T46" s="46">
        <v>1</v>
      </c>
      <c r="U46" s="44" t="str">
        <f t="shared" ref="U46:U52" si="86">U45</f>
        <v>召唤</v>
      </c>
      <c r="V46" s="45">
        <f t="shared" si="67"/>
        <v>2</v>
      </c>
      <c r="W46" s="45">
        <f t="shared" si="68"/>
        <v>1004</v>
      </c>
      <c r="X46" s="46">
        <v>1</v>
      </c>
    </row>
    <row r="47" spans="1:33" x14ac:dyDescent="0.25">
      <c r="A47" s="34">
        <v>43</v>
      </c>
      <c r="B47" s="35" t="str">
        <f t="shared" ref="B47:B52" si="87">B46</f>
        <v>te_hhrz_06</v>
      </c>
      <c r="C47" s="35" t="str">
        <f t="shared" ref="C47:C52" si="88">C46</f>
        <v>hhrz_ss_des</v>
      </c>
      <c r="D47" s="36">
        <v>6</v>
      </c>
      <c r="E47" s="36">
        <f t="shared" si="16"/>
        <v>800</v>
      </c>
      <c r="F47" s="36">
        <f t="shared" si="16"/>
        <v>0</v>
      </c>
      <c r="G47" s="36">
        <f t="shared" ref="G47:I47" si="89">G39</f>
        <v>60</v>
      </c>
      <c r="H47" s="36">
        <f t="shared" si="89"/>
        <v>3</v>
      </c>
      <c r="I47" s="36">
        <f t="shared" si="89"/>
        <v>4</v>
      </c>
      <c r="J47" s="34" t="str">
        <f t="shared" si="6"/>
        <v>2|1016|6,2|1001|2,2|1004|2</v>
      </c>
      <c r="K47" s="41">
        <f t="shared" si="7"/>
        <v>15</v>
      </c>
      <c r="M47" s="51" t="s">
        <v>209</v>
      </c>
      <c r="N47" s="45">
        <f t="shared" si="62"/>
        <v>2</v>
      </c>
      <c r="O47" s="45">
        <f t="shared" si="63"/>
        <v>1016</v>
      </c>
      <c r="P47" s="46">
        <v>6</v>
      </c>
      <c r="Q47" s="44" t="str">
        <f t="shared" si="85"/>
        <v>锁定</v>
      </c>
      <c r="R47" s="45">
        <f t="shared" si="65"/>
        <v>2</v>
      </c>
      <c r="S47" s="45">
        <f t="shared" si="66"/>
        <v>1001</v>
      </c>
      <c r="T47" s="46">
        <v>2</v>
      </c>
      <c r="U47" s="44" t="str">
        <f t="shared" si="86"/>
        <v>召唤</v>
      </c>
      <c r="V47" s="45">
        <f t="shared" si="67"/>
        <v>2</v>
      </c>
      <c r="W47" s="45">
        <f t="shared" si="68"/>
        <v>1004</v>
      </c>
      <c r="X47" s="46">
        <v>2</v>
      </c>
    </row>
    <row r="48" spans="1:33" x14ac:dyDescent="0.25">
      <c r="A48" s="34">
        <v>44</v>
      </c>
      <c r="B48" s="35" t="str">
        <f t="shared" si="87"/>
        <v>te_hhrz_06</v>
      </c>
      <c r="C48" s="35" t="str">
        <f t="shared" si="88"/>
        <v>hhrz_ss_des</v>
      </c>
      <c r="D48" s="36">
        <v>6</v>
      </c>
      <c r="E48" s="36">
        <f t="shared" si="16"/>
        <v>400</v>
      </c>
      <c r="F48" s="36">
        <f t="shared" si="16"/>
        <v>400</v>
      </c>
      <c r="G48" s="36">
        <f t="shared" ref="G48:I48" si="90">G40</f>
        <v>120</v>
      </c>
      <c r="H48" s="36">
        <f t="shared" si="90"/>
        <v>4</v>
      </c>
      <c r="I48" s="36">
        <f t="shared" si="90"/>
        <v>5</v>
      </c>
      <c r="J48" s="34" t="str">
        <f t="shared" si="6"/>
        <v>2|1017|3,2|1001|2,2|1004|2</v>
      </c>
      <c r="K48" s="41">
        <f t="shared" si="7"/>
        <v>24</v>
      </c>
      <c r="M48" s="51" t="s">
        <v>280</v>
      </c>
      <c r="N48" s="45">
        <f t="shared" si="62"/>
        <v>2</v>
      </c>
      <c r="O48" s="45">
        <f t="shared" si="63"/>
        <v>1017</v>
      </c>
      <c r="P48" s="46">
        <v>3</v>
      </c>
      <c r="Q48" s="44" t="str">
        <f t="shared" si="85"/>
        <v>锁定</v>
      </c>
      <c r="R48" s="45">
        <f t="shared" si="65"/>
        <v>2</v>
      </c>
      <c r="S48" s="45">
        <f t="shared" si="66"/>
        <v>1001</v>
      </c>
      <c r="T48" s="46">
        <v>2</v>
      </c>
      <c r="U48" s="44" t="str">
        <f t="shared" si="86"/>
        <v>召唤</v>
      </c>
      <c r="V48" s="45">
        <f t="shared" si="67"/>
        <v>2</v>
      </c>
      <c r="W48" s="45">
        <f t="shared" si="68"/>
        <v>1004</v>
      </c>
      <c r="X48" s="46">
        <v>2</v>
      </c>
    </row>
    <row r="49" spans="1:24" x14ac:dyDescent="0.25">
      <c r="A49" s="34">
        <v>45</v>
      </c>
      <c r="B49" s="35" t="str">
        <f t="shared" si="87"/>
        <v>te_hhrz_06</v>
      </c>
      <c r="C49" s="35" t="str">
        <f t="shared" si="88"/>
        <v>hhrz_ss_des</v>
      </c>
      <c r="D49" s="36">
        <v>6</v>
      </c>
      <c r="E49" s="36">
        <f t="shared" si="16"/>
        <v>200</v>
      </c>
      <c r="F49" s="36">
        <f t="shared" si="16"/>
        <v>200</v>
      </c>
      <c r="G49" s="36">
        <f t="shared" ref="G49:I49" si="91">G41</f>
        <v>240</v>
      </c>
      <c r="H49" s="36">
        <f t="shared" si="91"/>
        <v>5</v>
      </c>
      <c r="I49" s="36">
        <f t="shared" si="91"/>
        <v>6</v>
      </c>
      <c r="J49" s="34" t="str">
        <f t="shared" si="6"/>
        <v>2|1017|4,2|1001|3,2|1004|3</v>
      </c>
      <c r="K49" s="41">
        <f t="shared" si="7"/>
        <v>40</v>
      </c>
      <c r="M49" s="51" t="s">
        <v>213</v>
      </c>
      <c r="N49" s="45">
        <f t="shared" si="62"/>
        <v>2</v>
      </c>
      <c r="O49" s="45">
        <f t="shared" si="63"/>
        <v>1017</v>
      </c>
      <c r="P49" s="46">
        <v>4</v>
      </c>
      <c r="Q49" s="44" t="str">
        <f t="shared" si="85"/>
        <v>锁定</v>
      </c>
      <c r="R49" s="45">
        <f t="shared" si="65"/>
        <v>2</v>
      </c>
      <c r="S49" s="45">
        <f t="shared" si="66"/>
        <v>1001</v>
      </c>
      <c r="T49" s="46">
        <v>3</v>
      </c>
      <c r="U49" s="44" t="str">
        <f t="shared" si="86"/>
        <v>召唤</v>
      </c>
      <c r="V49" s="45">
        <f t="shared" si="67"/>
        <v>2</v>
      </c>
      <c r="W49" s="45">
        <f t="shared" si="68"/>
        <v>1004</v>
      </c>
      <c r="X49" s="46">
        <v>3</v>
      </c>
    </row>
    <row r="50" spans="1:24" x14ac:dyDescent="0.25">
      <c r="A50" s="34">
        <v>46</v>
      </c>
      <c r="B50" s="35" t="str">
        <f t="shared" si="87"/>
        <v>te_hhrz_06</v>
      </c>
      <c r="C50" s="35" t="str">
        <f t="shared" si="88"/>
        <v>hhrz_ss_des</v>
      </c>
      <c r="D50" s="36">
        <v>6</v>
      </c>
      <c r="E50" s="36">
        <f t="shared" si="16"/>
        <v>100</v>
      </c>
      <c r="F50" s="36">
        <f t="shared" si="16"/>
        <v>100</v>
      </c>
      <c r="G50" s="36">
        <f t="shared" ref="G50:I50" si="92">G42</f>
        <v>480</v>
      </c>
      <c r="H50" s="36">
        <f t="shared" si="92"/>
        <v>6</v>
      </c>
      <c r="I50" s="36">
        <f t="shared" si="92"/>
        <v>8</v>
      </c>
      <c r="J50" s="34" t="str">
        <f t="shared" si="6"/>
        <v>2|1018|3,2|1001|3,2|1004|3</v>
      </c>
      <c r="K50" s="41">
        <f t="shared" si="7"/>
        <v>60</v>
      </c>
      <c r="M50" s="52" t="s">
        <v>215</v>
      </c>
      <c r="N50" s="48">
        <f t="shared" si="62"/>
        <v>2</v>
      </c>
      <c r="O50" s="48">
        <f t="shared" si="63"/>
        <v>1018</v>
      </c>
      <c r="P50" s="49">
        <v>3</v>
      </c>
      <c r="Q50" s="47" t="str">
        <f t="shared" si="85"/>
        <v>锁定</v>
      </c>
      <c r="R50" s="48">
        <f t="shared" si="65"/>
        <v>2</v>
      </c>
      <c r="S50" s="48">
        <f t="shared" si="66"/>
        <v>1001</v>
      </c>
      <c r="T50" s="49">
        <v>3</v>
      </c>
      <c r="U50" s="47" t="str">
        <f t="shared" si="86"/>
        <v>召唤</v>
      </c>
      <c r="V50" s="48">
        <f t="shared" si="67"/>
        <v>2</v>
      </c>
      <c r="W50" s="48">
        <f t="shared" si="68"/>
        <v>1004</v>
      </c>
      <c r="X50" s="49">
        <v>3</v>
      </c>
    </row>
    <row r="51" spans="1:24" x14ac:dyDescent="0.25">
      <c r="A51" s="34">
        <v>47</v>
      </c>
      <c r="B51" s="35" t="str">
        <f t="shared" si="87"/>
        <v>te_hhrz_06</v>
      </c>
      <c r="C51" s="35" t="str">
        <f t="shared" si="88"/>
        <v>hhrz_ss_des</v>
      </c>
      <c r="D51" s="36">
        <v>6</v>
      </c>
      <c r="E51" s="36">
        <f t="shared" si="16"/>
        <v>60</v>
      </c>
      <c r="F51" s="36">
        <f t="shared" si="16"/>
        <v>60</v>
      </c>
      <c r="G51" s="36">
        <f t="shared" ref="G51:I51" si="93">G43</f>
        <v>720</v>
      </c>
      <c r="H51" s="36">
        <f t="shared" si="93"/>
        <v>7</v>
      </c>
      <c r="I51" s="36">
        <f t="shared" si="93"/>
        <v>10</v>
      </c>
      <c r="J51" s="34" t="str">
        <f t="shared" ref="J51:J52" si="94">N51&amp;"|"&amp;O51&amp;"|"&amp;P51&amp;","&amp;R51&amp;"|"&amp;S51&amp;"|"&amp;T51&amp;","&amp;V51&amp;"|"&amp;W51&amp;"|"&amp;X51</f>
        <v>2|1018|4,2|1001|4,2|1004|4</v>
      </c>
      <c r="K51" s="41">
        <f t="shared" ref="K51:K52" si="95">G51/I51</f>
        <v>72</v>
      </c>
      <c r="M51" s="52" t="s">
        <v>215</v>
      </c>
      <c r="N51" s="45">
        <f t="shared" si="62"/>
        <v>2</v>
      </c>
      <c r="O51" s="45">
        <f t="shared" si="63"/>
        <v>1018</v>
      </c>
      <c r="P51" s="46">
        <v>4</v>
      </c>
      <c r="Q51" s="44" t="str">
        <f t="shared" si="85"/>
        <v>锁定</v>
      </c>
      <c r="R51" s="45">
        <f t="shared" si="65"/>
        <v>2</v>
      </c>
      <c r="S51" s="45">
        <f t="shared" si="66"/>
        <v>1001</v>
      </c>
      <c r="T51" s="46">
        <v>4</v>
      </c>
      <c r="U51" s="44" t="str">
        <f t="shared" si="86"/>
        <v>召唤</v>
      </c>
      <c r="V51" s="45">
        <f t="shared" si="67"/>
        <v>2</v>
      </c>
      <c r="W51" s="45">
        <f t="shared" si="68"/>
        <v>1004</v>
      </c>
      <c r="X51" s="46">
        <v>4</v>
      </c>
    </row>
    <row r="52" spans="1:24" x14ac:dyDescent="0.25">
      <c r="A52" s="34">
        <v>48</v>
      </c>
      <c r="B52" s="35" t="str">
        <f t="shared" si="87"/>
        <v>te_hhrz_06</v>
      </c>
      <c r="C52" s="35" t="str">
        <f t="shared" si="88"/>
        <v>hhrz_ss_des</v>
      </c>
      <c r="D52" s="36">
        <v>6</v>
      </c>
      <c r="E52" s="36">
        <f t="shared" si="16"/>
        <v>30</v>
      </c>
      <c r="F52" s="36">
        <f t="shared" si="16"/>
        <v>30</v>
      </c>
      <c r="G52" s="36">
        <f t="shared" ref="G52:I52" si="96">G44</f>
        <v>1440</v>
      </c>
      <c r="H52" s="36">
        <f t="shared" si="96"/>
        <v>8</v>
      </c>
      <c r="I52" s="36">
        <f t="shared" si="96"/>
        <v>15</v>
      </c>
      <c r="J52" s="34" t="str">
        <f t="shared" si="94"/>
        <v>2|1018|6,2|1001|5,2|1004|5</v>
      </c>
      <c r="K52" s="41">
        <f t="shared" si="95"/>
        <v>96</v>
      </c>
      <c r="M52" s="52" t="s">
        <v>215</v>
      </c>
      <c r="N52" s="48">
        <f t="shared" si="62"/>
        <v>2</v>
      </c>
      <c r="O52" s="48">
        <f t="shared" si="63"/>
        <v>1018</v>
      </c>
      <c r="P52" s="49">
        <v>6</v>
      </c>
      <c r="Q52" s="47" t="str">
        <f t="shared" si="85"/>
        <v>锁定</v>
      </c>
      <c r="R52" s="48">
        <f t="shared" si="65"/>
        <v>2</v>
      </c>
      <c r="S52" s="48">
        <f t="shared" si="66"/>
        <v>1001</v>
      </c>
      <c r="T52" s="49">
        <v>5</v>
      </c>
      <c r="U52" s="47" t="str">
        <f t="shared" si="86"/>
        <v>召唤</v>
      </c>
      <c r="V52" s="48">
        <f t="shared" si="67"/>
        <v>2</v>
      </c>
      <c r="W52" s="48">
        <f t="shared" si="68"/>
        <v>1004</v>
      </c>
      <c r="X52" s="49">
        <v>5</v>
      </c>
    </row>
    <row r="53" spans="1:24" x14ac:dyDescent="0.25">
      <c r="A53" s="34">
        <v>49</v>
      </c>
      <c r="B53" s="35" t="s">
        <v>237</v>
      </c>
      <c r="C53" s="35" t="s">
        <v>238</v>
      </c>
      <c r="D53" s="36">
        <v>7</v>
      </c>
      <c r="E53" s="36">
        <f t="shared" si="16"/>
        <v>3200</v>
      </c>
      <c r="F53" s="36">
        <f t="shared" si="16"/>
        <v>0</v>
      </c>
      <c r="G53" s="36">
        <f t="shared" ref="G53:I53" si="97">G45</f>
        <v>10</v>
      </c>
      <c r="H53" s="36">
        <f t="shared" si="97"/>
        <v>1</v>
      </c>
      <c r="I53" s="36">
        <f t="shared" si="97"/>
        <v>2</v>
      </c>
      <c r="J53" s="34" t="str">
        <f t="shared" si="6"/>
        <v>1|2|200000,2|1002|1,2|1004|1</v>
      </c>
      <c r="K53" s="41">
        <f t="shared" si="7"/>
        <v>5</v>
      </c>
      <c r="M53" s="42" t="s">
        <v>191</v>
      </c>
      <c r="N53" s="12">
        <f t="shared" si="62"/>
        <v>1</v>
      </c>
      <c r="O53" s="12">
        <f t="shared" si="63"/>
        <v>2</v>
      </c>
      <c r="P53" s="43">
        <v>200000</v>
      </c>
      <c r="Q53" s="42" t="s">
        <v>193</v>
      </c>
      <c r="R53" s="12">
        <f t="shared" si="65"/>
        <v>2</v>
      </c>
      <c r="S53" s="12">
        <f t="shared" si="66"/>
        <v>1002</v>
      </c>
      <c r="T53" s="43">
        <v>1</v>
      </c>
      <c r="U53" s="42" t="s">
        <v>199</v>
      </c>
      <c r="V53" s="12">
        <f t="shared" si="67"/>
        <v>2</v>
      </c>
      <c r="W53" s="12">
        <f t="shared" si="68"/>
        <v>1004</v>
      </c>
      <c r="X53" s="43">
        <v>1</v>
      </c>
    </row>
    <row r="54" spans="1:24" x14ac:dyDescent="0.25">
      <c r="A54" s="34">
        <v>50</v>
      </c>
      <c r="B54" s="35" t="str">
        <f>B53</f>
        <v>te_hhrz_07</v>
      </c>
      <c r="C54" s="35" t="str">
        <f>C53</f>
        <v>hhrz_jj_des</v>
      </c>
      <c r="D54" s="36">
        <v>7</v>
      </c>
      <c r="E54" s="36">
        <f t="shared" si="16"/>
        <v>1600</v>
      </c>
      <c r="F54" s="36">
        <f t="shared" si="16"/>
        <v>0</v>
      </c>
      <c r="G54" s="36">
        <f t="shared" ref="G54:I54" si="98">G46</f>
        <v>30</v>
      </c>
      <c r="H54" s="36">
        <f t="shared" si="98"/>
        <v>2</v>
      </c>
      <c r="I54" s="36">
        <f t="shared" si="98"/>
        <v>3</v>
      </c>
      <c r="J54" s="34" t="str">
        <f t="shared" si="6"/>
        <v>1|2|400000,2|1002|1,2|1004|1</v>
      </c>
      <c r="K54" s="41">
        <f t="shared" si="7"/>
        <v>10</v>
      </c>
      <c r="M54" s="44" t="str">
        <f t="shared" ref="M54:M60" si="99">M53</f>
        <v>金币</v>
      </c>
      <c r="N54" s="45">
        <f t="shared" si="62"/>
        <v>1</v>
      </c>
      <c r="O54" s="45">
        <f t="shared" si="63"/>
        <v>2</v>
      </c>
      <c r="P54" s="46">
        <v>400000</v>
      </c>
      <c r="Q54" s="44" t="str">
        <f t="shared" ref="Q54:Q60" si="100">Q53</f>
        <v>冰冻</v>
      </c>
      <c r="R54" s="45">
        <f t="shared" si="65"/>
        <v>2</v>
      </c>
      <c r="S54" s="45">
        <f t="shared" si="66"/>
        <v>1002</v>
      </c>
      <c r="T54" s="46">
        <v>1</v>
      </c>
      <c r="U54" s="44" t="str">
        <f t="shared" ref="U54:U60" si="101">U53</f>
        <v>召唤</v>
      </c>
      <c r="V54" s="45">
        <f t="shared" si="67"/>
        <v>2</v>
      </c>
      <c r="W54" s="45">
        <f t="shared" si="68"/>
        <v>1004</v>
      </c>
      <c r="X54" s="46">
        <v>1</v>
      </c>
    </row>
    <row r="55" spans="1:24" x14ac:dyDescent="0.25">
      <c r="A55" s="34">
        <v>51</v>
      </c>
      <c r="B55" s="35" t="str">
        <f t="shared" ref="B55:B60" si="102">B54</f>
        <v>te_hhrz_07</v>
      </c>
      <c r="C55" s="35" t="str">
        <f t="shared" ref="C55:C60" si="103">C54</f>
        <v>hhrz_jj_des</v>
      </c>
      <c r="D55" s="36">
        <v>7</v>
      </c>
      <c r="E55" s="36">
        <f t="shared" si="16"/>
        <v>800</v>
      </c>
      <c r="F55" s="36">
        <f t="shared" si="16"/>
        <v>0</v>
      </c>
      <c r="G55" s="36">
        <f t="shared" ref="G55:I55" si="104">G47</f>
        <v>60</v>
      </c>
      <c r="H55" s="36">
        <f t="shared" si="104"/>
        <v>3</v>
      </c>
      <c r="I55" s="36">
        <f t="shared" si="104"/>
        <v>4</v>
      </c>
      <c r="J55" s="34" t="str">
        <f t="shared" si="6"/>
        <v>1|2|600000,2|1002|2,2|1004|2</v>
      </c>
      <c r="K55" s="41">
        <f t="shared" si="7"/>
        <v>15</v>
      </c>
      <c r="M55" s="44" t="str">
        <f t="shared" si="99"/>
        <v>金币</v>
      </c>
      <c r="N55" s="45">
        <f t="shared" si="62"/>
        <v>1</v>
      </c>
      <c r="O55" s="45">
        <f t="shared" si="63"/>
        <v>2</v>
      </c>
      <c r="P55" s="46">
        <v>600000</v>
      </c>
      <c r="Q55" s="44" t="str">
        <f t="shared" si="100"/>
        <v>冰冻</v>
      </c>
      <c r="R55" s="45">
        <f t="shared" si="65"/>
        <v>2</v>
      </c>
      <c r="S55" s="45">
        <f t="shared" si="66"/>
        <v>1002</v>
      </c>
      <c r="T55" s="46">
        <v>2</v>
      </c>
      <c r="U55" s="44" t="str">
        <f t="shared" si="101"/>
        <v>召唤</v>
      </c>
      <c r="V55" s="45">
        <f t="shared" si="67"/>
        <v>2</v>
      </c>
      <c r="W55" s="45">
        <f t="shared" si="68"/>
        <v>1004</v>
      </c>
      <c r="X55" s="46">
        <v>2</v>
      </c>
    </row>
    <row r="56" spans="1:24" x14ac:dyDescent="0.25">
      <c r="A56" s="34">
        <v>52</v>
      </c>
      <c r="B56" s="35" t="str">
        <f t="shared" si="102"/>
        <v>te_hhrz_07</v>
      </c>
      <c r="C56" s="35" t="str">
        <f t="shared" si="103"/>
        <v>hhrz_jj_des</v>
      </c>
      <c r="D56" s="36">
        <v>7</v>
      </c>
      <c r="E56" s="36">
        <f t="shared" si="16"/>
        <v>400</v>
      </c>
      <c r="F56" s="36">
        <f t="shared" si="16"/>
        <v>400</v>
      </c>
      <c r="G56" s="36">
        <f t="shared" ref="G56:I56" si="105">G48</f>
        <v>120</v>
      </c>
      <c r="H56" s="36">
        <f t="shared" si="105"/>
        <v>4</v>
      </c>
      <c r="I56" s="36">
        <f t="shared" si="105"/>
        <v>5</v>
      </c>
      <c r="J56" s="34" t="str">
        <f t="shared" si="6"/>
        <v>1|2|800000,2|1002|2,2|1004|2</v>
      </c>
      <c r="K56" s="41">
        <f t="shared" si="7"/>
        <v>24</v>
      </c>
      <c r="M56" s="44" t="str">
        <f t="shared" si="99"/>
        <v>金币</v>
      </c>
      <c r="N56" s="45">
        <f t="shared" si="62"/>
        <v>1</v>
      </c>
      <c r="O56" s="45">
        <f t="shared" si="63"/>
        <v>2</v>
      </c>
      <c r="P56" s="46">
        <v>800000</v>
      </c>
      <c r="Q56" s="44" t="str">
        <f t="shared" si="100"/>
        <v>冰冻</v>
      </c>
      <c r="R56" s="45">
        <f t="shared" si="65"/>
        <v>2</v>
      </c>
      <c r="S56" s="45">
        <f t="shared" si="66"/>
        <v>1002</v>
      </c>
      <c r="T56" s="46">
        <v>2</v>
      </c>
      <c r="U56" s="44" t="str">
        <f t="shared" si="101"/>
        <v>召唤</v>
      </c>
      <c r="V56" s="45">
        <f t="shared" si="67"/>
        <v>2</v>
      </c>
      <c r="W56" s="45">
        <f t="shared" si="68"/>
        <v>1004</v>
      </c>
      <c r="X56" s="46">
        <v>2</v>
      </c>
    </row>
    <row r="57" spans="1:24" x14ac:dyDescent="0.25">
      <c r="A57" s="34">
        <v>53</v>
      </c>
      <c r="B57" s="35" t="str">
        <f t="shared" si="102"/>
        <v>te_hhrz_07</v>
      </c>
      <c r="C57" s="35" t="str">
        <f t="shared" si="103"/>
        <v>hhrz_jj_des</v>
      </c>
      <c r="D57" s="36">
        <v>7</v>
      </c>
      <c r="E57" s="36">
        <f t="shared" si="16"/>
        <v>200</v>
      </c>
      <c r="F57" s="36">
        <f t="shared" si="16"/>
        <v>200</v>
      </c>
      <c r="G57" s="36">
        <f t="shared" ref="G57:I57" si="106">G49</f>
        <v>240</v>
      </c>
      <c r="H57" s="36">
        <f t="shared" si="106"/>
        <v>5</v>
      </c>
      <c r="I57" s="36">
        <f t="shared" si="106"/>
        <v>6</v>
      </c>
      <c r="J57" s="34" t="str">
        <f t="shared" si="6"/>
        <v>1|2|1000000,2|1002|3,2|1004|3</v>
      </c>
      <c r="K57" s="41">
        <f t="shared" si="7"/>
        <v>40</v>
      </c>
      <c r="M57" s="44" t="str">
        <f t="shared" si="99"/>
        <v>金币</v>
      </c>
      <c r="N57" s="45">
        <f t="shared" si="62"/>
        <v>1</v>
      </c>
      <c r="O57" s="45">
        <f t="shared" si="63"/>
        <v>2</v>
      </c>
      <c r="P57" s="46">
        <v>1000000</v>
      </c>
      <c r="Q57" s="44" t="str">
        <f t="shared" si="100"/>
        <v>冰冻</v>
      </c>
      <c r="R57" s="45">
        <f t="shared" si="65"/>
        <v>2</v>
      </c>
      <c r="S57" s="45">
        <f t="shared" si="66"/>
        <v>1002</v>
      </c>
      <c r="T57" s="46">
        <v>3</v>
      </c>
      <c r="U57" s="44" t="str">
        <f t="shared" si="101"/>
        <v>召唤</v>
      </c>
      <c r="V57" s="45">
        <f t="shared" si="67"/>
        <v>2</v>
      </c>
      <c r="W57" s="45">
        <f t="shared" si="68"/>
        <v>1004</v>
      </c>
      <c r="X57" s="46">
        <v>3</v>
      </c>
    </row>
    <row r="58" spans="1:24" x14ac:dyDescent="0.25">
      <c r="A58" s="34">
        <v>54</v>
      </c>
      <c r="B58" s="35" t="str">
        <f t="shared" si="102"/>
        <v>te_hhrz_07</v>
      </c>
      <c r="C58" s="35" t="str">
        <f t="shared" si="103"/>
        <v>hhrz_jj_des</v>
      </c>
      <c r="D58" s="36">
        <v>7</v>
      </c>
      <c r="E58" s="36">
        <f t="shared" si="16"/>
        <v>100</v>
      </c>
      <c r="F58" s="36">
        <f t="shared" si="16"/>
        <v>100</v>
      </c>
      <c r="G58" s="36">
        <f t="shared" ref="G58:I58" si="107">G50</f>
        <v>480</v>
      </c>
      <c r="H58" s="36">
        <f t="shared" si="107"/>
        <v>6</v>
      </c>
      <c r="I58" s="36">
        <f t="shared" si="107"/>
        <v>8</v>
      </c>
      <c r="J58" s="34" t="str">
        <f t="shared" si="6"/>
        <v>1|2|1500000,2|1002|3,2|1004|3</v>
      </c>
      <c r="K58" s="41">
        <f t="shared" si="7"/>
        <v>60</v>
      </c>
      <c r="M58" s="47" t="str">
        <f t="shared" si="99"/>
        <v>金币</v>
      </c>
      <c r="N58" s="48">
        <f t="shared" si="62"/>
        <v>1</v>
      </c>
      <c r="O58" s="48">
        <f t="shared" si="63"/>
        <v>2</v>
      </c>
      <c r="P58" s="49">
        <v>1500000</v>
      </c>
      <c r="Q58" s="47" t="str">
        <f t="shared" si="100"/>
        <v>冰冻</v>
      </c>
      <c r="R58" s="48">
        <f t="shared" si="65"/>
        <v>2</v>
      </c>
      <c r="S58" s="48">
        <f t="shared" si="66"/>
        <v>1002</v>
      </c>
      <c r="T58" s="49">
        <v>3</v>
      </c>
      <c r="U58" s="47" t="str">
        <f t="shared" si="101"/>
        <v>召唤</v>
      </c>
      <c r="V58" s="48">
        <f t="shared" si="67"/>
        <v>2</v>
      </c>
      <c r="W58" s="48">
        <f t="shared" si="68"/>
        <v>1004</v>
      </c>
      <c r="X58" s="49">
        <v>3</v>
      </c>
    </row>
    <row r="59" spans="1:24" x14ac:dyDescent="0.25">
      <c r="A59" s="34">
        <v>55</v>
      </c>
      <c r="B59" s="35" t="str">
        <f t="shared" si="102"/>
        <v>te_hhrz_07</v>
      </c>
      <c r="C59" s="35" t="str">
        <f t="shared" si="103"/>
        <v>hhrz_jj_des</v>
      </c>
      <c r="D59" s="36">
        <v>7</v>
      </c>
      <c r="E59" s="36">
        <f t="shared" si="16"/>
        <v>60</v>
      </c>
      <c r="F59" s="36">
        <f t="shared" si="16"/>
        <v>60</v>
      </c>
      <c r="G59" s="36">
        <f t="shared" ref="G59:I59" si="108">G51</f>
        <v>720</v>
      </c>
      <c r="H59" s="36">
        <f t="shared" si="108"/>
        <v>7</v>
      </c>
      <c r="I59" s="36">
        <f t="shared" si="108"/>
        <v>10</v>
      </c>
      <c r="J59" s="34" t="str">
        <f t="shared" ref="J59:J60" si="109">N59&amp;"|"&amp;O59&amp;"|"&amp;P59&amp;","&amp;R59&amp;"|"&amp;S59&amp;"|"&amp;T59&amp;","&amp;V59&amp;"|"&amp;W59&amp;"|"&amp;X59</f>
        <v>1|2|2000000,2|1002|4,2|1004|4</v>
      </c>
      <c r="K59" s="41">
        <f t="shared" ref="K59:K60" si="110">G59/I59</f>
        <v>72</v>
      </c>
      <c r="M59" s="44" t="str">
        <f t="shared" si="99"/>
        <v>金币</v>
      </c>
      <c r="N59" s="45">
        <f t="shared" si="62"/>
        <v>1</v>
      </c>
      <c r="O59" s="45">
        <f t="shared" si="63"/>
        <v>2</v>
      </c>
      <c r="P59" s="46">
        <v>2000000</v>
      </c>
      <c r="Q59" s="44" t="str">
        <f t="shared" si="100"/>
        <v>冰冻</v>
      </c>
      <c r="R59" s="45">
        <f t="shared" si="65"/>
        <v>2</v>
      </c>
      <c r="S59" s="45">
        <f t="shared" si="66"/>
        <v>1002</v>
      </c>
      <c r="T59" s="46">
        <v>4</v>
      </c>
      <c r="U59" s="44" t="str">
        <f t="shared" si="101"/>
        <v>召唤</v>
      </c>
      <c r="V59" s="45">
        <f t="shared" si="67"/>
        <v>2</v>
      </c>
      <c r="W59" s="45">
        <f t="shared" si="68"/>
        <v>1004</v>
      </c>
      <c r="X59" s="46">
        <v>4</v>
      </c>
    </row>
    <row r="60" spans="1:24" x14ac:dyDescent="0.25">
      <c r="A60" s="34">
        <v>56</v>
      </c>
      <c r="B60" s="35" t="str">
        <f t="shared" si="102"/>
        <v>te_hhrz_07</v>
      </c>
      <c r="C60" s="35" t="str">
        <f t="shared" si="103"/>
        <v>hhrz_jj_des</v>
      </c>
      <c r="D60" s="36">
        <v>7</v>
      </c>
      <c r="E60" s="36">
        <f t="shared" si="16"/>
        <v>30</v>
      </c>
      <c r="F60" s="36">
        <f t="shared" si="16"/>
        <v>30</v>
      </c>
      <c r="G60" s="36">
        <f t="shared" ref="G60:I60" si="111">G52</f>
        <v>1440</v>
      </c>
      <c r="H60" s="36">
        <f t="shared" si="111"/>
        <v>8</v>
      </c>
      <c r="I60" s="36">
        <f t="shared" si="111"/>
        <v>15</v>
      </c>
      <c r="J60" s="34" t="str">
        <f t="shared" si="109"/>
        <v>1|2|3000000,2|1002|5,2|1004|5</v>
      </c>
      <c r="K60" s="41">
        <f t="shared" si="110"/>
        <v>96</v>
      </c>
      <c r="M60" s="47" t="str">
        <f t="shared" si="99"/>
        <v>金币</v>
      </c>
      <c r="N60" s="48">
        <f t="shared" si="62"/>
        <v>1</v>
      </c>
      <c r="O60" s="48">
        <f t="shared" si="63"/>
        <v>2</v>
      </c>
      <c r="P60" s="49">
        <v>3000000</v>
      </c>
      <c r="Q60" s="47" t="str">
        <f t="shared" si="100"/>
        <v>冰冻</v>
      </c>
      <c r="R60" s="48">
        <f t="shared" si="65"/>
        <v>2</v>
      </c>
      <c r="S60" s="48">
        <f t="shared" si="66"/>
        <v>1002</v>
      </c>
      <c r="T60" s="49">
        <v>5</v>
      </c>
      <c r="U60" s="47" t="str">
        <f t="shared" si="101"/>
        <v>召唤</v>
      </c>
      <c r="V60" s="48">
        <f t="shared" si="67"/>
        <v>2</v>
      </c>
      <c r="W60" s="48">
        <f t="shared" si="68"/>
        <v>1004</v>
      </c>
      <c r="X60" s="49">
        <v>5</v>
      </c>
    </row>
    <row r="61" spans="1:24" x14ac:dyDescent="0.25">
      <c r="A61" s="34">
        <v>57</v>
      </c>
      <c r="B61" s="35" t="s">
        <v>239</v>
      </c>
      <c r="C61" s="35" t="s">
        <v>240</v>
      </c>
      <c r="D61" s="36">
        <v>8</v>
      </c>
      <c r="E61" s="36">
        <f t="shared" si="16"/>
        <v>3200</v>
      </c>
      <c r="F61" s="36">
        <f t="shared" si="16"/>
        <v>0</v>
      </c>
      <c r="G61" s="36">
        <f t="shared" ref="G61:I61" si="112">G53</f>
        <v>10</v>
      </c>
      <c r="H61" s="36">
        <f t="shared" si="112"/>
        <v>1</v>
      </c>
      <c r="I61" s="36">
        <f t="shared" si="112"/>
        <v>2</v>
      </c>
      <c r="J61" s="34" t="str">
        <f t="shared" si="6"/>
        <v>1|1|20,2|1001|1,2|1002|1</v>
      </c>
      <c r="K61" s="41">
        <f t="shared" si="7"/>
        <v>5</v>
      </c>
      <c r="M61" s="42" t="s">
        <v>195</v>
      </c>
      <c r="N61" s="12">
        <f t="shared" si="62"/>
        <v>1</v>
      </c>
      <c r="O61" s="12">
        <f t="shared" si="63"/>
        <v>1</v>
      </c>
      <c r="P61" s="43">
        <f>P53/10000</f>
        <v>20</v>
      </c>
      <c r="Q61" s="42" t="s">
        <v>192</v>
      </c>
      <c r="R61" s="12">
        <f t="shared" si="65"/>
        <v>2</v>
      </c>
      <c r="S61" s="12">
        <f t="shared" si="66"/>
        <v>1001</v>
      </c>
      <c r="T61" s="43">
        <v>1</v>
      </c>
      <c r="U61" s="42" t="s">
        <v>193</v>
      </c>
      <c r="V61" s="12">
        <f t="shared" si="67"/>
        <v>2</v>
      </c>
      <c r="W61" s="12">
        <f t="shared" si="68"/>
        <v>1002</v>
      </c>
      <c r="X61" s="43">
        <v>1</v>
      </c>
    </row>
    <row r="62" spans="1:24" x14ac:dyDescent="0.25">
      <c r="A62" s="34">
        <v>58</v>
      </c>
      <c r="B62" s="35" t="str">
        <f>B61</f>
        <v>te_hhrz_08</v>
      </c>
      <c r="C62" s="35" t="str">
        <f>C61</f>
        <v>hhrz_mg_des</v>
      </c>
      <c r="D62" s="36">
        <v>8</v>
      </c>
      <c r="E62" s="36">
        <f t="shared" si="16"/>
        <v>1600</v>
      </c>
      <c r="F62" s="36">
        <f t="shared" si="16"/>
        <v>0</v>
      </c>
      <c r="G62" s="36">
        <f t="shared" ref="G62:I62" si="113">G54</f>
        <v>30</v>
      </c>
      <c r="H62" s="36">
        <f t="shared" si="113"/>
        <v>2</v>
      </c>
      <c r="I62" s="36">
        <f t="shared" si="113"/>
        <v>3</v>
      </c>
      <c r="J62" s="34" t="str">
        <f t="shared" si="6"/>
        <v>1|1|40,2|1001|1,2|1002|1</v>
      </c>
      <c r="K62" s="41">
        <f t="shared" si="7"/>
        <v>10</v>
      </c>
      <c r="M62" s="44" t="str">
        <f t="shared" ref="M62:M68" si="114">M61</f>
        <v>钻石</v>
      </c>
      <c r="N62" s="45">
        <f t="shared" si="62"/>
        <v>1</v>
      </c>
      <c r="O62" s="45">
        <f t="shared" si="63"/>
        <v>1</v>
      </c>
      <c r="P62" s="46">
        <f t="shared" ref="P62:P68" si="115">P54/10000</f>
        <v>40</v>
      </c>
      <c r="Q62" s="44" t="str">
        <f t="shared" ref="Q62:Q68" si="116">Q61</f>
        <v>锁定</v>
      </c>
      <c r="R62" s="45">
        <f t="shared" si="65"/>
        <v>2</v>
      </c>
      <c r="S62" s="45">
        <f t="shared" si="66"/>
        <v>1001</v>
      </c>
      <c r="T62" s="46">
        <v>1</v>
      </c>
      <c r="U62" s="44" t="str">
        <f t="shared" ref="U62:U68" si="117">U61</f>
        <v>冰冻</v>
      </c>
      <c r="V62" s="45">
        <f t="shared" si="67"/>
        <v>2</v>
      </c>
      <c r="W62" s="45">
        <f t="shared" si="68"/>
        <v>1002</v>
      </c>
      <c r="X62" s="46">
        <v>1</v>
      </c>
    </row>
    <row r="63" spans="1:24" x14ac:dyDescent="0.25">
      <c r="A63" s="34">
        <v>59</v>
      </c>
      <c r="B63" s="35" t="str">
        <f t="shared" ref="B63:B68" si="118">B62</f>
        <v>te_hhrz_08</v>
      </c>
      <c r="C63" s="35" t="str">
        <f t="shared" ref="C63:C68" si="119">C62</f>
        <v>hhrz_mg_des</v>
      </c>
      <c r="D63" s="36">
        <v>8</v>
      </c>
      <c r="E63" s="36">
        <f t="shared" si="16"/>
        <v>800</v>
      </c>
      <c r="F63" s="36">
        <f t="shared" si="16"/>
        <v>0</v>
      </c>
      <c r="G63" s="36">
        <f t="shared" ref="G63:I63" si="120">G55</f>
        <v>60</v>
      </c>
      <c r="H63" s="36">
        <f t="shared" si="120"/>
        <v>3</v>
      </c>
      <c r="I63" s="36">
        <f t="shared" si="120"/>
        <v>4</v>
      </c>
      <c r="J63" s="34" t="str">
        <f t="shared" si="6"/>
        <v>1|1|60,2|1001|2,2|1002|2</v>
      </c>
      <c r="K63" s="41">
        <f t="shared" si="7"/>
        <v>15</v>
      </c>
      <c r="M63" s="44" t="str">
        <f t="shared" si="114"/>
        <v>钻石</v>
      </c>
      <c r="N63" s="45">
        <f t="shared" si="62"/>
        <v>1</v>
      </c>
      <c r="O63" s="45">
        <f t="shared" si="63"/>
        <v>1</v>
      </c>
      <c r="P63" s="46">
        <f t="shared" si="115"/>
        <v>60</v>
      </c>
      <c r="Q63" s="44" t="str">
        <f t="shared" si="116"/>
        <v>锁定</v>
      </c>
      <c r="R63" s="45">
        <f t="shared" si="65"/>
        <v>2</v>
      </c>
      <c r="S63" s="45">
        <f t="shared" si="66"/>
        <v>1001</v>
      </c>
      <c r="T63" s="46">
        <v>2</v>
      </c>
      <c r="U63" s="44" t="str">
        <f t="shared" si="117"/>
        <v>冰冻</v>
      </c>
      <c r="V63" s="45">
        <f t="shared" si="67"/>
        <v>2</v>
      </c>
      <c r="W63" s="45">
        <f t="shared" si="68"/>
        <v>1002</v>
      </c>
      <c r="X63" s="46">
        <v>2</v>
      </c>
    </row>
    <row r="64" spans="1:24" x14ac:dyDescent="0.25">
      <c r="A64" s="34">
        <v>60</v>
      </c>
      <c r="B64" s="35" t="str">
        <f t="shared" si="118"/>
        <v>te_hhrz_08</v>
      </c>
      <c r="C64" s="35" t="str">
        <f t="shared" si="119"/>
        <v>hhrz_mg_des</v>
      </c>
      <c r="D64" s="36">
        <v>8</v>
      </c>
      <c r="E64" s="36">
        <f t="shared" si="16"/>
        <v>400</v>
      </c>
      <c r="F64" s="36">
        <f t="shared" si="16"/>
        <v>400</v>
      </c>
      <c r="G64" s="36">
        <f t="shared" ref="G64:I64" si="121">G56</f>
        <v>120</v>
      </c>
      <c r="H64" s="36">
        <f t="shared" si="121"/>
        <v>4</v>
      </c>
      <c r="I64" s="36">
        <f t="shared" si="121"/>
        <v>5</v>
      </c>
      <c r="J64" s="34" t="str">
        <f t="shared" si="6"/>
        <v>1|1|80,2|1001|2,2|1002|2</v>
      </c>
      <c r="K64" s="41">
        <f t="shared" si="7"/>
        <v>24</v>
      </c>
      <c r="M64" s="44" t="str">
        <f t="shared" si="114"/>
        <v>钻石</v>
      </c>
      <c r="N64" s="45">
        <f t="shared" si="62"/>
        <v>1</v>
      </c>
      <c r="O64" s="45">
        <f t="shared" si="63"/>
        <v>1</v>
      </c>
      <c r="P64" s="46">
        <f t="shared" si="115"/>
        <v>80</v>
      </c>
      <c r="Q64" s="44" t="str">
        <f t="shared" si="116"/>
        <v>锁定</v>
      </c>
      <c r="R64" s="45">
        <f t="shared" si="65"/>
        <v>2</v>
      </c>
      <c r="S64" s="45">
        <f t="shared" si="66"/>
        <v>1001</v>
      </c>
      <c r="T64" s="46">
        <v>2</v>
      </c>
      <c r="U64" s="44" t="str">
        <f t="shared" si="117"/>
        <v>冰冻</v>
      </c>
      <c r="V64" s="45">
        <f t="shared" si="67"/>
        <v>2</v>
      </c>
      <c r="W64" s="45">
        <f t="shared" si="68"/>
        <v>1002</v>
      </c>
      <c r="X64" s="46">
        <v>2</v>
      </c>
    </row>
    <row r="65" spans="1:24" x14ac:dyDescent="0.25">
      <c r="A65" s="34">
        <v>61</v>
      </c>
      <c r="B65" s="35" t="str">
        <f t="shared" si="118"/>
        <v>te_hhrz_08</v>
      </c>
      <c r="C65" s="35" t="str">
        <f t="shared" si="119"/>
        <v>hhrz_mg_des</v>
      </c>
      <c r="D65" s="36">
        <v>8</v>
      </c>
      <c r="E65" s="36">
        <f t="shared" si="16"/>
        <v>200</v>
      </c>
      <c r="F65" s="36">
        <f t="shared" si="16"/>
        <v>200</v>
      </c>
      <c r="G65" s="36">
        <f t="shared" ref="G65:I65" si="122">G57</f>
        <v>240</v>
      </c>
      <c r="H65" s="36">
        <f t="shared" si="122"/>
        <v>5</v>
      </c>
      <c r="I65" s="36">
        <f t="shared" si="122"/>
        <v>6</v>
      </c>
      <c r="J65" s="34" t="str">
        <f t="shared" si="6"/>
        <v>1|1|100,2|1001|3,2|1002|3</v>
      </c>
      <c r="K65" s="41">
        <f t="shared" si="7"/>
        <v>40</v>
      </c>
      <c r="M65" s="44" t="str">
        <f t="shared" si="114"/>
        <v>钻石</v>
      </c>
      <c r="N65" s="45">
        <f t="shared" si="62"/>
        <v>1</v>
      </c>
      <c r="O65" s="45">
        <f t="shared" si="63"/>
        <v>1</v>
      </c>
      <c r="P65" s="46">
        <f t="shared" si="115"/>
        <v>100</v>
      </c>
      <c r="Q65" s="44" t="str">
        <f t="shared" si="116"/>
        <v>锁定</v>
      </c>
      <c r="R65" s="45">
        <f t="shared" si="65"/>
        <v>2</v>
      </c>
      <c r="S65" s="45">
        <f t="shared" si="66"/>
        <v>1001</v>
      </c>
      <c r="T65" s="46">
        <v>3</v>
      </c>
      <c r="U65" s="44" t="str">
        <f t="shared" si="117"/>
        <v>冰冻</v>
      </c>
      <c r="V65" s="45">
        <f t="shared" si="67"/>
        <v>2</v>
      </c>
      <c r="W65" s="45">
        <f t="shared" si="68"/>
        <v>1002</v>
      </c>
      <c r="X65" s="46">
        <v>3</v>
      </c>
    </row>
    <row r="66" spans="1:24" x14ac:dyDescent="0.25">
      <c r="A66" s="34">
        <v>62</v>
      </c>
      <c r="B66" s="35" t="str">
        <f t="shared" si="118"/>
        <v>te_hhrz_08</v>
      </c>
      <c r="C66" s="35" t="str">
        <f t="shared" si="119"/>
        <v>hhrz_mg_des</v>
      </c>
      <c r="D66" s="36">
        <v>8</v>
      </c>
      <c r="E66" s="36">
        <f t="shared" si="16"/>
        <v>100</v>
      </c>
      <c r="F66" s="36">
        <f t="shared" si="16"/>
        <v>100</v>
      </c>
      <c r="G66" s="36">
        <f t="shared" ref="G66:I66" si="123">G58</f>
        <v>480</v>
      </c>
      <c r="H66" s="36">
        <f t="shared" si="123"/>
        <v>6</v>
      </c>
      <c r="I66" s="36">
        <f t="shared" si="123"/>
        <v>8</v>
      </c>
      <c r="J66" s="34" t="str">
        <f t="shared" si="6"/>
        <v>1|1|150,2|1001|3,2|1002|3</v>
      </c>
      <c r="K66" s="41">
        <f t="shared" si="7"/>
        <v>60</v>
      </c>
      <c r="M66" s="47" t="str">
        <f t="shared" si="114"/>
        <v>钻石</v>
      </c>
      <c r="N66" s="48">
        <f t="shared" si="62"/>
        <v>1</v>
      </c>
      <c r="O66" s="48">
        <f t="shared" si="63"/>
        <v>1</v>
      </c>
      <c r="P66" s="49">
        <f t="shared" si="115"/>
        <v>150</v>
      </c>
      <c r="Q66" s="47" t="str">
        <f t="shared" si="116"/>
        <v>锁定</v>
      </c>
      <c r="R66" s="48">
        <f t="shared" si="65"/>
        <v>2</v>
      </c>
      <c r="S66" s="48">
        <f t="shared" si="66"/>
        <v>1001</v>
      </c>
      <c r="T66" s="49">
        <v>3</v>
      </c>
      <c r="U66" s="47" t="str">
        <f t="shared" si="117"/>
        <v>冰冻</v>
      </c>
      <c r="V66" s="48">
        <f t="shared" si="67"/>
        <v>2</v>
      </c>
      <c r="W66" s="48">
        <f t="shared" si="68"/>
        <v>1002</v>
      </c>
      <c r="X66" s="49">
        <v>3</v>
      </c>
    </row>
    <row r="67" spans="1:24" x14ac:dyDescent="0.25">
      <c r="A67" s="34">
        <v>63</v>
      </c>
      <c r="B67" s="35" t="str">
        <f t="shared" si="118"/>
        <v>te_hhrz_08</v>
      </c>
      <c r="C67" s="35" t="str">
        <f t="shared" si="119"/>
        <v>hhrz_mg_des</v>
      </c>
      <c r="D67" s="36">
        <v>8</v>
      </c>
      <c r="E67" s="36">
        <f t="shared" si="16"/>
        <v>60</v>
      </c>
      <c r="F67" s="36">
        <f t="shared" si="16"/>
        <v>60</v>
      </c>
      <c r="G67" s="36">
        <f t="shared" ref="G67:I67" si="124">G59</f>
        <v>720</v>
      </c>
      <c r="H67" s="36">
        <f t="shared" si="124"/>
        <v>7</v>
      </c>
      <c r="I67" s="36">
        <f t="shared" si="124"/>
        <v>10</v>
      </c>
      <c r="J67" s="34" t="str">
        <f t="shared" ref="J67:J68" si="125">N67&amp;"|"&amp;O67&amp;"|"&amp;P67&amp;","&amp;R67&amp;"|"&amp;S67&amp;"|"&amp;T67&amp;","&amp;V67&amp;"|"&amp;W67&amp;"|"&amp;X67</f>
        <v>1|1|200,2|1001|4,2|1002|4</v>
      </c>
      <c r="K67" s="41">
        <f t="shared" ref="K67:K68" si="126">G67/I67</f>
        <v>72</v>
      </c>
      <c r="M67" s="44" t="str">
        <f t="shared" si="114"/>
        <v>钻石</v>
      </c>
      <c r="N67" s="45">
        <f t="shared" si="62"/>
        <v>1</v>
      </c>
      <c r="O67" s="45">
        <f t="shared" si="63"/>
        <v>1</v>
      </c>
      <c r="P67" s="46">
        <f t="shared" si="115"/>
        <v>200</v>
      </c>
      <c r="Q67" s="44" t="str">
        <f t="shared" si="116"/>
        <v>锁定</v>
      </c>
      <c r="R67" s="45">
        <f t="shared" si="65"/>
        <v>2</v>
      </c>
      <c r="S67" s="45">
        <f t="shared" si="66"/>
        <v>1001</v>
      </c>
      <c r="T67" s="46">
        <v>4</v>
      </c>
      <c r="U67" s="44" t="str">
        <f t="shared" si="117"/>
        <v>冰冻</v>
      </c>
      <c r="V67" s="45">
        <f t="shared" si="67"/>
        <v>2</v>
      </c>
      <c r="W67" s="45">
        <f t="shared" si="68"/>
        <v>1002</v>
      </c>
      <c r="X67" s="46">
        <v>4</v>
      </c>
    </row>
    <row r="68" spans="1:24" x14ac:dyDescent="0.25">
      <c r="A68" s="34">
        <v>64</v>
      </c>
      <c r="B68" s="35" t="str">
        <f t="shared" si="118"/>
        <v>te_hhrz_08</v>
      </c>
      <c r="C68" s="35" t="str">
        <f t="shared" si="119"/>
        <v>hhrz_mg_des</v>
      </c>
      <c r="D68" s="36">
        <v>8</v>
      </c>
      <c r="E68" s="36">
        <f t="shared" si="16"/>
        <v>30</v>
      </c>
      <c r="F68" s="36">
        <f t="shared" si="16"/>
        <v>30</v>
      </c>
      <c r="G68" s="36">
        <f t="shared" ref="G68:I68" si="127">G60</f>
        <v>1440</v>
      </c>
      <c r="H68" s="36">
        <f t="shared" si="127"/>
        <v>8</v>
      </c>
      <c r="I68" s="36">
        <f t="shared" si="127"/>
        <v>15</v>
      </c>
      <c r="J68" s="34" t="str">
        <f t="shared" si="125"/>
        <v>1|1|300,2|1001|5,2|1002|5</v>
      </c>
      <c r="K68" s="41">
        <f t="shared" si="126"/>
        <v>96</v>
      </c>
      <c r="M68" s="47" t="str">
        <f t="shared" si="114"/>
        <v>钻石</v>
      </c>
      <c r="N68" s="48">
        <f t="shared" si="62"/>
        <v>1</v>
      </c>
      <c r="O68" s="48">
        <f t="shared" si="63"/>
        <v>1</v>
      </c>
      <c r="P68" s="49">
        <f t="shared" si="115"/>
        <v>300</v>
      </c>
      <c r="Q68" s="47" t="str">
        <f t="shared" si="116"/>
        <v>锁定</v>
      </c>
      <c r="R68" s="48">
        <f t="shared" si="65"/>
        <v>2</v>
      </c>
      <c r="S68" s="48">
        <f t="shared" si="66"/>
        <v>1001</v>
      </c>
      <c r="T68" s="49">
        <v>5</v>
      </c>
      <c r="U68" s="47" t="str">
        <f t="shared" si="117"/>
        <v>冰冻</v>
      </c>
      <c r="V68" s="48">
        <f t="shared" si="67"/>
        <v>2</v>
      </c>
      <c r="W68" s="48">
        <f t="shared" si="68"/>
        <v>1002</v>
      </c>
      <c r="X68" s="49">
        <v>5</v>
      </c>
    </row>
    <row r="69" spans="1:24" x14ac:dyDescent="0.25">
      <c r="A69" s="34">
        <v>65</v>
      </c>
      <c r="B69" s="35" t="s">
        <v>241</v>
      </c>
      <c r="C69" s="35" t="s">
        <v>242</v>
      </c>
      <c r="D69" s="36">
        <v>9</v>
      </c>
      <c r="E69" s="36">
        <f t="shared" si="16"/>
        <v>3200</v>
      </c>
      <c r="F69" s="36">
        <f t="shared" si="16"/>
        <v>0</v>
      </c>
      <c r="G69" s="36">
        <f t="shared" ref="G69:I69" si="128">G61</f>
        <v>10</v>
      </c>
      <c r="H69" s="36">
        <f t="shared" si="128"/>
        <v>1</v>
      </c>
      <c r="I69" s="36">
        <f t="shared" si="128"/>
        <v>2</v>
      </c>
      <c r="J69" s="34" t="str">
        <f t="shared" si="6"/>
        <v>2|1015|4,2|1001|1,2|1004|1</v>
      </c>
      <c r="K69" s="41">
        <f t="shared" si="7"/>
        <v>5</v>
      </c>
      <c r="M69" s="50" t="s">
        <v>207</v>
      </c>
      <c r="N69" s="12">
        <f t="shared" ref="N69:N84" si="129">VLOOKUP(M69,$AA:$AE,4,0)</f>
        <v>2</v>
      </c>
      <c r="O69" s="12">
        <f t="shared" ref="O69:O84" si="130">VLOOKUP(M69,$AA:$AE,5,0)</f>
        <v>1015</v>
      </c>
      <c r="P69" s="43">
        <v>4</v>
      </c>
      <c r="Q69" s="42" t="s">
        <v>192</v>
      </c>
      <c r="R69" s="12">
        <f t="shared" ref="R69:R84" si="131">VLOOKUP(Q69,$AA:$AE,4,0)</f>
        <v>2</v>
      </c>
      <c r="S69" s="12">
        <f t="shared" ref="S69:S84" si="132">VLOOKUP(Q69,$AA:$AE,5,0)</f>
        <v>1001</v>
      </c>
      <c r="T69" s="43">
        <v>1</v>
      </c>
      <c r="U69" s="42" t="s">
        <v>199</v>
      </c>
      <c r="V69" s="12">
        <f t="shared" ref="V69:V84" si="133">VLOOKUP(U69,$AA:$AE,4,0)</f>
        <v>2</v>
      </c>
      <c r="W69" s="12">
        <f t="shared" ref="W69:W84" si="134">VLOOKUP(U69,$AA:$AE,5,0)</f>
        <v>1004</v>
      </c>
      <c r="X69" s="43">
        <v>1</v>
      </c>
    </row>
    <row r="70" spans="1:24" x14ac:dyDescent="0.25">
      <c r="A70" s="34">
        <v>66</v>
      </c>
      <c r="B70" s="35" t="str">
        <f>B69</f>
        <v>te_hhrz_09</v>
      </c>
      <c r="C70" s="35" t="str">
        <f>C69</f>
        <v>hhrz_hs_des</v>
      </c>
      <c r="D70" s="36">
        <v>9</v>
      </c>
      <c r="E70" s="36">
        <f t="shared" si="16"/>
        <v>1600</v>
      </c>
      <c r="F70" s="36">
        <f t="shared" si="16"/>
        <v>0</v>
      </c>
      <c r="G70" s="36">
        <f t="shared" ref="G70:I70" si="135">G62</f>
        <v>30</v>
      </c>
      <c r="H70" s="36">
        <f t="shared" si="135"/>
        <v>2</v>
      </c>
      <c r="I70" s="36">
        <f t="shared" si="135"/>
        <v>3</v>
      </c>
      <c r="J70" s="34" t="str">
        <f t="shared" si="6"/>
        <v>2|1016|4,2|1001|1,2|1004|1</v>
      </c>
      <c r="K70" s="41">
        <f t="shared" si="7"/>
        <v>10</v>
      </c>
      <c r="M70" s="51" t="s">
        <v>209</v>
      </c>
      <c r="N70" s="45">
        <f t="shared" si="129"/>
        <v>2</v>
      </c>
      <c r="O70" s="45">
        <f t="shared" si="130"/>
        <v>1016</v>
      </c>
      <c r="P70" s="46">
        <v>4</v>
      </c>
      <c r="Q70" s="44" t="str">
        <f t="shared" ref="Q70:Q76" si="136">Q69</f>
        <v>锁定</v>
      </c>
      <c r="R70" s="45">
        <f t="shared" si="131"/>
        <v>2</v>
      </c>
      <c r="S70" s="45">
        <f t="shared" si="132"/>
        <v>1001</v>
      </c>
      <c r="T70" s="46">
        <v>1</v>
      </c>
      <c r="U70" s="44" t="str">
        <f t="shared" ref="U70:U76" si="137">U69</f>
        <v>召唤</v>
      </c>
      <c r="V70" s="45">
        <f t="shared" si="133"/>
        <v>2</v>
      </c>
      <c r="W70" s="45">
        <f t="shared" si="134"/>
        <v>1004</v>
      </c>
      <c r="X70" s="46">
        <v>1</v>
      </c>
    </row>
    <row r="71" spans="1:24" x14ac:dyDescent="0.25">
      <c r="A71" s="34">
        <v>67</v>
      </c>
      <c r="B71" s="35" t="str">
        <f t="shared" ref="B71:B76" si="138">B70</f>
        <v>te_hhrz_09</v>
      </c>
      <c r="C71" s="35" t="str">
        <f t="shared" ref="C71:C76" si="139">C70</f>
        <v>hhrz_hs_des</v>
      </c>
      <c r="D71" s="36">
        <v>9</v>
      </c>
      <c r="E71" s="36">
        <f t="shared" si="16"/>
        <v>800</v>
      </c>
      <c r="F71" s="36">
        <f t="shared" si="16"/>
        <v>0</v>
      </c>
      <c r="G71" s="36">
        <f t="shared" ref="G71:I71" si="140">G63</f>
        <v>60</v>
      </c>
      <c r="H71" s="36">
        <f t="shared" si="140"/>
        <v>3</v>
      </c>
      <c r="I71" s="36">
        <f t="shared" si="140"/>
        <v>4</v>
      </c>
      <c r="J71" s="34" t="str">
        <f t="shared" si="6"/>
        <v>2|1016|6,2|1001|2,2|1004|2</v>
      </c>
      <c r="K71" s="41">
        <f t="shared" si="7"/>
        <v>15</v>
      </c>
      <c r="M71" s="51" t="s">
        <v>209</v>
      </c>
      <c r="N71" s="45">
        <f t="shared" si="129"/>
        <v>2</v>
      </c>
      <c r="O71" s="45">
        <f t="shared" si="130"/>
        <v>1016</v>
      </c>
      <c r="P71" s="46">
        <v>6</v>
      </c>
      <c r="Q71" s="44" t="str">
        <f t="shared" si="136"/>
        <v>锁定</v>
      </c>
      <c r="R71" s="45">
        <f t="shared" si="131"/>
        <v>2</v>
      </c>
      <c r="S71" s="45">
        <f t="shared" si="132"/>
        <v>1001</v>
      </c>
      <c r="T71" s="46">
        <v>2</v>
      </c>
      <c r="U71" s="44" t="str">
        <f t="shared" si="137"/>
        <v>召唤</v>
      </c>
      <c r="V71" s="45">
        <f t="shared" si="133"/>
        <v>2</v>
      </c>
      <c r="W71" s="45">
        <f t="shared" si="134"/>
        <v>1004</v>
      </c>
      <c r="X71" s="46">
        <v>2</v>
      </c>
    </row>
    <row r="72" spans="1:24" x14ac:dyDescent="0.25">
      <c r="A72" s="34">
        <v>68</v>
      </c>
      <c r="B72" s="35" t="str">
        <f t="shared" si="138"/>
        <v>te_hhrz_09</v>
      </c>
      <c r="C72" s="35" t="str">
        <f t="shared" si="139"/>
        <v>hhrz_hs_des</v>
      </c>
      <c r="D72" s="36">
        <v>9</v>
      </c>
      <c r="E72" s="36">
        <f t="shared" si="16"/>
        <v>400</v>
      </c>
      <c r="F72" s="36">
        <f t="shared" si="16"/>
        <v>400</v>
      </c>
      <c r="G72" s="36">
        <f t="shared" ref="G72:I72" si="141">G64</f>
        <v>120</v>
      </c>
      <c r="H72" s="36">
        <f t="shared" si="141"/>
        <v>4</v>
      </c>
      <c r="I72" s="36">
        <f t="shared" si="141"/>
        <v>5</v>
      </c>
      <c r="J72" s="34" t="str">
        <f t="shared" si="6"/>
        <v>2|1017|3,2|1001|2,2|1004|2</v>
      </c>
      <c r="K72" s="41">
        <f t="shared" si="7"/>
        <v>24</v>
      </c>
      <c r="M72" s="51" t="s">
        <v>280</v>
      </c>
      <c r="N72" s="45">
        <f t="shared" si="129"/>
        <v>2</v>
      </c>
      <c r="O72" s="45">
        <f t="shared" si="130"/>
        <v>1017</v>
      </c>
      <c r="P72" s="46">
        <v>3</v>
      </c>
      <c r="Q72" s="44" t="str">
        <f t="shared" si="136"/>
        <v>锁定</v>
      </c>
      <c r="R72" s="45">
        <f t="shared" si="131"/>
        <v>2</v>
      </c>
      <c r="S72" s="45">
        <f t="shared" si="132"/>
        <v>1001</v>
      </c>
      <c r="T72" s="46">
        <v>2</v>
      </c>
      <c r="U72" s="44" t="str">
        <f t="shared" si="137"/>
        <v>召唤</v>
      </c>
      <c r="V72" s="45">
        <f t="shared" si="133"/>
        <v>2</v>
      </c>
      <c r="W72" s="45">
        <f t="shared" si="134"/>
        <v>1004</v>
      </c>
      <c r="X72" s="46">
        <v>2</v>
      </c>
    </row>
    <row r="73" spans="1:24" x14ac:dyDescent="0.25">
      <c r="A73" s="34">
        <v>69</v>
      </c>
      <c r="B73" s="35" t="str">
        <f t="shared" si="138"/>
        <v>te_hhrz_09</v>
      </c>
      <c r="C73" s="35" t="str">
        <f t="shared" si="139"/>
        <v>hhrz_hs_des</v>
      </c>
      <c r="D73" s="36">
        <v>9</v>
      </c>
      <c r="E73" s="36">
        <f t="shared" si="16"/>
        <v>200</v>
      </c>
      <c r="F73" s="36">
        <f t="shared" si="16"/>
        <v>200</v>
      </c>
      <c r="G73" s="36">
        <f t="shared" ref="G73:I73" si="142">G65</f>
        <v>240</v>
      </c>
      <c r="H73" s="36">
        <f t="shared" si="142"/>
        <v>5</v>
      </c>
      <c r="I73" s="36">
        <f t="shared" si="142"/>
        <v>6</v>
      </c>
      <c r="J73" s="34" t="str">
        <f t="shared" si="6"/>
        <v>2|1017|4,2|1001|3,2|1004|3</v>
      </c>
      <c r="K73" s="41">
        <f t="shared" si="7"/>
        <v>40</v>
      </c>
      <c r="M73" s="51" t="s">
        <v>213</v>
      </c>
      <c r="N73" s="45">
        <f t="shared" si="129"/>
        <v>2</v>
      </c>
      <c r="O73" s="45">
        <f t="shared" si="130"/>
        <v>1017</v>
      </c>
      <c r="P73" s="46">
        <v>4</v>
      </c>
      <c r="Q73" s="44" t="str">
        <f t="shared" si="136"/>
        <v>锁定</v>
      </c>
      <c r="R73" s="45">
        <f t="shared" si="131"/>
        <v>2</v>
      </c>
      <c r="S73" s="45">
        <f t="shared" si="132"/>
        <v>1001</v>
      </c>
      <c r="T73" s="46">
        <v>3</v>
      </c>
      <c r="U73" s="44" t="str">
        <f t="shared" si="137"/>
        <v>召唤</v>
      </c>
      <c r="V73" s="45">
        <f t="shared" si="133"/>
        <v>2</v>
      </c>
      <c r="W73" s="45">
        <f t="shared" si="134"/>
        <v>1004</v>
      </c>
      <c r="X73" s="46">
        <v>3</v>
      </c>
    </row>
    <row r="74" spans="1:24" x14ac:dyDescent="0.25">
      <c r="A74" s="34">
        <v>70</v>
      </c>
      <c r="B74" s="35" t="str">
        <f t="shared" si="138"/>
        <v>te_hhrz_09</v>
      </c>
      <c r="C74" s="35" t="str">
        <f t="shared" si="139"/>
        <v>hhrz_hs_des</v>
      </c>
      <c r="D74" s="36">
        <v>9</v>
      </c>
      <c r="E74" s="36">
        <f t="shared" si="16"/>
        <v>100</v>
      </c>
      <c r="F74" s="36">
        <f t="shared" si="16"/>
        <v>100</v>
      </c>
      <c r="G74" s="36">
        <f t="shared" ref="G74:I74" si="143">G66</f>
        <v>480</v>
      </c>
      <c r="H74" s="36">
        <f t="shared" si="143"/>
        <v>6</v>
      </c>
      <c r="I74" s="36">
        <f t="shared" si="143"/>
        <v>8</v>
      </c>
      <c r="J74" s="34" t="str">
        <f t="shared" si="6"/>
        <v>2|1018|3,2|1001|3,2|1004|3</v>
      </c>
      <c r="K74" s="41">
        <f t="shared" si="7"/>
        <v>60</v>
      </c>
      <c r="M74" s="52" t="s">
        <v>215</v>
      </c>
      <c r="N74" s="48">
        <f t="shared" si="129"/>
        <v>2</v>
      </c>
      <c r="O74" s="48">
        <f t="shared" si="130"/>
        <v>1018</v>
      </c>
      <c r="P74" s="49">
        <v>3</v>
      </c>
      <c r="Q74" s="47" t="str">
        <f t="shared" si="136"/>
        <v>锁定</v>
      </c>
      <c r="R74" s="48">
        <f t="shared" si="131"/>
        <v>2</v>
      </c>
      <c r="S74" s="48">
        <f t="shared" si="132"/>
        <v>1001</v>
      </c>
      <c r="T74" s="49">
        <v>3</v>
      </c>
      <c r="U74" s="47" t="str">
        <f t="shared" si="137"/>
        <v>召唤</v>
      </c>
      <c r="V74" s="48">
        <f t="shared" si="133"/>
        <v>2</v>
      </c>
      <c r="W74" s="48">
        <f t="shared" si="134"/>
        <v>1004</v>
      </c>
      <c r="X74" s="49">
        <v>3</v>
      </c>
    </row>
    <row r="75" spans="1:24" x14ac:dyDescent="0.25">
      <c r="A75" s="34">
        <v>71</v>
      </c>
      <c r="B75" s="35" t="str">
        <f t="shared" si="138"/>
        <v>te_hhrz_09</v>
      </c>
      <c r="C75" s="35" t="str">
        <f t="shared" si="139"/>
        <v>hhrz_hs_des</v>
      </c>
      <c r="D75" s="36">
        <v>9</v>
      </c>
      <c r="E75" s="36">
        <f t="shared" si="16"/>
        <v>60</v>
      </c>
      <c r="F75" s="36">
        <f t="shared" si="16"/>
        <v>60</v>
      </c>
      <c r="G75" s="36">
        <f t="shared" ref="G75:I75" si="144">G67</f>
        <v>720</v>
      </c>
      <c r="H75" s="36">
        <f t="shared" si="144"/>
        <v>7</v>
      </c>
      <c r="I75" s="36">
        <f t="shared" si="144"/>
        <v>10</v>
      </c>
      <c r="J75" s="34" t="str">
        <f t="shared" ref="J75:J76" si="145">N75&amp;"|"&amp;O75&amp;"|"&amp;P75&amp;","&amp;R75&amp;"|"&amp;S75&amp;"|"&amp;T75&amp;","&amp;V75&amp;"|"&amp;W75&amp;"|"&amp;X75</f>
        <v>2|1018|4,2|1001|4,2|1004|4</v>
      </c>
      <c r="K75" s="41">
        <f t="shared" ref="K75:K76" si="146">G75/I75</f>
        <v>72</v>
      </c>
      <c r="M75" s="52" t="s">
        <v>215</v>
      </c>
      <c r="N75" s="45">
        <f t="shared" si="129"/>
        <v>2</v>
      </c>
      <c r="O75" s="45">
        <f t="shared" si="130"/>
        <v>1018</v>
      </c>
      <c r="P75" s="46">
        <v>4</v>
      </c>
      <c r="Q75" s="44" t="str">
        <f t="shared" si="136"/>
        <v>锁定</v>
      </c>
      <c r="R75" s="45">
        <f t="shared" si="131"/>
        <v>2</v>
      </c>
      <c r="S75" s="45">
        <f t="shared" si="132"/>
        <v>1001</v>
      </c>
      <c r="T75" s="46">
        <v>4</v>
      </c>
      <c r="U75" s="44" t="str">
        <f t="shared" si="137"/>
        <v>召唤</v>
      </c>
      <c r="V75" s="45">
        <f t="shared" si="133"/>
        <v>2</v>
      </c>
      <c r="W75" s="45">
        <f t="shared" si="134"/>
        <v>1004</v>
      </c>
      <c r="X75" s="46">
        <v>4</v>
      </c>
    </row>
    <row r="76" spans="1:24" x14ac:dyDescent="0.25">
      <c r="A76" s="34">
        <v>72</v>
      </c>
      <c r="B76" s="35" t="str">
        <f t="shared" si="138"/>
        <v>te_hhrz_09</v>
      </c>
      <c r="C76" s="35" t="str">
        <f t="shared" si="139"/>
        <v>hhrz_hs_des</v>
      </c>
      <c r="D76" s="36">
        <v>9</v>
      </c>
      <c r="E76" s="36">
        <f t="shared" si="16"/>
        <v>30</v>
      </c>
      <c r="F76" s="36">
        <f t="shared" si="16"/>
        <v>30</v>
      </c>
      <c r="G76" s="36">
        <f t="shared" ref="G76:I76" si="147">G68</f>
        <v>1440</v>
      </c>
      <c r="H76" s="36">
        <f t="shared" si="147"/>
        <v>8</v>
      </c>
      <c r="I76" s="36">
        <f t="shared" si="147"/>
        <v>15</v>
      </c>
      <c r="J76" s="34" t="str">
        <f t="shared" si="145"/>
        <v>2|1018|6,2|1001|5,2|1004|5</v>
      </c>
      <c r="K76" s="41">
        <f t="shared" si="146"/>
        <v>96</v>
      </c>
      <c r="M76" s="52" t="s">
        <v>215</v>
      </c>
      <c r="N76" s="48">
        <f t="shared" si="129"/>
        <v>2</v>
      </c>
      <c r="O76" s="48">
        <f t="shared" si="130"/>
        <v>1018</v>
      </c>
      <c r="P76" s="49">
        <v>6</v>
      </c>
      <c r="Q76" s="47" t="str">
        <f t="shared" si="136"/>
        <v>锁定</v>
      </c>
      <c r="R76" s="48">
        <f t="shared" si="131"/>
        <v>2</v>
      </c>
      <c r="S76" s="48">
        <f t="shared" si="132"/>
        <v>1001</v>
      </c>
      <c r="T76" s="49">
        <v>5</v>
      </c>
      <c r="U76" s="47" t="str">
        <f t="shared" si="137"/>
        <v>召唤</v>
      </c>
      <c r="V76" s="48">
        <f t="shared" si="133"/>
        <v>2</v>
      </c>
      <c r="W76" s="48">
        <f t="shared" si="134"/>
        <v>1004</v>
      </c>
      <c r="X76" s="49">
        <v>5</v>
      </c>
    </row>
    <row r="77" spans="1:24" x14ac:dyDescent="0.25">
      <c r="A77" s="34">
        <v>73</v>
      </c>
      <c r="B77" s="35" t="s">
        <v>243</v>
      </c>
      <c r="C77" s="35" t="s">
        <v>244</v>
      </c>
      <c r="D77" s="36">
        <v>10</v>
      </c>
      <c r="E77" s="36">
        <f t="shared" si="16"/>
        <v>3200</v>
      </c>
      <c r="F77" s="36">
        <f t="shared" si="16"/>
        <v>0</v>
      </c>
      <c r="G77" s="36">
        <f t="shared" ref="G77:I77" si="148">G69</f>
        <v>10</v>
      </c>
      <c r="H77" s="36">
        <f t="shared" si="148"/>
        <v>1</v>
      </c>
      <c r="I77" s="36">
        <f t="shared" si="148"/>
        <v>2</v>
      </c>
      <c r="J77" s="34" t="str">
        <f t="shared" si="6"/>
        <v>1|2|200000,2|1001|1,2|1004|1</v>
      </c>
      <c r="K77" s="41">
        <f t="shared" si="7"/>
        <v>5</v>
      </c>
      <c r="M77" s="42" t="s">
        <v>191</v>
      </c>
      <c r="N77" s="12">
        <f t="shared" si="129"/>
        <v>1</v>
      </c>
      <c r="O77" s="12">
        <f t="shared" si="130"/>
        <v>2</v>
      </c>
      <c r="P77" s="43">
        <v>200000</v>
      </c>
      <c r="Q77" s="42" t="s">
        <v>192</v>
      </c>
      <c r="R77" s="12">
        <f t="shared" si="131"/>
        <v>2</v>
      </c>
      <c r="S77" s="12">
        <f t="shared" si="132"/>
        <v>1001</v>
      </c>
      <c r="T77" s="43">
        <v>1</v>
      </c>
      <c r="U77" s="42" t="s">
        <v>199</v>
      </c>
      <c r="V77" s="12">
        <f t="shared" si="133"/>
        <v>2</v>
      </c>
      <c r="W77" s="12">
        <f t="shared" si="134"/>
        <v>1004</v>
      </c>
      <c r="X77" s="43">
        <v>1</v>
      </c>
    </row>
    <row r="78" spans="1:24" x14ac:dyDescent="0.25">
      <c r="A78" s="34">
        <v>74</v>
      </c>
      <c r="B78" s="35" t="str">
        <f>B77</f>
        <v>te_hhrz_10</v>
      </c>
      <c r="C78" s="35" t="str">
        <f>C77</f>
        <v>hhrz_tj_des</v>
      </c>
      <c r="D78" s="36">
        <v>10</v>
      </c>
      <c r="E78" s="36">
        <f t="shared" ref="E78:F84" si="149">E70</f>
        <v>1600</v>
      </c>
      <c r="F78" s="36">
        <f t="shared" si="149"/>
        <v>0</v>
      </c>
      <c r="G78" s="36">
        <f t="shared" ref="G78:I78" si="150">G70</f>
        <v>30</v>
      </c>
      <c r="H78" s="36">
        <f t="shared" si="150"/>
        <v>2</v>
      </c>
      <c r="I78" s="36">
        <f t="shared" si="150"/>
        <v>3</v>
      </c>
      <c r="J78" s="34" t="str">
        <f t="shared" si="6"/>
        <v>1|2|400000,2|1001|1,2|1004|1</v>
      </c>
      <c r="K78" s="41">
        <f t="shared" si="7"/>
        <v>10</v>
      </c>
      <c r="M78" s="44" t="str">
        <f t="shared" ref="M78:M84" si="151">M77</f>
        <v>金币</v>
      </c>
      <c r="N78" s="45">
        <f t="shared" si="129"/>
        <v>1</v>
      </c>
      <c r="O78" s="45">
        <f t="shared" si="130"/>
        <v>2</v>
      </c>
      <c r="P78" s="46">
        <v>400000</v>
      </c>
      <c r="Q78" s="44" t="str">
        <f t="shared" ref="Q78:Q84" si="152">Q77</f>
        <v>锁定</v>
      </c>
      <c r="R78" s="45">
        <f t="shared" si="131"/>
        <v>2</v>
      </c>
      <c r="S78" s="45">
        <f t="shared" si="132"/>
        <v>1001</v>
      </c>
      <c r="T78" s="46">
        <v>1</v>
      </c>
      <c r="U78" s="44" t="str">
        <f t="shared" ref="U78:U84" si="153">U77</f>
        <v>召唤</v>
      </c>
      <c r="V78" s="45">
        <f t="shared" si="133"/>
        <v>2</v>
      </c>
      <c r="W78" s="45">
        <f t="shared" si="134"/>
        <v>1004</v>
      </c>
      <c r="X78" s="46">
        <v>1</v>
      </c>
    </row>
    <row r="79" spans="1:24" x14ac:dyDescent="0.25">
      <c r="A79" s="34">
        <v>75</v>
      </c>
      <c r="B79" s="35" t="str">
        <f t="shared" ref="B79:B84" si="154">B78</f>
        <v>te_hhrz_10</v>
      </c>
      <c r="C79" s="35" t="str">
        <f t="shared" ref="C79:C84" si="155">C78</f>
        <v>hhrz_tj_des</v>
      </c>
      <c r="D79" s="36">
        <v>10</v>
      </c>
      <c r="E79" s="36">
        <f t="shared" si="149"/>
        <v>800</v>
      </c>
      <c r="F79" s="36">
        <f t="shared" si="149"/>
        <v>0</v>
      </c>
      <c r="G79" s="36">
        <f t="shared" ref="G79:I79" si="156">G71</f>
        <v>60</v>
      </c>
      <c r="H79" s="36">
        <f t="shared" si="156"/>
        <v>3</v>
      </c>
      <c r="I79" s="36">
        <f t="shared" si="156"/>
        <v>4</v>
      </c>
      <c r="J79" s="34" t="str">
        <f t="shared" si="6"/>
        <v>1|2|600000,2|1001|2,2|1004|2</v>
      </c>
      <c r="K79" s="41">
        <f t="shared" si="7"/>
        <v>15</v>
      </c>
      <c r="M79" s="44" t="str">
        <f t="shared" si="151"/>
        <v>金币</v>
      </c>
      <c r="N79" s="45">
        <f t="shared" si="129"/>
        <v>1</v>
      </c>
      <c r="O79" s="45">
        <f t="shared" si="130"/>
        <v>2</v>
      </c>
      <c r="P79" s="46">
        <v>600000</v>
      </c>
      <c r="Q79" s="44" t="str">
        <f t="shared" si="152"/>
        <v>锁定</v>
      </c>
      <c r="R79" s="45">
        <f t="shared" si="131"/>
        <v>2</v>
      </c>
      <c r="S79" s="45">
        <f t="shared" si="132"/>
        <v>1001</v>
      </c>
      <c r="T79" s="46">
        <v>2</v>
      </c>
      <c r="U79" s="44" t="str">
        <f t="shared" si="153"/>
        <v>召唤</v>
      </c>
      <c r="V79" s="45">
        <f t="shared" si="133"/>
        <v>2</v>
      </c>
      <c r="W79" s="45">
        <f t="shared" si="134"/>
        <v>1004</v>
      </c>
      <c r="X79" s="46">
        <v>2</v>
      </c>
    </row>
    <row r="80" spans="1:24" x14ac:dyDescent="0.25">
      <c r="A80" s="34">
        <v>76</v>
      </c>
      <c r="B80" s="35" t="str">
        <f t="shared" si="154"/>
        <v>te_hhrz_10</v>
      </c>
      <c r="C80" s="35" t="str">
        <f t="shared" si="155"/>
        <v>hhrz_tj_des</v>
      </c>
      <c r="D80" s="36">
        <v>10</v>
      </c>
      <c r="E80" s="36">
        <f t="shared" si="149"/>
        <v>400</v>
      </c>
      <c r="F80" s="36">
        <f t="shared" si="149"/>
        <v>400</v>
      </c>
      <c r="G80" s="36">
        <f t="shared" ref="G80:I80" si="157">G72</f>
        <v>120</v>
      </c>
      <c r="H80" s="36">
        <f t="shared" si="157"/>
        <v>4</v>
      </c>
      <c r="I80" s="36">
        <f t="shared" si="157"/>
        <v>5</v>
      </c>
      <c r="J80" s="34" t="str">
        <f t="shared" si="6"/>
        <v>1|2|800000,2|1001|2,2|1004|2</v>
      </c>
      <c r="K80" s="41">
        <f t="shared" si="7"/>
        <v>24</v>
      </c>
      <c r="M80" s="44" t="str">
        <f t="shared" si="151"/>
        <v>金币</v>
      </c>
      <c r="N80" s="45">
        <f t="shared" si="129"/>
        <v>1</v>
      </c>
      <c r="O80" s="45">
        <f t="shared" si="130"/>
        <v>2</v>
      </c>
      <c r="P80" s="46">
        <v>800000</v>
      </c>
      <c r="Q80" s="44" t="str">
        <f t="shared" si="152"/>
        <v>锁定</v>
      </c>
      <c r="R80" s="45">
        <f t="shared" si="131"/>
        <v>2</v>
      </c>
      <c r="S80" s="45">
        <f t="shared" si="132"/>
        <v>1001</v>
      </c>
      <c r="T80" s="46">
        <v>2</v>
      </c>
      <c r="U80" s="44" t="str">
        <f t="shared" si="153"/>
        <v>召唤</v>
      </c>
      <c r="V80" s="45">
        <f t="shared" si="133"/>
        <v>2</v>
      </c>
      <c r="W80" s="45">
        <f t="shared" si="134"/>
        <v>1004</v>
      </c>
      <c r="X80" s="46">
        <v>2</v>
      </c>
    </row>
    <row r="81" spans="1:24" x14ac:dyDescent="0.25">
      <c r="A81" s="34">
        <v>77</v>
      </c>
      <c r="B81" s="35" t="str">
        <f t="shared" si="154"/>
        <v>te_hhrz_10</v>
      </c>
      <c r="C81" s="35" t="str">
        <f t="shared" si="155"/>
        <v>hhrz_tj_des</v>
      </c>
      <c r="D81" s="36">
        <v>10</v>
      </c>
      <c r="E81" s="36">
        <f t="shared" si="149"/>
        <v>200</v>
      </c>
      <c r="F81" s="36">
        <f t="shared" si="149"/>
        <v>200</v>
      </c>
      <c r="G81" s="36">
        <f t="shared" ref="G81:I81" si="158">G73</f>
        <v>240</v>
      </c>
      <c r="H81" s="36">
        <f t="shared" si="158"/>
        <v>5</v>
      </c>
      <c r="I81" s="36">
        <f t="shared" si="158"/>
        <v>6</v>
      </c>
      <c r="J81" s="34" t="str">
        <f t="shared" si="6"/>
        <v>1|2|1000000,2|1001|3,2|1004|3</v>
      </c>
      <c r="K81" s="41">
        <f t="shared" si="7"/>
        <v>40</v>
      </c>
      <c r="M81" s="44" t="str">
        <f t="shared" si="151"/>
        <v>金币</v>
      </c>
      <c r="N81" s="45">
        <f t="shared" si="129"/>
        <v>1</v>
      </c>
      <c r="O81" s="45">
        <f t="shared" si="130"/>
        <v>2</v>
      </c>
      <c r="P81" s="46">
        <v>1000000</v>
      </c>
      <c r="Q81" s="44" t="str">
        <f t="shared" si="152"/>
        <v>锁定</v>
      </c>
      <c r="R81" s="45">
        <f t="shared" si="131"/>
        <v>2</v>
      </c>
      <c r="S81" s="45">
        <f t="shared" si="132"/>
        <v>1001</v>
      </c>
      <c r="T81" s="46">
        <v>3</v>
      </c>
      <c r="U81" s="44" t="str">
        <f t="shared" si="153"/>
        <v>召唤</v>
      </c>
      <c r="V81" s="45">
        <f t="shared" si="133"/>
        <v>2</v>
      </c>
      <c r="W81" s="45">
        <f t="shared" si="134"/>
        <v>1004</v>
      </c>
      <c r="X81" s="46">
        <v>3</v>
      </c>
    </row>
    <row r="82" spans="1:24" x14ac:dyDescent="0.25">
      <c r="A82" s="34">
        <v>78</v>
      </c>
      <c r="B82" s="35" t="str">
        <f t="shared" si="154"/>
        <v>te_hhrz_10</v>
      </c>
      <c r="C82" s="35" t="str">
        <f t="shared" si="155"/>
        <v>hhrz_tj_des</v>
      </c>
      <c r="D82" s="36">
        <v>10</v>
      </c>
      <c r="E82" s="36">
        <f t="shared" si="149"/>
        <v>100</v>
      </c>
      <c r="F82" s="36">
        <f t="shared" si="149"/>
        <v>100</v>
      </c>
      <c r="G82" s="36">
        <f t="shared" ref="G82:I82" si="159">G74</f>
        <v>480</v>
      </c>
      <c r="H82" s="36">
        <f t="shared" si="159"/>
        <v>6</v>
      </c>
      <c r="I82" s="36">
        <f t="shared" si="159"/>
        <v>8</v>
      </c>
      <c r="J82" s="34" t="str">
        <f t="shared" si="6"/>
        <v>1|2|1500000,2|1001|3,2|1004|3</v>
      </c>
      <c r="K82" s="41">
        <f t="shared" si="7"/>
        <v>60</v>
      </c>
      <c r="M82" s="47" t="str">
        <f t="shared" si="151"/>
        <v>金币</v>
      </c>
      <c r="N82" s="48">
        <f t="shared" si="129"/>
        <v>1</v>
      </c>
      <c r="O82" s="48">
        <f t="shared" si="130"/>
        <v>2</v>
      </c>
      <c r="P82" s="49">
        <v>1500000</v>
      </c>
      <c r="Q82" s="47" t="str">
        <f t="shared" si="152"/>
        <v>锁定</v>
      </c>
      <c r="R82" s="48">
        <f t="shared" si="131"/>
        <v>2</v>
      </c>
      <c r="S82" s="48">
        <f t="shared" si="132"/>
        <v>1001</v>
      </c>
      <c r="T82" s="49">
        <v>3</v>
      </c>
      <c r="U82" s="47" t="str">
        <f t="shared" si="153"/>
        <v>召唤</v>
      </c>
      <c r="V82" s="48">
        <f t="shared" si="133"/>
        <v>2</v>
      </c>
      <c r="W82" s="48">
        <f t="shared" si="134"/>
        <v>1004</v>
      </c>
      <c r="X82" s="49">
        <v>3</v>
      </c>
    </row>
    <row r="83" spans="1:24" x14ac:dyDescent="0.25">
      <c r="A83" s="34">
        <v>79</v>
      </c>
      <c r="B83" s="35" t="str">
        <f t="shared" si="154"/>
        <v>te_hhrz_10</v>
      </c>
      <c r="C83" s="35" t="str">
        <f t="shared" si="155"/>
        <v>hhrz_tj_des</v>
      </c>
      <c r="D83" s="36">
        <v>10</v>
      </c>
      <c r="E83" s="36">
        <f t="shared" si="149"/>
        <v>60</v>
      </c>
      <c r="F83" s="36">
        <f t="shared" si="149"/>
        <v>60</v>
      </c>
      <c r="G83" s="36">
        <f t="shared" ref="G83:I83" si="160">G75</f>
        <v>720</v>
      </c>
      <c r="H83" s="36">
        <f t="shared" si="160"/>
        <v>7</v>
      </c>
      <c r="I83" s="36">
        <f t="shared" si="160"/>
        <v>10</v>
      </c>
      <c r="J83" s="34" t="str">
        <f t="shared" ref="J83:J84" si="161">N83&amp;"|"&amp;O83&amp;"|"&amp;P83&amp;","&amp;R83&amp;"|"&amp;S83&amp;"|"&amp;T83&amp;","&amp;V83&amp;"|"&amp;W83&amp;"|"&amp;X83</f>
        <v>1|2|2000000,2|1001|4,2|1004|4</v>
      </c>
      <c r="K83" s="41">
        <f t="shared" ref="K83:K84" si="162">G83/I83</f>
        <v>72</v>
      </c>
      <c r="M83" s="44" t="str">
        <f t="shared" si="151"/>
        <v>金币</v>
      </c>
      <c r="N83" s="45">
        <f t="shared" si="129"/>
        <v>1</v>
      </c>
      <c r="O83" s="45">
        <f t="shared" si="130"/>
        <v>2</v>
      </c>
      <c r="P83" s="46">
        <v>2000000</v>
      </c>
      <c r="Q83" s="44" t="str">
        <f t="shared" si="152"/>
        <v>锁定</v>
      </c>
      <c r="R83" s="45">
        <f t="shared" si="131"/>
        <v>2</v>
      </c>
      <c r="S83" s="45">
        <f t="shared" si="132"/>
        <v>1001</v>
      </c>
      <c r="T83" s="46">
        <v>4</v>
      </c>
      <c r="U83" s="44" t="str">
        <f t="shared" si="153"/>
        <v>召唤</v>
      </c>
      <c r="V83" s="45">
        <f t="shared" si="133"/>
        <v>2</v>
      </c>
      <c r="W83" s="45">
        <f t="shared" si="134"/>
        <v>1004</v>
      </c>
      <c r="X83" s="46">
        <v>4</v>
      </c>
    </row>
    <row r="84" spans="1:24" x14ac:dyDescent="0.25">
      <c r="A84" s="34">
        <v>80</v>
      </c>
      <c r="B84" s="35" t="str">
        <f t="shared" si="154"/>
        <v>te_hhrz_10</v>
      </c>
      <c r="C84" s="35" t="str">
        <f t="shared" si="155"/>
        <v>hhrz_tj_des</v>
      </c>
      <c r="D84" s="36">
        <v>10</v>
      </c>
      <c r="E84" s="36">
        <f t="shared" si="149"/>
        <v>30</v>
      </c>
      <c r="F84" s="36">
        <f t="shared" si="149"/>
        <v>30</v>
      </c>
      <c r="G84" s="36">
        <f t="shared" ref="G84:I84" si="163">G76</f>
        <v>1440</v>
      </c>
      <c r="H84" s="36">
        <f t="shared" si="163"/>
        <v>8</v>
      </c>
      <c r="I84" s="36">
        <f t="shared" si="163"/>
        <v>15</v>
      </c>
      <c r="J84" s="34" t="str">
        <f t="shared" si="161"/>
        <v>1|2|3000000,2|1001|5,2|1004|5</v>
      </c>
      <c r="K84" s="41">
        <f t="shared" si="162"/>
        <v>96</v>
      </c>
      <c r="M84" s="47" t="str">
        <f t="shared" si="151"/>
        <v>金币</v>
      </c>
      <c r="N84" s="48">
        <f t="shared" si="129"/>
        <v>1</v>
      </c>
      <c r="O84" s="48">
        <f t="shared" si="130"/>
        <v>2</v>
      </c>
      <c r="P84" s="49">
        <v>3000000</v>
      </c>
      <c r="Q84" s="47" t="str">
        <f t="shared" si="152"/>
        <v>锁定</v>
      </c>
      <c r="R84" s="48">
        <f t="shared" si="131"/>
        <v>2</v>
      </c>
      <c r="S84" s="48">
        <f t="shared" si="132"/>
        <v>1001</v>
      </c>
      <c r="T84" s="49">
        <v>5</v>
      </c>
      <c r="U84" s="47" t="str">
        <f t="shared" si="153"/>
        <v>召唤</v>
      </c>
      <c r="V84" s="48">
        <f t="shared" si="133"/>
        <v>2</v>
      </c>
      <c r="W84" s="48">
        <f t="shared" si="134"/>
        <v>1004</v>
      </c>
      <c r="X84" s="49">
        <v>5</v>
      </c>
    </row>
  </sheetData>
  <phoneticPr fontId="23" type="noConversion"/>
  <conditionalFormatting sqref="U5">
    <cfRule type="cellIs" dxfId="628" priority="1006" operator="equal">
      <formula>"狂暴"</formula>
    </cfRule>
    <cfRule type="cellIs" dxfId="627" priority="1007" operator="equal">
      <formula>"锁定"</formula>
    </cfRule>
    <cfRule type="cellIs" dxfId="626" priority="1008" operator="equal">
      <formula>"钻石"</formula>
    </cfRule>
    <cfRule type="cellIs" dxfId="625" priority="1009" operator="equal">
      <formula>"金币"</formula>
    </cfRule>
    <cfRule type="containsText" dxfId="624" priority="1011" operator="containsText" text=" ">
      <formula>NOT(ISERROR(SEARCH(" ",U5)))</formula>
    </cfRule>
  </conditionalFormatting>
  <conditionalFormatting sqref="V5:W5">
    <cfRule type="containsText" dxfId="623" priority="1010" operator="containsText" text=" ">
      <formula>NOT(ISERROR(SEARCH(" ",V5)))</formula>
    </cfRule>
  </conditionalFormatting>
  <conditionalFormatting sqref="V6:W6">
    <cfRule type="containsText" dxfId="622" priority="1005" operator="containsText" text=" ">
      <formula>NOT(ISERROR(SEARCH(" ",V6)))</formula>
    </cfRule>
  </conditionalFormatting>
  <conditionalFormatting sqref="V7:W7">
    <cfRule type="containsText" dxfId="621" priority="1004" operator="containsText" text=" ">
      <formula>NOT(ISERROR(SEARCH(" ",V7)))</formula>
    </cfRule>
  </conditionalFormatting>
  <conditionalFormatting sqref="V8:W8">
    <cfRule type="containsText" dxfId="620" priority="1003" operator="containsText" text=" ">
      <formula>NOT(ISERROR(SEARCH(" ",V8)))</formula>
    </cfRule>
  </conditionalFormatting>
  <conditionalFormatting sqref="V9:W9">
    <cfRule type="containsText" dxfId="619" priority="1002" operator="containsText" text=" ">
      <formula>NOT(ISERROR(SEARCH(" ",V9)))</formula>
    </cfRule>
  </conditionalFormatting>
  <conditionalFormatting sqref="V10:W10">
    <cfRule type="containsText" dxfId="618" priority="1001" operator="containsText" text=" ">
      <formula>NOT(ISERROR(SEARCH(" ",V10)))</formula>
    </cfRule>
  </conditionalFormatting>
  <conditionalFormatting sqref="V14:W14">
    <cfRule type="containsText" dxfId="617" priority="957" operator="containsText" text=" ">
      <formula>NOT(ISERROR(SEARCH(" ",V14)))</formula>
    </cfRule>
  </conditionalFormatting>
  <conditionalFormatting sqref="V15:W15">
    <cfRule type="containsText" dxfId="616" priority="956" operator="containsText" text=" ">
      <formula>NOT(ISERROR(SEARCH(" ",V15)))</formula>
    </cfRule>
  </conditionalFormatting>
  <conditionalFormatting sqref="V16:W16">
    <cfRule type="containsText" dxfId="615" priority="955" operator="containsText" text=" ">
      <formula>NOT(ISERROR(SEARCH(" ",V16)))</formula>
    </cfRule>
  </conditionalFormatting>
  <conditionalFormatting sqref="V17:W17">
    <cfRule type="containsText" dxfId="614" priority="954" operator="containsText" text=" ">
      <formula>NOT(ISERROR(SEARCH(" ",V17)))</formula>
    </cfRule>
  </conditionalFormatting>
  <conditionalFormatting sqref="V18:W18">
    <cfRule type="containsText" dxfId="613" priority="953" operator="containsText" text=" ">
      <formula>NOT(ISERROR(SEARCH(" ",V18)))</formula>
    </cfRule>
  </conditionalFormatting>
  <conditionalFormatting sqref="V22:W22">
    <cfRule type="containsText" dxfId="612" priority="935" operator="containsText" text=" ">
      <formula>NOT(ISERROR(SEARCH(" ",V22)))</formula>
    </cfRule>
  </conditionalFormatting>
  <conditionalFormatting sqref="V23:W23">
    <cfRule type="containsText" dxfId="611" priority="934" operator="containsText" text=" ">
      <formula>NOT(ISERROR(SEARCH(" ",V23)))</formula>
    </cfRule>
  </conditionalFormatting>
  <conditionalFormatting sqref="V24:W24">
    <cfRule type="containsText" dxfId="610" priority="933" operator="containsText" text=" ">
      <formula>NOT(ISERROR(SEARCH(" ",V24)))</formula>
    </cfRule>
  </conditionalFormatting>
  <conditionalFormatting sqref="V25:W25">
    <cfRule type="containsText" dxfId="609" priority="932" operator="containsText" text=" ">
      <formula>NOT(ISERROR(SEARCH(" ",V25)))</formula>
    </cfRule>
  </conditionalFormatting>
  <conditionalFormatting sqref="V26:W26">
    <cfRule type="containsText" dxfId="608" priority="931" operator="containsText" text=" ">
      <formula>NOT(ISERROR(SEARCH(" ",V26)))</formula>
    </cfRule>
  </conditionalFormatting>
  <conditionalFormatting sqref="U29">
    <cfRule type="cellIs" dxfId="607" priority="706" operator="equal">
      <formula>"狂暴"</formula>
    </cfRule>
    <cfRule type="cellIs" dxfId="606" priority="707" operator="equal">
      <formula>"锁定"</formula>
    </cfRule>
    <cfRule type="cellIs" dxfId="605" priority="708" operator="equal">
      <formula>"钻石"</formula>
    </cfRule>
    <cfRule type="cellIs" dxfId="604" priority="709" operator="equal">
      <formula>"金币"</formula>
    </cfRule>
    <cfRule type="containsText" dxfId="603" priority="711" operator="containsText" text=" ">
      <formula>NOT(ISERROR(SEARCH(" ",U29)))</formula>
    </cfRule>
  </conditionalFormatting>
  <conditionalFormatting sqref="V29:W29">
    <cfRule type="containsText" dxfId="602" priority="710" operator="containsText" text=" ">
      <formula>NOT(ISERROR(SEARCH(" ",V29)))</formula>
    </cfRule>
  </conditionalFormatting>
  <conditionalFormatting sqref="V30:W30">
    <cfRule type="containsText" dxfId="601" priority="705" operator="containsText" text=" ">
      <formula>NOT(ISERROR(SEARCH(" ",V30)))</formula>
    </cfRule>
  </conditionalFormatting>
  <conditionalFormatting sqref="V63:W63">
    <cfRule type="containsText" dxfId="600" priority="586" operator="containsText" text=" ">
      <formula>NOT(ISERROR(SEARCH(" ",V63)))</formula>
    </cfRule>
  </conditionalFormatting>
  <conditionalFormatting sqref="V31:W31">
    <cfRule type="containsText" dxfId="599" priority="704" operator="containsText" text=" ">
      <formula>NOT(ISERROR(SEARCH(" ",V31)))</formula>
    </cfRule>
  </conditionalFormatting>
  <conditionalFormatting sqref="V64:W64">
    <cfRule type="containsText" dxfId="598" priority="585" operator="containsText" text=" ">
      <formula>NOT(ISERROR(SEARCH(" ",V64)))</formula>
    </cfRule>
  </conditionalFormatting>
  <conditionalFormatting sqref="V32:W32">
    <cfRule type="containsText" dxfId="597" priority="703" operator="containsText" text=" ">
      <formula>NOT(ISERROR(SEARCH(" ",V32)))</formula>
    </cfRule>
  </conditionalFormatting>
  <conditionalFormatting sqref="V33:W33">
    <cfRule type="containsText" dxfId="596" priority="702" operator="containsText" text=" ">
      <formula>NOT(ISERROR(SEARCH(" ",V33)))</formula>
    </cfRule>
  </conditionalFormatting>
  <conditionalFormatting sqref="V34:W34">
    <cfRule type="containsText" dxfId="595" priority="701" operator="containsText" text=" ">
      <formula>NOT(ISERROR(SEARCH(" ",V34)))</formula>
    </cfRule>
  </conditionalFormatting>
  <conditionalFormatting sqref="V38:W38">
    <cfRule type="containsText" dxfId="594" priority="673" operator="containsText" text=" ">
      <formula>NOT(ISERROR(SEARCH(" ",V38)))</formula>
    </cfRule>
  </conditionalFormatting>
  <conditionalFormatting sqref="V39:W39">
    <cfRule type="containsText" dxfId="593" priority="672" operator="containsText" text=" ">
      <formula>NOT(ISERROR(SEARCH(" ",V39)))</formula>
    </cfRule>
  </conditionalFormatting>
  <conditionalFormatting sqref="V40:W40">
    <cfRule type="containsText" dxfId="592" priority="671" operator="containsText" text=" ">
      <formula>NOT(ISERROR(SEARCH(" ",V40)))</formula>
    </cfRule>
  </conditionalFormatting>
  <conditionalFormatting sqref="V41:W41">
    <cfRule type="containsText" dxfId="591" priority="670" operator="containsText" text=" ">
      <formula>NOT(ISERROR(SEARCH(" ",V41)))</formula>
    </cfRule>
  </conditionalFormatting>
  <conditionalFormatting sqref="V42:W42">
    <cfRule type="containsText" dxfId="590" priority="669" operator="containsText" text=" ">
      <formula>NOT(ISERROR(SEARCH(" ",V42)))</formula>
    </cfRule>
  </conditionalFormatting>
  <conditionalFormatting sqref="V46:W46">
    <cfRule type="containsText" dxfId="589" priority="653" operator="containsText" text=" ">
      <formula>NOT(ISERROR(SEARCH(" ",V46)))</formula>
    </cfRule>
  </conditionalFormatting>
  <conditionalFormatting sqref="V47:W47">
    <cfRule type="containsText" dxfId="588" priority="652" operator="containsText" text=" ">
      <formula>NOT(ISERROR(SEARCH(" ",V47)))</formula>
    </cfRule>
  </conditionalFormatting>
  <conditionalFormatting sqref="V48:W48">
    <cfRule type="containsText" dxfId="587" priority="651" operator="containsText" text=" ">
      <formula>NOT(ISERROR(SEARCH(" ",V48)))</formula>
    </cfRule>
  </conditionalFormatting>
  <conditionalFormatting sqref="V49:W49">
    <cfRule type="containsText" dxfId="586" priority="650" operator="containsText" text=" ">
      <formula>NOT(ISERROR(SEARCH(" ",V49)))</formula>
    </cfRule>
  </conditionalFormatting>
  <conditionalFormatting sqref="V50:W50">
    <cfRule type="containsText" dxfId="585" priority="649" operator="containsText" text=" ">
      <formula>NOT(ISERROR(SEARCH(" ",V50)))</formula>
    </cfRule>
  </conditionalFormatting>
  <conditionalFormatting sqref="Q53">
    <cfRule type="cellIs" dxfId="584" priority="516" operator="equal">
      <formula>"狂暴"</formula>
    </cfRule>
    <cfRule type="cellIs" dxfId="583" priority="517" operator="equal">
      <formula>"锁定"</formula>
    </cfRule>
    <cfRule type="cellIs" dxfId="582" priority="518" operator="equal">
      <formula>"钻石"</formula>
    </cfRule>
    <cfRule type="cellIs" dxfId="581" priority="519" operator="equal">
      <formula>"金币"</formula>
    </cfRule>
    <cfRule type="containsText" dxfId="580" priority="520" operator="containsText" text=" ">
      <formula>NOT(ISERROR(SEARCH(" ",Q53)))</formula>
    </cfRule>
  </conditionalFormatting>
  <conditionalFormatting sqref="U53">
    <cfRule type="cellIs" dxfId="579" priority="506" operator="equal">
      <formula>"狂暴"</formula>
    </cfRule>
    <cfRule type="cellIs" dxfId="578" priority="507" operator="equal">
      <formula>"锁定"</formula>
    </cfRule>
    <cfRule type="cellIs" dxfId="577" priority="508" operator="equal">
      <formula>"钻石"</formula>
    </cfRule>
    <cfRule type="cellIs" dxfId="576" priority="509" operator="equal">
      <formula>"金币"</formula>
    </cfRule>
    <cfRule type="containsText" dxfId="575" priority="510" operator="containsText" text=" ">
      <formula>NOT(ISERROR(SEARCH(" ",U53)))</formula>
    </cfRule>
  </conditionalFormatting>
  <conditionalFormatting sqref="V53:W53">
    <cfRule type="containsText" dxfId="574" priority="624" operator="containsText" text=" ">
      <formula>NOT(ISERROR(SEARCH(" ",V53)))</formula>
    </cfRule>
  </conditionalFormatting>
  <conditionalFormatting sqref="V54:W54">
    <cfRule type="containsText" dxfId="573" priority="619" operator="containsText" text=" ">
      <formula>NOT(ISERROR(SEARCH(" ",V54)))</formula>
    </cfRule>
  </conditionalFormatting>
  <conditionalFormatting sqref="V55:W55">
    <cfRule type="containsText" dxfId="572" priority="618" operator="containsText" text=" ">
      <formula>NOT(ISERROR(SEARCH(" ",V55)))</formula>
    </cfRule>
  </conditionalFormatting>
  <conditionalFormatting sqref="V56:W56">
    <cfRule type="containsText" dxfId="571" priority="617" operator="containsText" text=" ">
      <formula>NOT(ISERROR(SEARCH(" ",V56)))</formula>
    </cfRule>
  </conditionalFormatting>
  <conditionalFormatting sqref="V57:W57">
    <cfRule type="containsText" dxfId="570" priority="616" operator="containsText" text=" ">
      <formula>NOT(ISERROR(SEARCH(" ",V57)))</formula>
    </cfRule>
  </conditionalFormatting>
  <conditionalFormatting sqref="V58:W58">
    <cfRule type="containsText" dxfId="569" priority="615" operator="containsText" text=" ">
      <formula>NOT(ISERROR(SEARCH(" ",V58)))</formula>
    </cfRule>
  </conditionalFormatting>
  <conditionalFormatting sqref="U61">
    <cfRule type="cellIs" dxfId="568" priority="491" operator="equal">
      <formula>"狂暴"</formula>
    </cfRule>
    <cfRule type="cellIs" dxfId="567" priority="492" operator="equal">
      <formula>"锁定"</formula>
    </cfRule>
    <cfRule type="cellIs" dxfId="566" priority="493" operator="equal">
      <formula>"钻石"</formula>
    </cfRule>
    <cfRule type="cellIs" dxfId="565" priority="494" operator="equal">
      <formula>"金币"</formula>
    </cfRule>
    <cfRule type="containsText" dxfId="564" priority="495" operator="containsText" text=" ">
      <formula>NOT(ISERROR(SEARCH(" ",U61)))</formula>
    </cfRule>
  </conditionalFormatting>
  <conditionalFormatting sqref="V62:W62">
    <cfRule type="containsText" dxfId="563" priority="587" operator="containsText" text=" ">
      <formula>NOT(ISERROR(SEARCH(" ",V62)))</formula>
    </cfRule>
  </conditionalFormatting>
  <conditionalFormatting sqref="V65:W65">
    <cfRule type="containsText" dxfId="562" priority="584" operator="containsText" text=" ">
      <formula>NOT(ISERROR(SEARCH(" ",V65)))</formula>
    </cfRule>
  </conditionalFormatting>
  <conditionalFormatting sqref="V66:W66">
    <cfRule type="containsText" dxfId="561" priority="583" operator="containsText" text=" ">
      <formula>NOT(ISERROR(SEARCH(" ",V66)))</formula>
    </cfRule>
  </conditionalFormatting>
  <conditionalFormatting sqref="U69">
    <cfRule type="cellIs" dxfId="560" priority="603" operator="equal">
      <formula>"狂暴"</formula>
    </cfRule>
    <cfRule type="cellIs" dxfId="559" priority="604" operator="equal">
      <formula>"锁定"</formula>
    </cfRule>
    <cfRule type="cellIs" dxfId="558" priority="605" operator="equal">
      <formula>"钻石"</formula>
    </cfRule>
    <cfRule type="cellIs" dxfId="557" priority="606" operator="equal">
      <formula>"金币"</formula>
    </cfRule>
    <cfRule type="containsText" dxfId="556" priority="608" operator="containsText" text=" ">
      <formula>NOT(ISERROR(SEARCH(" ",U69)))</formula>
    </cfRule>
  </conditionalFormatting>
  <conditionalFormatting sqref="V70:W70">
    <cfRule type="containsText" dxfId="555" priority="567" operator="containsText" text=" ">
      <formula>NOT(ISERROR(SEARCH(" ",V70)))</formula>
    </cfRule>
  </conditionalFormatting>
  <conditionalFormatting sqref="V71:W71">
    <cfRule type="containsText" dxfId="554" priority="566" operator="containsText" text=" ">
      <formula>NOT(ISERROR(SEARCH(" ",V71)))</formula>
    </cfRule>
  </conditionalFormatting>
  <conditionalFormatting sqref="V72:W72">
    <cfRule type="containsText" dxfId="553" priority="565" operator="containsText" text=" ">
      <formula>NOT(ISERROR(SEARCH(" ",V72)))</formula>
    </cfRule>
  </conditionalFormatting>
  <conditionalFormatting sqref="V73:W73">
    <cfRule type="containsText" dxfId="552" priority="564" operator="containsText" text=" ">
      <formula>NOT(ISERROR(SEARCH(" ",V73)))</formula>
    </cfRule>
  </conditionalFormatting>
  <conditionalFormatting sqref="V74:W74">
    <cfRule type="containsText" dxfId="551" priority="563" operator="containsText" text=" ">
      <formula>NOT(ISERROR(SEARCH(" ",V74)))</formula>
    </cfRule>
  </conditionalFormatting>
  <conditionalFormatting sqref="U77">
    <cfRule type="cellIs" dxfId="550" priority="481" operator="equal">
      <formula>"狂暴"</formula>
    </cfRule>
    <cfRule type="cellIs" dxfId="549" priority="482" operator="equal">
      <formula>"锁定"</formula>
    </cfRule>
    <cfRule type="cellIs" dxfId="548" priority="483" operator="equal">
      <formula>"钻石"</formula>
    </cfRule>
    <cfRule type="cellIs" dxfId="547" priority="484" operator="equal">
      <formula>"金币"</formula>
    </cfRule>
    <cfRule type="containsText" dxfId="546" priority="485" operator="containsText" text=" ">
      <formula>NOT(ISERROR(SEARCH(" ",U77)))</formula>
    </cfRule>
  </conditionalFormatting>
  <conditionalFormatting sqref="V77:W77">
    <cfRule type="containsText" dxfId="545" priority="538" operator="containsText" text=" ">
      <formula>NOT(ISERROR(SEARCH(" ",V77)))</formula>
    </cfRule>
  </conditionalFormatting>
  <conditionalFormatting sqref="V78:W78">
    <cfRule type="containsText" dxfId="544" priority="533" operator="containsText" text=" ">
      <formula>NOT(ISERROR(SEARCH(" ",V78)))</formula>
    </cfRule>
  </conditionalFormatting>
  <conditionalFormatting sqref="V79:W79">
    <cfRule type="containsText" dxfId="543" priority="532" operator="containsText" text=" ">
      <formula>NOT(ISERROR(SEARCH(" ",V79)))</formula>
    </cfRule>
  </conditionalFormatting>
  <conditionalFormatting sqref="V80:W80">
    <cfRule type="containsText" dxfId="542" priority="531" operator="containsText" text=" ">
      <formula>NOT(ISERROR(SEARCH(" ",V80)))</formula>
    </cfRule>
  </conditionalFormatting>
  <conditionalFormatting sqref="V81:W81">
    <cfRule type="containsText" dxfId="541" priority="530" operator="containsText" text=" ">
      <formula>NOT(ISERROR(SEARCH(" ",V81)))</formula>
    </cfRule>
  </conditionalFormatting>
  <conditionalFormatting sqref="V82:W82">
    <cfRule type="containsText" dxfId="540" priority="529" operator="containsText" text=" ">
      <formula>NOT(ISERROR(SEARCH(" ",V82)))</formula>
    </cfRule>
  </conditionalFormatting>
  <conditionalFormatting sqref="M62:M66">
    <cfRule type="cellIs" dxfId="539" priority="593" operator="equal">
      <formula>"狂暴"</formula>
    </cfRule>
    <cfRule type="cellIs" dxfId="538" priority="594" operator="equal">
      <formula>"锁定"</formula>
    </cfRule>
    <cfRule type="cellIs" dxfId="537" priority="595" operator="equal">
      <formula>"钻石"</formula>
    </cfRule>
    <cfRule type="cellIs" dxfId="536" priority="596" operator="equal">
      <formula>"金币"</formula>
    </cfRule>
    <cfRule type="containsText" dxfId="535" priority="597" operator="containsText" text=" ">
      <formula>NOT(ISERROR(SEARCH(" ",M62)))</formula>
    </cfRule>
  </conditionalFormatting>
  <conditionalFormatting sqref="Q54:Q58">
    <cfRule type="cellIs" dxfId="534" priority="511" operator="equal">
      <formula>"狂暴"</formula>
    </cfRule>
    <cfRule type="cellIs" dxfId="533" priority="512" operator="equal">
      <formula>"锁定"</formula>
    </cfRule>
    <cfRule type="cellIs" dxfId="532" priority="513" operator="equal">
      <formula>"钻石"</formula>
    </cfRule>
    <cfRule type="cellIs" dxfId="531" priority="514" operator="equal">
      <formula>"金币"</formula>
    </cfRule>
    <cfRule type="containsText" dxfId="530" priority="515" operator="containsText" text=" ">
      <formula>NOT(ISERROR(SEARCH(" ",Q54)))</formula>
    </cfRule>
  </conditionalFormatting>
  <conditionalFormatting sqref="Q61:Q66">
    <cfRule type="cellIs" dxfId="529" priority="496" operator="equal">
      <formula>"狂暴"</formula>
    </cfRule>
    <cfRule type="cellIs" dxfId="528" priority="497" operator="equal">
      <formula>"锁定"</formula>
    </cfRule>
    <cfRule type="cellIs" dxfId="527" priority="498" operator="equal">
      <formula>"钻石"</formula>
    </cfRule>
    <cfRule type="cellIs" dxfId="526" priority="499" operator="equal">
      <formula>"金币"</formula>
    </cfRule>
    <cfRule type="containsText" dxfId="525" priority="500" operator="containsText" text=" ">
      <formula>NOT(ISERROR(SEARCH(" ",Q61)))</formula>
    </cfRule>
  </conditionalFormatting>
  <conditionalFormatting sqref="U6:U10">
    <cfRule type="cellIs" dxfId="524" priority="970" operator="equal">
      <formula>"狂暴"</formula>
    </cfRule>
    <cfRule type="cellIs" dxfId="523" priority="971" operator="equal">
      <formula>"锁定"</formula>
    </cfRule>
    <cfRule type="cellIs" dxfId="522" priority="972" operator="equal">
      <formula>"钻石"</formula>
    </cfRule>
    <cfRule type="cellIs" dxfId="521" priority="973" operator="equal">
      <formula>"金币"</formula>
    </cfRule>
    <cfRule type="containsText" dxfId="520" priority="974" operator="containsText" text=" ">
      <formula>NOT(ISERROR(SEARCH(" ",U6)))</formula>
    </cfRule>
  </conditionalFormatting>
  <conditionalFormatting sqref="U14:U18">
    <cfRule type="cellIs" dxfId="519" priority="948" operator="equal">
      <formula>"狂暴"</formula>
    </cfRule>
    <cfRule type="cellIs" dxfId="518" priority="949" operator="equal">
      <formula>"锁定"</formula>
    </cfRule>
    <cfRule type="cellIs" dxfId="517" priority="950" operator="equal">
      <formula>"钻石"</formula>
    </cfRule>
    <cfRule type="cellIs" dxfId="516" priority="951" operator="equal">
      <formula>"金币"</formula>
    </cfRule>
    <cfRule type="containsText" dxfId="515" priority="952" operator="containsText" text=" ">
      <formula>NOT(ISERROR(SEARCH(" ",U14)))</formula>
    </cfRule>
  </conditionalFormatting>
  <conditionalFormatting sqref="U22:U26">
    <cfRule type="cellIs" dxfId="514" priority="926" operator="equal">
      <formula>"狂暴"</formula>
    </cfRule>
    <cfRule type="cellIs" dxfId="513" priority="927" operator="equal">
      <formula>"锁定"</formula>
    </cfRule>
    <cfRule type="cellIs" dxfId="512" priority="928" operator="equal">
      <formula>"钻石"</formula>
    </cfRule>
    <cfRule type="cellIs" dxfId="511" priority="929" operator="equal">
      <formula>"金币"</formula>
    </cfRule>
    <cfRule type="containsText" dxfId="510" priority="930" operator="containsText" text=" ">
      <formula>NOT(ISERROR(SEARCH(" ",U22)))</formula>
    </cfRule>
  </conditionalFormatting>
  <conditionalFormatting sqref="U30:U34">
    <cfRule type="cellIs" dxfId="509" priority="684" operator="equal">
      <formula>"狂暴"</formula>
    </cfRule>
    <cfRule type="cellIs" dxfId="508" priority="685" operator="equal">
      <formula>"锁定"</formula>
    </cfRule>
    <cfRule type="cellIs" dxfId="507" priority="686" operator="equal">
      <formula>"钻石"</formula>
    </cfRule>
    <cfRule type="cellIs" dxfId="506" priority="687" operator="equal">
      <formula>"金币"</formula>
    </cfRule>
    <cfRule type="containsText" dxfId="505" priority="688" operator="containsText" text=" ">
      <formula>NOT(ISERROR(SEARCH(" ",U30)))</formula>
    </cfRule>
  </conditionalFormatting>
  <conditionalFormatting sqref="U38:U42">
    <cfRule type="cellIs" dxfId="504" priority="664" operator="equal">
      <formula>"狂暴"</formula>
    </cfRule>
    <cfRule type="cellIs" dxfId="503" priority="665" operator="equal">
      <formula>"锁定"</formula>
    </cfRule>
    <cfRule type="cellIs" dxfId="502" priority="666" operator="equal">
      <formula>"钻石"</formula>
    </cfRule>
    <cfRule type="cellIs" dxfId="501" priority="667" operator="equal">
      <formula>"金币"</formula>
    </cfRule>
    <cfRule type="containsText" dxfId="500" priority="668" operator="containsText" text=" ">
      <formula>NOT(ISERROR(SEARCH(" ",U38)))</formula>
    </cfRule>
  </conditionalFormatting>
  <conditionalFormatting sqref="U46:U50">
    <cfRule type="cellIs" dxfId="499" priority="644" operator="equal">
      <formula>"狂暴"</formula>
    </cfRule>
    <cfRule type="cellIs" dxfId="498" priority="645" operator="equal">
      <formula>"锁定"</formula>
    </cfRule>
    <cfRule type="cellIs" dxfId="497" priority="646" operator="equal">
      <formula>"钻石"</formula>
    </cfRule>
    <cfRule type="cellIs" dxfId="496" priority="647" operator="equal">
      <formula>"金币"</formula>
    </cfRule>
    <cfRule type="containsText" dxfId="495" priority="648" operator="containsText" text=" ">
      <formula>NOT(ISERROR(SEARCH(" ",U46)))</formula>
    </cfRule>
  </conditionalFormatting>
  <conditionalFormatting sqref="U54:U58">
    <cfRule type="cellIs" dxfId="494" priority="501" operator="equal">
      <formula>"狂暴"</formula>
    </cfRule>
    <cfRule type="cellIs" dxfId="493" priority="502" operator="equal">
      <formula>"锁定"</formula>
    </cfRule>
    <cfRule type="cellIs" dxfId="492" priority="503" operator="equal">
      <formula>"钻石"</formula>
    </cfRule>
    <cfRule type="cellIs" dxfId="491" priority="504" operator="equal">
      <formula>"金币"</formula>
    </cfRule>
    <cfRule type="containsText" dxfId="490" priority="505" operator="containsText" text=" ">
      <formula>NOT(ISERROR(SEARCH(" ",U54)))</formula>
    </cfRule>
  </conditionalFormatting>
  <conditionalFormatting sqref="U62:U66">
    <cfRule type="cellIs" dxfId="489" priority="486" operator="equal">
      <formula>"狂暴"</formula>
    </cfRule>
    <cfRule type="cellIs" dxfId="488" priority="487" operator="equal">
      <formula>"锁定"</formula>
    </cfRule>
    <cfRule type="cellIs" dxfId="487" priority="488" operator="equal">
      <formula>"钻石"</formula>
    </cfRule>
    <cfRule type="cellIs" dxfId="486" priority="489" operator="equal">
      <formula>"金币"</formula>
    </cfRule>
    <cfRule type="containsText" dxfId="485" priority="490" operator="containsText" text=" ">
      <formula>NOT(ISERROR(SEARCH(" ",U62)))</formula>
    </cfRule>
  </conditionalFormatting>
  <conditionalFormatting sqref="U70:U74">
    <cfRule type="cellIs" dxfId="484" priority="558" operator="equal">
      <formula>"狂暴"</formula>
    </cfRule>
    <cfRule type="cellIs" dxfId="483" priority="559" operator="equal">
      <formula>"锁定"</formula>
    </cfRule>
    <cfRule type="cellIs" dxfId="482" priority="560" operator="equal">
      <formula>"钻石"</formula>
    </cfRule>
    <cfRule type="cellIs" dxfId="481" priority="561" operator="equal">
      <formula>"金币"</formula>
    </cfRule>
    <cfRule type="containsText" dxfId="480" priority="562" operator="containsText" text=" ">
      <formula>NOT(ISERROR(SEARCH(" ",U70)))</formula>
    </cfRule>
  </conditionalFormatting>
  <conditionalFormatting sqref="U78:U82">
    <cfRule type="cellIs" dxfId="479" priority="476" operator="equal">
      <formula>"狂暴"</formula>
    </cfRule>
    <cfRule type="cellIs" dxfId="478" priority="477" operator="equal">
      <formula>"锁定"</formula>
    </cfRule>
    <cfRule type="cellIs" dxfId="477" priority="478" operator="equal">
      <formula>"钻石"</formula>
    </cfRule>
    <cfRule type="cellIs" dxfId="476" priority="479" operator="equal">
      <formula>"金币"</formula>
    </cfRule>
    <cfRule type="containsText" dxfId="475" priority="480" operator="containsText" text=" ">
      <formula>NOT(ISERROR(SEARCH(" ",U78)))</formula>
    </cfRule>
  </conditionalFormatting>
  <conditionalFormatting sqref="X5:X10">
    <cfRule type="containsText" dxfId="474" priority="727" operator="containsText" text=" ">
      <formula>NOT(ISERROR(SEARCH(" ",X5)))</formula>
    </cfRule>
  </conditionalFormatting>
  <conditionalFormatting sqref="A1:J4">
    <cfRule type="containsText" dxfId="473" priority="1073" operator="containsText" text=" ">
      <formula>NOT(ISERROR(SEARCH(" ",A1)))</formula>
    </cfRule>
  </conditionalFormatting>
  <conditionalFormatting sqref="M5:M10 Q5:Q10">
    <cfRule type="cellIs" dxfId="472" priority="1066" operator="equal">
      <formula>"狂暴"</formula>
    </cfRule>
    <cfRule type="cellIs" dxfId="471" priority="1067" operator="equal">
      <formula>"锁定"</formula>
    </cfRule>
    <cfRule type="cellIs" dxfId="470" priority="1068" operator="equal">
      <formula>"钻石"</formula>
    </cfRule>
    <cfRule type="cellIs" dxfId="469" priority="1069" operator="equal">
      <formula>"金币"</formula>
    </cfRule>
    <cfRule type="containsText" dxfId="468" priority="1071" operator="containsText" text=" ">
      <formula>NOT(ISERROR(SEARCH(" ",M5)))</formula>
    </cfRule>
  </conditionalFormatting>
  <conditionalFormatting sqref="N5:O5 R5:T5 T6:T10">
    <cfRule type="containsText" dxfId="467" priority="1070" operator="containsText" text=" ">
      <formula>NOT(ISERROR(SEARCH(" ",N5)))</formula>
    </cfRule>
  </conditionalFormatting>
  <conditionalFormatting sqref="N6:O6 R6:S6">
    <cfRule type="containsText" dxfId="466" priority="1064" operator="containsText" text=" ">
      <formula>NOT(ISERROR(SEARCH(" ",N6)))</formula>
    </cfRule>
  </conditionalFormatting>
  <conditionalFormatting sqref="N7:O7 R7:S7">
    <cfRule type="containsText" dxfId="465" priority="1058" operator="containsText" text=" ">
      <formula>NOT(ISERROR(SEARCH(" ",N7)))</formula>
    </cfRule>
  </conditionalFormatting>
  <conditionalFormatting sqref="N8:O8 R8:S8">
    <cfRule type="containsText" dxfId="464" priority="1052" operator="containsText" text=" ">
      <formula>NOT(ISERROR(SEARCH(" ",N8)))</formula>
    </cfRule>
  </conditionalFormatting>
  <conditionalFormatting sqref="N9:O9 R9:S9">
    <cfRule type="containsText" dxfId="463" priority="1046" operator="containsText" text=" ">
      <formula>NOT(ISERROR(SEARCH(" ",N9)))</formula>
    </cfRule>
  </conditionalFormatting>
  <conditionalFormatting sqref="N10:O10 R10:S10">
    <cfRule type="containsText" dxfId="462" priority="1040" operator="containsText" text=" ">
      <formula>NOT(ISERROR(SEARCH(" ",N10)))</formula>
    </cfRule>
  </conditionalFormatting>
  <conditionalFormatting sqref="Q13 M13 M21 Q21">
    <cfRule type="cellIs" dxfId="461" priority="991" operator="equal">
      <formula>"狂暴"</formula>
    </cfRule>
    <cfRule type="cellIs" dxfId="460" priority="992" operator="equal">
      <formula>"锁定"</formula>
    </cfRule>
    <cfRule type="cellIs" dxfId="459" priority="993" operator="equal">
      <formula>"钻石"</formula>
    </cfRule>
    <cfRule type="cellIs" dxfId="458" priority="994" operator="equal">
      <formula>"金币"</formula>
    </cfRule>
    <cfRule type="containsText" dxfId="457" priority="996" operator="containsText" text=" ">
      <formula>NOT(ISERROR(SEARCH(" ",M13)))</formula>
    </cfRule>
  </conditionalFormatting>
  <conditionalFormatting sqref="N13:P13 N21:P21 R13:S13 R21:S21">
    <cfRule type="containsText" dxfId="456" priority="995" operator="containsText" text=" ">
      <formula>NOT(ISERROR(SEARCH(" ",N13)))</formula>
    </cfRule>
  </conditionalFormatting>
  <conditionalFormatting sqref="U13 U21">
    <cfRule type="cellIs" dxfId="455" priority="980" operator="equal">
      <formula>"狂暴"</formula>
    </cfRule>
    <cfRule type="cellIs" dxfId="454" priority="981" operator="equal">
      <formula>"锁定"</formula>
    </cfRule>
    <cfRule type="cellIs" dxfId="453" priority="982" operator="equal">
      <formula>"钻石"</formula>
    </cfRule>
    <cfRule type="cellIs" dxfId="452" priority="983" operator="equal">
      <formula>"金币"</formula>
    </cfRule>
    <cfRule type="containsText" dxfId="451" priority="985" operator="containsText" text=" ">
      <formula>NOT(ISERROR(SEARCH(" ",U13)))</formula>
    </cfRule>
  </conditionalFormatting>
  <conditionalFormatting sqref="V13:W13 V21:W21">
    <cfRule type="containsText" dxfId="450" priority="984" operator="containsText" text=" ">
      <formula>NOT(ISERROR(SEARCH(" ",V13)))</formula>
    </cfRule>
  </conditionalFormatting>
  <conditionalFormatting sqref="M14:M18 Q14:Q18">
    <cfRule type="cellIs" dxfId="449" priority="964" operator="equal">
      <formula>"狂暴"</formula>
    </cfRule>
    <cfRule type="cellIs" dxfId="448" priority="965" operator="equal">
      <formula>"锁定"</formula>
    </cfRule>
    <cfRule type="cellIs" dxfId="447" priority="966" operator="equal">
      <formula>"钻石"</formula>
    </cfRule>
    <cfRule type="cellIs" dxfId="446" priority="967" operator="equal">
      <formula>"金币"</formula>
    </cfRule>
    <cfRule type="containsText" dxfId="445" priority="969" operator="containsText" text=" ">
      <formula>NOT(ISERROR(SEARCH(" ",M14)))</formula>
    </cfRule>
  </conditionalFormatting>
  <conditionalFormatting sqref="N14:P14 R14:S14">
    <cfRule type="containsText" dxfId="444" priority="963" operator="containsText" text=" ">
      <formula>NOT(ISERROR(SEARCH(" ",N14)))</formula>
    </cfRule>
  </conditionalFormatting>
  <conditionalFormatting sqref="N15:P15 R15:S15">
    <cfRule type="containsText" dxfId="443" priority="962" operator="containsText" text=" ">
      <formula>NOT(ISERROR(SEARCH(" ",N15)))</formula>
    </cfRule>
  </conditionalFormatting>
  <conditionalFormatting sqref="N16:P16 R16:S16">
    <cfRule type="containsText" dxfId="442" priority="961" operator="containsText" text=" ">
      <formula>NOT(ISERROR(SEARCH(" ",N16)))</formula>
    </cfRule>
  </conditionalFormatting>
  <conditionalFormatting sqref="N17:P17 R17:S17">
    <cfRule type="containsText" dxfId="441" priority="960" operator="containsText" text=" ">
      <formula>NOT(ISERROR(SEARCH(" ",N17)))</formula>
    </cfRule>
  </conditionalFormatting>
  <conditionalFormatting sqref="N18:P18 R18:S18">
    <cfRule type="containsText" dxfId="440" priority="959" operator="containsText" text=" ">
      <formula>NOT(ISERROR(SEARCH(" ",N18)))</formula>
    </cfRule>
  </conditionalFormatting>
  <conditionalFormatting sqref="M22:M26 Q22:Q26">
    <cfRule type="cellIs" dxfId="439" priority="942" operator="equal">
      <formula>"狂暴"</formula>
    </cfRule>
    <cfRule type="cellIs" dxfId="438" priority="943" operator="equal">
      <formula>"锁定"</formula>
    </cfRule>
    <cfRule type="cellIs" dxfId="437" priority="944" operator="equal">
      <formula>"钻石"</formula>
    </cfRule>
    <cfRule type="cellIs" dxfId="436" priority="945" operator="equal">
      <formula>"金币"</formula>
    </cfRule>
    <cfRule type="containsText" dxfId="435" priority="947" operator="containsText" text=" ">
      <formula>NOT(ISERROR(SEARCH(" ",M22)))</formula>
    </cfRule>
  </conditionalFormatting>
  <conditionalFormatting sqref="N22:P22 R22:S22">
    <cfRule type="containsText" dxfId="434" priority="941" operator="containsText" text=" ">
      <formula>NOT(ISERROR(SEARCH(" ",N22)))</formula>
    </cfRule>
  </conditionalFormatting>
  <conditionalFormatting sqref="N23:P23 R23:S23">
    <cfRule type="containsText" dxfId="433" priority="940" operator="containsText" text=" ">
      <formula>NOT(ISERROR(SEARCH(" ",N23)))</formula>
    </cfRule>
  </conditionalFormatting>
  <conditionalFormatting sqref="N24:P24 R24:S24">
    <cfRule type="containsText" dxfId="432" priority="939" operator="containsText" text=" ">
      <formula>NOT(ISERROR(SEARCH(" ",N24)))</formula>
    </cfRule>
  </conditionalFormatting>
  <conditionalFormatting sqref="N25:P25 R25:S25">
    <cfRule type="containsText" dxfId="431" priority="938" operator="containsText" text=" ">
      <formula>NOT(ISERROR(SEARCH(" ",N25)))</formula>
    </cfRule>
  </conditionalFormatting>
  <conditionalFormatting sqref="N26:P26 R26:S26">
    <cfRule type="containsText" dxfId="430" priority="937" operator="containsText" text=" ">
      <formula>NOT(ISERROR(SEARCH(" ",N26)))</formula>
    </cfRule>
  </conditionalFormatting>
  <conditionalFormatting sqref="Q29:Q34">
    <cfRule type="cellIs" dxfId="429" priority="717" operator="equal">
      <formula>"狂暴"</formula>
    </cfRule>
    <cfRule type="cellIs" dxfId="428" priority="718" operator="equal">
      <formula>"锁定"</formula>
    </cfRule>
    <cfRule type="cellIs" dxfId="427" priority="719" operator="equal">
      <formula>"钻石"</formula>
    </cfRule>
    <cfRule type="cellIs" dxfId="426" priority="720" operator="equal">
      <formula>"金币"</formula>
    </cfRule>
    <cfRule type="containsText" dxfId="425" priority="722" operator="containsText" text=" ">
      <formula>NOT(ISERROR(SEARCH(" ",Q29)))</formula>
    </cfRule>
  </conditionalFormatting>
  <conditionalFormatting sqref="R29:S29">
    <cfRule type="containsText" dxfId="424" priority="721" operator="containsText" text=" ">
      <formula>NOT(ISERROR(SEARCH(" ",R29)))</formula>
    </cfRule>
  </conditionalFormatting>
  <conditionalFormatting sqref="R30:S30">
    <cfRule type="containsText" dxfId="423" priority="716" operator="containsText" text=" ">
      <formula>NOT(ISERROR(SEARCH(" ",R30)))</formula>
    </cfRule>
  </conditionalFormatting>
  <conditionalFormatting sqref="R31:S31">
    <cfRule type="containsText" dxfId="422" priority="715" operator="containsText" text=" ">
      <formula>NOT(ISERROR(SEARCH(" ",R31)))</formula>
    </cfRule>
  </conditionalFormatting>
  <conditionalFormatting sqref="R32:S32">
    <cfRule type="containsText" dxfId="421" priority="714" operator="containsText" text=" ">
      <formula>NOT(ISERROR(SEARCH(" ",R32)))</formula>
    </cfRule>
  </conditionalFormatting>
  <conditionalFormatting sqref="R33:S33">
    <cfRule type="containsText" dxfId="420" priority="713" operator="containsText" text=" ">
      <formula>NOT(ISERROR(SEARCH(" ",R33)))</formula>
    </cfRule>
  </conditionalFormatting>
  <conditionalFormatting sqref="R34:S34">
    <cfRule type="containsText" dxfId="419" priority="712" operator="containsText" text=" ">
      <formula>NOT(ISERROR(SEARCH(" ",R34)))</formula>
    </cfRule>
  </conditionalFormatting>
  <conditionalFormatting sqref="Q37 M37 Q45">
    <cfRule type="cellIs" dxfId="418" priority="695" operator="equal">
      <formula>"狂暴"</formula>
    </cfRule>
    <cfRule type="cellIs" dxfId="417" priority="696" operator="equal">
      <formula>"锁定"</formula>
    </cfRule>
    <cfRule type="cellIs" dxfId="416" priority="697" operator="equal">
      <formula>"钻石"</formula>
    </cfRule>
    <cfRule type="cellIs" dxfId="415" priority="698" operator="equal">
      <formula>"金币"</formula>
    </cfRule>
    <cfRule type="containsText" dxfId="414" priority="700" operator="containsText" text=" ">
      <formula>NOT(ISERROR(SEARCH(" ",M37)))</formula>
    </cfRule>
  </conditionalFormatting>
  <conditionalFormatting sqref="N37:O37 R37:S37 R45:S45">
    <cfRule type="containsText" dxfId="413" priority="699" operator="containsText" text=" ">
      <formula>NOT(ISERROR(SEARCH(" ",N37)))</formula>
    </cfRule>
  </conditionalFormatting>
  <conditionalFormatting sqref="U37 U45">
    <cfRule type="cellIs" dxfId="412" priority="689" operator="equal">
      <formula>"狂暴"</formula>
    </cfRule>
    <cfRule type="cellIs" dxfId="411" priority="690" operator="equal">
      <formula>"锁定"</formula>
    </cfRule>
    <cfRule type="cellIs" dxfId="410" priority="691" operator="equal">
      <formula>"钻石"</formula>
    </cfRule>
    <cfRule type="cellIs" dxfId="409" priority="692" operator="equal">
      <formula>"金币"</formula>
    </cfRule>
    <cfRule type="containsText" dxfId="408" priority="694" operator="containsText" text=" ">
      <formula>NOT(ISERROR(SEARCH(" ",U37)))</formula>
    </cfRule>
  </conditionalFormatting>
  <conditionalFormatting sqref="V37:W37 V45:W45">
    <cfRule type="containsText" dxfId="407" priority="693" operator="containsText" text=" ">
      <formula>NOT(ISERROR(SEARCH(" ",V37)))</formula>
    </cfRule>
  </conditionalFormatting>
  <conditionalFormatting sqref="M38:M42 Q38:Q42">
    <cfRule type="cellIs" dxfId="406" priority="679" operator="equal">
      <formula>"狂暴"</formula>
    </cfRule>
    <cfRule type="cellIs" dxfId="405" priority="680" operator="equal">
      <formula>"锁定"</formula>
    </cfRule>
    <cfRule type="cellIs" dxfId="404" priority="681" operator="equal">
      <formula>"钻石"</formula>
    </cfRule>
    <cfRule type="cellIs" dxfId="403" priority="682" operator="equal">
      <formula>"金币"</formula>
    </cfRule>
    <cfRule type="containsText" dxfId="402" priority="683" operator="containsText" text=" ">
      <formula>NOT(ISERROR(SEARCH(" ",M38)))</formula>
    </cfRule>
  </conditionalFormatting>
  <conditionalFormatting sqref="N38:O38 R38:S38">
    <cfRule type="containsText" dxfId="401" priority="678" operator="containsText" text=" ">
      <formula>NOT(ISERROR(SEARCH(" ",N38)))</formula>
    </cfRule>
  </conditionalFormatting>
  <conditionalFormatting sqref="N39:O39 R39:S39">
    <cfRule type="containsText" dxfId="400" priority="677" operator="containsText" text=" ">
      <formula>NOT(ISERROR(SEARCH(" ",N39)))</formula>
    </cfRule>
  </conditionalFormatting>
  <conditionalFormatting sqref="N40:O40 R40:S40">
    <cfRule type="containsText" dxfId="399" priority="676" operator="containsText" text=" ">
      <formula>NOT(ISERROR(SEARCH(" ",N40)))</formula>
    </cfRule>
  </conditionalFormatting>
  <conditionalFormatting sqref="N41:O41 R41:S41">
    <cfRule type="containsText" dxfId="398" priority="675" operator="containsText" text=" ">
      <formula>NOT(ISERROR(SEARCH(" ",N41)))</formula>
    </cfRule>
  </conditionalFormatting>
  <conditionalFormatting sqref="N42:O42 R42:S42">
    <cfRule type="containsText" dxfId="397" priority="674" operator="containsText" text=" ">
      <formula>NOT(ISERROR(SEARCH(" ",N42)))</formula>
    </cfRule>
  </conditionalFormatting>
  <conditionalFormatting sqref="Q46:Q50">
    <cfRule type="cellIs" dxfId="396" priority="659" operator="equal">
      <formula>"狂暴"</formula>
    </cfRule>
    <cfRule type="cellIs" dxfId="395" priority="660" operator="equal">
      <formula>"锁定"</formula>
    </cfRule>
    <cfRule type="cellIs" dxfId="394" priority="661" operator="equal">
      <formula>"钻石"</formula>
    </cfRule>
    <cfRule type="cellIs" dxfId="393" priority="662" operator="equal">
      <formula>"金币"</formula>
    </cfRule>
    <cfRule type="containsText" dxfId="392" priority="663" operator="containsText" text=" ">
      <formula>NOT(ISERROR(SEARCH(" ",Q46)))</formula>
    </cfRule>
  </conditionalFormatting>
  <conditionalFormatting sqref="R46:S46">
    <cfRule type="containsText" dxfId="391" priority="658" operator="containsText" text=" ">
      <formula>NOT(ISERROR(SEARCH(" ",R46)))</formula>
    </cfRule>
  </conditionalFormatting>
  <conditionalFormatting sqref="AF36 AF38 AF40">
    <cfRule type="containsText" dxfId="390" priority="734" operator="containsText" text=" ">
      <formula>NOT(ISERROR(SEARCH(" ",AF36)))</formula>
    </cfRule>
  </conditionalFormatting>
  <conditionalFormatting sqref="R47:S47">
    <cfRule type="containsText" dxfId="389" priority="657" operator="containsText" text=" ">
      <formula>NOT(ISERROR(SEARCH(" ",R47)))</formula>
    </cfRule>
  </conditionalFormatting>
  <conditionalFormatting sqref="AF37 AF39">
    <cfRule type="containsText" dxfId="388" priority="732" operator="containsText" text=" ">
      <formula>NOT(ISERROR(SEARCH(" ",AF37)))</formula>
    </cfRule>
  </conditionalFormatting>
  <conditionalFormatting sqref="R48:S48">
    <cfRule type="containsText" dxfId="387" priority="656" operator="containsText" text=" ">
      <formula>NOT(ISERROR(SEARCH(" ",R48)))</formula>
    </cfRule>
  </conditionalFormatting>
  <conditionalFormatting sqref="R49:S49">
    <cfRule type="containsText" dxfId="386" priority="655" operator="containsText" text=" ">
      <formula>NOT(ISERROR(SEARCH(" ",R49)))</formula>
    </cfRule>
  </conditionalFormatting>
  <conditionalFormatting sqref="R50:S50">
    <cfRule type="containsText" dxfId="385" priority="654" operator="containsText" text=" ">
      <formula>NOT(ISERROR(SEARCH(" ",R50)))</formula>
    </cfRule>
  </conditionalFormatting>
  <conditionalFormatting sqref="R53:S53">
    <cfRule type="containsText" dxfId="384" priority="635" operator="containsText" text=" ">
      <formula>NOT(ISERROR(SEARCH(" ",R53)))</formula>
    </cfRule>
  </conditionalFormatting>
  <conditionalFormatting sqref="R54:S54">
    <cfRule type="containsText" dxfId="383" priority="630" operator="containsText" text=" ">
      <formula>NOT(ISERROR(SEARCH(" ",R54)))</formula>
    </cfRule>
  </conditionalFormatting>
  <conditionalFormatting sqref="R55:S55">
    <cfRule type="containsText" dxfId="382" priority="629" operator="containsText" text=" ">
      <formula>NOT(ISERROR(SEARCH(" ",R55)))</formula>
    </cfRule>
  </conditionalFormatting>
  <conditionalFormatting sqref="R56:S56">
    <cfRule type="containsText" dxfId="381" priority="628" operator="containsText" text=" ">
      <formula>NOT(ISERROR(SEARCH(" ",R56)))</formula>
    </cfRule>
  </conditionalFormatting>
  <conditionalFormatting sqref="R57:S57">
    <cfRule type="containsText" dxfId="380" priority="627" operator="containsText" text=" ">
      <formula>NOT(ISERROR(SEARCH(" ",R57)))</formula>
    </cfRule>
  </conditionalFormatting>
  <conditionalFormatting sqref="R58:S58">
    <cfRule type="containsText" dxfId="379" priority="626" operator="containsText" text=" ">
      <formula>NOT(ISERROR(SEARCH(" ",R58)))</formula>
    </cfRule>
  </conditionalFormatting>
  <conditionalFormatting sqref="M61 Q69">
    <cfRule type="cellIs" dxfId="378" priority="609" operator="equal">
      <formula>"狂暴"</formula>
    </cfRule>
    <cfRule type="cellIs" dxfId="377" priority="610" operator="equal">
      <formula>"锁定"</formula>
    </cfRule>
    <cfRule type="cellIs" dxfId="376" priority="611" operator="equal">
      <formula>"钻石"</formula>
    </cfRule>
    <cfRule type="cellIs" dxfId="375" priority="612" operator="equal">
      <formula>"金币"</formula>
    </cfRule>
    <cfRule type="containsText" dxfId="374" priority="614" operator="containsText" text=" ">
      <formula>NOT(ISERROR(SEARCH(" ",M61)))</formula>
    </cfRule>
  </conditionalFormatting>
  <conditionalFormatting sqref="N61:O61 R61:S61 R69:S69">
    <cfRule type="containsText" dxfId="373" priority="613" operator="containsText" text=" ">
      <formula>NOT(ISERROR(SEARCH(" ",N61)))</formula>
    </cfRule>
  </conditionalFormatting>
  <conditionalFormatting sqref="V61:W61 V69:W69">
    <cfRule type="containsText" dxfId="372" priority="607" operator="containsText" text=" ">
      <formula>NOT(ISERROR(SEARCH(" ",V61)))</formula>
    </cfRule>
  </conditionalFormatting>
  <conditionalFormatting sqref="N62:O62 R62:S62">
    <cfRule type="containsText" dxfId="371" priority="592" operator="containsText" text=" ">
      <formula>NOT(ISERROR(SEARCH(" ",N62)))</formula>
    </cfRule>
  </conditionalFormatting>
  <conditionalFormatting sqref="N63:O63 R63:S63">
    <cfRule type="containsText" dxfId="370" priority="591" operator="containsText" text=" ">
      <formula>NOT(ISERROR(SEARCH(" ",N63)))</formula>
    </cfRule>
  </conditionalFormatting>
  <conditionalFormatting sqref="N64:O64 R64:S64">
    <cfRule type="containsText" dxfId="369" priority="590" operator="containsText" text=" ">
      <formula>NOT(ISERROR(SEARCH(" ",N64)))</formula>
    </cfRule>
  </conditionalFormatting>
  <conditionalFormatting sqref="N65:O65 R65:S65">
    <cfRule type="containsText" dxfId="368" priority="589" operator="containsText" text=" ">
      <formula>NOT(ISERROR(SEARCH(" ",N65)))</formula>
    </cfRule>
  </conditionalFormatting>
  <conditionalFormatting sqref="N66:O66 R66:S66">
    <cfRule type="containsText" dxfId="367" priority="588" operator="containsText" text=" ">
      <formula>NOT(ISERROR(SEARCH(" ",N66)))</formula>
    </cfRule>
  </conditionalFormatting>
  <conditionalFormatting sqref="Q70:Q74">
    <cfRule type="cellIs" dxfId="366" priority="573" operator="equal">
      <formula>"狂暴"</formula>
    </cfRule>
    <cfRule type="cellIs" dxfId="365" priority="574" operator="equal">
      <formula>"锁定"</formula>
    </cfRule>
    <cfRule type="cellIs" dxfId="364" priority="575" operator="equal">
      <formula>"钻石"</formula>
    </cfRule>
    <cfRule type="cellIs" dxfId="363" priority="576" operator="equal">
      <formula>"金币"</formula>
    </cfRule>
    <cfRule type="containsText" dxfId="362" priority="577" operator="containsText" text=" ">
      <formula>NOT(ISERROR(SEARCH(" ",Q70)))</formula>
    </cfRule>
  </conditionalFormatting>
  <conditionalFormatting sqref="R70:S70">
    <cfRule type="containsText" dxfId="361" priority="572" operator="containsText" text=" ">
      <formula>NOT(ISERROR(SEARCH(" ",R70)))</formula>
    </cfRule>
  </conditionalFormatting>
  <conditionalFormatting sqref="R71:S71">
    <cfRule type="containsText" dxfId="360" priority="571" operator="containsText" text=" ">
      <formula>NOT(ISERROR(SEARCH(" ",R71)))</formula>
    </cfRule>
  </conditionalFormatting>
  <conditionalFormatting sqref="R72:S72">
    <cfRule type="containsText" dxfId="359" priority="570" operator="containsText" text=" ">
      <formula>NOT(ISERROR(SEARCH(" ",R72)))</formula>
    </cfRule>
  </conditionalFormatting>
  <conditionalFormatting sqref="R73:S73">
    <cfRule type="containsText" dxfId="358" priority="569" operator="containsText" text=" ">
      <formula>NOT(ISERROR(SEARCH(" ",R73)))</formula>
    </cfRule>
  </conditionalFormatting>
  <conditionalFormatting sqref="R74:S74">
    <cfRule type="containsText" dxfId="357" priority="568" operator="containsText" text=" ">
      <formula>NOT(ISERROR(SEARCH(" ",R74)))</formula>
    </cfRule>
  </conditionalFormatting>
  <conditionalFormatting sqref="Q77:Q82">
    <cfRule type="cellIs" dxfId="356" priority="545" operator="equal">
      <formula>"狂暴"</formula>
    </cfRule>
    <cfRule type="cellIs" dxfId="355" priority="546" operator="equal">
      <formula>"锁定"</formula>
    </cfRule>
    <cfRule type="cellIs" dxfId="354" priority="547" operator="equal">
      <formula>"钻石"</formula>
    </cfRule>
    <cfRule type="cellIs" dxfId="353" priority="548" operator="equal">
      <formula>"金币"</formula>
    </cfRule>
    <cfRule type="containsText" dxfId="352" priority="550" operator="containsText" text=" ">
      <formula>NOT(ISERROR(SEARCH(" ",Q77)))</formula>
    </cfRule>
  </conditionalFormatting>
  <conditionalFormatting sqref="R77:S77">
    <cfRule type="containsText" dxfId="351" priority="549" operator="containsText" text=" ">
      <formula>NOT(ISERROR(SEARCH(" ",R77)))</formula>
    </cfRule>
  </conditionalFormatting>
  <conditionalFormatting sqref="R78:S78">
    <cfRule type="containsText" dxfId="350" priority="544" operator="containsText" text=" ">
      <formula>NOT(ISERROR(SEARCH(" ",R78)))</formula>
    </cfRule>
  </conditionalFormatting>
  <conditionalFormatting sqref="R79:S79">
    <cfRule type="containsText" dxfId="349" priority="543" operator="containsText" text=" ">
      <formula>NOT(ISERROR(SEARCH(" ",R79)))</formula>
    </cfRule>
  </conditionalFormatting>
  <conditionalFormatting sqref="R80:S80">
    <cfRule type="containsText" dxfId="348" priority="542" operator="containsText" text=" ">
      <formula>NOT(ISERROR(SEARCH(" ",R80)))</formula>
    </cfRule>
  </conditionalFormatting>
  <conditionalFormatting sqref="R81:S81">
    <cfRule type="containsText" dxfId="347" priority="541" operator="containsText" text=" ">
      <formula>NOT(ISERROR(SEARCH(" ",R81)))</formula>
    </cfRule>
  </conditionalFormatting>
  <conditionalFormatting sqref="R82:S82">
    <cfRule type="containsText" dxfId="346" priority="540" operator="containsText" text=" ">
      <formula>NOT(ISERROR(SEARCH(" ",R82)))</formula>
    </cfRule>
  </conditionalFormatting>
  <conditionalFormatting sqref="P42">
    <cfRule type="containsText" dxfId="345" priority="424" operator="containsText" text=" ">
      <formula>NOT(ISERROR(SEARCH(" ",P42)))</formula>
    </cfRule>
  </conditionalFormatting>
  <conditionalFormatting sqref="P7">
    <cfRule type="containsText" dxfId="344" priority="453" operator="containsText" text=" ">
      <formula>NOT(ISERROR(SEARCH(" ",P7)))</formula>
    </cfRule>
  </conditionalFormatting>
  <conditionalFormatting sqref="P8">
    <cfRule type="containsText" dxfId="343" priority="452" operator="containsText" text=" ">
      <formula>NOT(ISERROR(SEARCH(" ",P8)))</formula>
    </cfRule>
  </conditionalFormatting>
  <conditionalFormatting sqref="P5">
    <cfRule type="containsText" dxfId="342" priority="457" operator="containsText" text=" ">
      <formula>NOT(ISERROR(SEARCH(" ",P5)))</formula>
    </cfRule>
  </conditionalFormatting>
  <conditionalFormatting sqref="P6">
    <cfRule type="containsText" dxfId="341" priority="456" operator="containsText" text=" ">
      <formula>NOT(ISERROR(SEARCH(" ",P6)))</formula>
    </cfRule>
  </conditionalFormatting>
  <conditionalFormatting sqref="P9">
    <cfRule type="containsText" dxfId="340" priority="455" operator="containsText" text=" ">
      <formula>NOT(ISERROR(SEARCH(" ",P9)))</formula>
    </cfRule>
  </conditionalFormatting>
  <conditionalFormatting sqref="P10">
    <cfRule type="containsText" dxfId="339" priority="454" operator="containsText" text=" ">
      <formula>NOT(ISERROR(SEARCH(" ",P10)))</formula>
    </cfRule>
  </conditionalFormatting>
  <conditionalFormatting sqref="P37">
    <cfRule type="containsText" dxfId="338" priority="429" operator="containsText" text=" ">
      <formula>NOT(ISERROR(SEARCH(" ",P37)))</formula>
    </cfRule>
  </conditionalFormatting>
  <conditionalFormatting sqref="P38">
    <cfRule type="containsText" dxfId="337" priority="428" operator="containsText" text=" ">
      <formula>NOT(ISERROR(SEARCH(" ",P38)))</formula>
    </cfRule>
  </conditionalFormatting>
  <conditionalFormatting sqref="P39">
    <cfRule type="containsText" dxfId="336" priority="427" operator="containsText" text=" ">
      <formula>NOT(ISERROR(SEARCH(" ",P39)))</formula>
    </cfRule>
  </conditionalFormatting>
  <conditionalFormatting sqref="P40">
    <cfRule type="containsText" dxfId="335" priority="426" operator="containsText" text=" ">
      <formula>NOT(ISERROR(SEARCH(" ",P40)))</formula>
    </cfRule>
  </conditionalFormatting>
  <conditionalFormatting sqref="P41">
    <cfRule type="containsText" dxfId="334" priority="425" operator="containsText" text=" ">
      <formula>NOT(ISERROR(SEARCH(" ",P41)))</formula>
    </cfRule>
  </conditionalFormatting>
  <conditionalFormatting sqref="P61">
    <cfRule type="containsText" dxfId="333" priority="417" operator="containsText" text=" ">
      <formula>NOT(ISERROR(SEARCH(" ",P61)))</formula>
    </cfRule>
  </conditionalFormatting>
  <conditionalFormatting sqref="P62">
    <cfRule type="containsText" dxfId="332" priority="416" operator="containsText" text=" ">
      <formula>NOT(ISERROR(SEARCH(" ",P62)))</formula>
    </cfRule>
  </conditionalFormatting>
  <conditionalFormatting sqref="P63">
    <cfRule type="containsText" dxfId="331" priority="415" operator="containsText" text=" ">
      <formula>NOT(ISERROR(SEARCH(" ",P63)))</formula>
    </cfRule>
  </conditionalFormatting>
  <conditionalFormatting sqref="P64">
    <cfRule type="containsText" dxfId="330" priority="414" operator="containsText" text=" ">
      <formula>NOT(ISERROR(SEARCH(" ",P64)))</formula>
    </cfRule>
  </conditionalFormatting>
  <conditionalFormatting sqref="P65">
    <cfRule type="containsText" dxfId="329" priority="413" operator="containsText" text=" ">
      <formula>NOT(ISERROR(SEARCH(" ",P65)))</formula>
    </cfRule>
  </conditionalFormatting>
  <conditionalFormatting sqref="P66">
    <cfRule type="containsText" dxfId="328" priority="412" operator="containsText" text=" ">
      <formula>NOT(ISERROR(SEARCH(" ",P66)))</formula>
    </cfRule>
  </conditionalFormatting>
  <conditionalFormatting sqref="V11:W11">
    <cfRule type="containsText" dxfId="327" priority="370" operator="containsText" text=" ">
      <formula>NOT(ISERROR(SEARCH(" ",V11)))</formula>
    </cfRule>
  </conditionalFormatting>
  <conditionalFormatting sqref="V12:W12">
    <cfRule type="containsText" dxfId="326" priority="369" operator="containsText" text=" ">
      <formula>NOT(ISERROR(SEARCH(" ",V12)))</formula>
    </cfRule>
  </conditionalFormatting>
  <conditionalFormatting sqref="U11:U12">
    <cfRule type="cellIs" dxfId="325" priority="364" operator="equal">
      <formula>"狂暴"</formula>
    </cfRule>
    <cfRule type="cellIs" dxfId="324" priority="365" operator="equal">
      <formula>"锁定"</formula>
    </cfRule>
    <cfRule type="cellIs" dxfId="323" priority="366" operator="equal">
      <formula>"钻石"</formula>
    </cfRule>
    <cfRule type="cellIs" dxfId="322" priority="367" operator="equal">
      <formula>"金币"</formula>
    </cfRule>
    <cfRule type="containsText" dxfId="321" priority="368" operator="containsText" text=" ">
      <formula>NOT(ISERROR(SEARCH(" ",U11)))</formula>
    </cfRule>
  </conditionalFormatting>
  <conditionalFormatting sqref="X11:X12">
    <cfRule type="containsText" dxfId="320" priority="363" operator="containsText" text=" ">
      <formula>NOT(ISERROR(SEARCH(" ",X11)))</formula>
    </cfRule>
  </conditionalFormatting>
  <conditionalFormatting sqref="M11:M12 Q11:Q12">
    <cfRule type="cellIs" dxfId="319" priority="373" operator="equal">
      <formula>"狂暴"</formula>
    </cfRule>
    <cfRule type="cellIs" dxfId="318" priority="374" operator="equal">
      <formula>"锁定"</formula>
    </cfRule>
    <cfRule type="cellIs" dxfId="317" priority="375" operator="equal">
      <formula>"钻石"</formula>
    </cfRule>
    <cfRule type="cellIs" dxfId="316" priority="376" operator="equal">
      <formula>"金币"</formula>
    </cfRule>
    <cfRule type="containsText" dxfId="315" priority="378" operator="containsText" text=" ">
      <formula>NOT(ISERROR(SEARCH(" ",M11)))</formula>
    </cfRule>
  </conditionalFormatting>
  <conditionalFormatting sqref="T11:T12">
    <cfRule type="containsText" dxfId="314" priority="377" operator="containsText" text=" ">
      <formula>NOT(ISERROR(SEARCH(" ",T11)))</formula>
    </cfRule>
  </conditionalFormatting>
  <conditionalFormatting sqref="N11:O11 R11:S11">
    <cfRule type="containsText" dxfId="313" priority="372" operator="containsText" text=" ">
      <formula>NOT(ISERROR(SEARCH(" ",N11)))</formula>
    </cfRule>
  </conditionalFormatting>
  <conditionalFormatting sqref="N12:O12 R12:S12">
    <cfRule type="containsText" dxfId="312" priority="371" operator="containsText" text=" ">
      <formula>NOT(ISERROR(SEARCH(" ",N12)))</formula>
    </cfRule>
  </conditionalFormatting>
  <conditionalFormatting sqref="P11">
    <cfRule type="containsText" dxfId="311" priority="362" operator="containsText" text=" ">
      <formula>NOT(ISERROR(SEARCH(" ",P11)))</formula>
    </cfRule>
  </conditionalFormatting>
  <conditionalFormatting sqref="P12">
    <cfRule type="containsText" dxfId="310" priority="361" operator="containsText" text=" ">
      <formula>NOT(ISERROR(SEARCH(" ",P12)))</formula>
    </cfRule>
  </conditionalFormatting>
  <conditionalFormatting sqref="V19:W19">
    <cfRule type="containsText" dxfId="309" priority="353" operator="containsText" text=" ">
      <formula>NOT(ISERROR(SEARCH(" ",V19)))</formula>
    </cfRule>
  </conditionalFormatting>
  <conditionalFormatting sqref="V20:W20">
    <cfRule type="containsText" dxfId="308" priority="352" operator="containsText" text=" ">
      <formula>NOT(ISERROR(SEARCH(" ",V20)))</formula>
    </cfRule>
  </conditionalFormatting>
  <conditionalFormatting sqref="U19:U20">
    <cfRule type="cellIs" dxfId="307" priority="347" operator="equal">
      <formula>"狂暴"</formula>
    </cfRule>
    <cfRule type="cellIs" dxfId="306" priority="348" operator="equal">
      <formula>"锁定"</formula>
    </cfRule>
    <cfRule type="cellIs" dxfId="305" priority="349" operator="equal">
      <formula>"钻石"</formula>
    </cfRule>
    <cfRule type="cellIs" dxfId="304" priority="350" operator="equal">
      <formula>"金币"</formula>
    </cfRule>
    <cfRule type="containsText" dxfId="303" priority="351" operator="containsText" text=" ">
      <formula>NOT(ISERROR(SEARCH(" ",U19)))</formula>
    </cfRule>
  </conditionalFormatting>
  <conditionalFormatting sqref="M19:M20 Q19:Q20">
    <cfRule type="cellIs" dxfId="302" priority="356" operator="equal">
      <formula>"狂暴"</formula>
    </cfRule>
    <cfRule type="cellIs" dxfId="301" priority="357" operator="equal">
      <formula>"锁定"</formula>
    </cfRule>
    <cfRule type="cellIs" dxfId="300" priority="358" operator="equal">
      <formula>"钻石"</formula>
    </cfRule>
    <cfRule type="cellIs" dxfId="299" priority="359" operator="equal">
      <formula>"金币"</formula>
    </cfRule>
    <cfRule type="containsText" dxfId="298" priority="360" operator="containsText" text=" ">
      <formula>NOT(ISERROR(SEARCH(" ",M19)))</formula>
    </cfRule>
  </conditionalFormatting>
  <conditionalFormatting sqref="N19:P19 R19:S19">
    <cfRule type="containsText" dxfId="297" priority="355" operator="containsText" text=" ">
      <formula>NOT(ISERROR(SEARCH(" ",N19)))</formula>
    </cfRule>
  </conditionalFormatting>
  <conditionalFormatting sqref="N20:P20 R20:S20">
    <cfRule type="containsText" dxfId="296" priority="354" operator="containsText" text=" ">
      <formula>NOT(ISERROR(SEARCH(" ",N20)))</formula>
    </cfRule>
  </conditionalFormatting>
  <conditionalFormatting sqref="V27:W27">
    <cfRule type="containsText" dxfId="295" priority="337" operator="containsText" text=" ">
      <formula>NOT(ISERROR(SEARCH(" ",V27)))</formula>
    </cfRule>
  </conditionalFormatting>
  <conditionalFormatting sqref="V28:W28">
    <cfRule type="containsText" dxfId="294" priority="336" operator="containsText" text=" ">
      <formula>NOT(ISERROR(SEARCH(" ",V28)))</formula>
    </cfRule>
  </conditionalFormatting>
  <conditionalFormatting sqref="U27:U28">
    <cfRule type="cellIs" dxfId="293" priority="331" operator="equal">
      <formula>"狂暴"</formula>
    </cfRule>
    <cfRule type="cellIs" dxfId="292" priority="332" operator="equal">
      <formula>"锁定"</formula>
    </cfRule>
    <cfRule type="cellIs" dxfId="291" priority="333" operator="equal">
      <formula>"钻石"</formula>
    </cfRule>
    <cfRule type="cellIs" dxfId="290" priority="334" operator="equal">
      <formula>"金币"</formula>
    </cfRule>
    <cfRule type="containsText" dxfId="289" priority="335" operator="containsText" text=" ">
      <formula>NOT(ISERROR(SEARCH(" ",U27)))</formula>
    </cfRule>
  </conditionalFormatting>
  <conditionalFormatting sqref="M28 Q27:Q28">
    <cfRule type="cellIs" dxfId="288" priority="340" operator="equal">
      <formula>"狂暴"</formula>
    </cfRule>
    <cfRule type="cellIs" dxfId="287" priority="341" operator="equal">
      <formula>"锁定"</formula>
    </cfRule>
    <cfRule type="cellIs" dxfId="286" priority="342" operator="equal">
      <formula>"钻石"</formula>
    </cfRule>
    <cfRule type="cellIs" dxfId="285" priority="343" operator="equal">
      <formula>"金币"</formula>
    </cfRule>
    <cfRule type="containsText" dxfId="284" priority="344" operator="containsText" text=" ">
      <formula>NOT(ISERROR(SEARCH(" ",M27)))</formula>
    </cfRule>
  </conditionalFormatting>
  <conditionalFormatting sqref="N27:P27 R27:S27">
    <cfRule type="containsText" dxfId="283" priority="339" operator="containsText" text=" ">
      <formula>NOT(ISERROR(SEARCH(" ",N27)))</formula>
    </cfRule>
  </conditionalFormatting>
  <conditionalFormatting sqref="N28:P28 R28:S28">
    <cfRule type="containsText" dxfId="282" priority="338" operator="containsText" text=" ">
      <formula>NOT(ISERROR(SEARCH(" ",N28)))</formula>
    </cfRule>
  </conditionalFormatting>
  <conditionalFormatting sqref="V35:W35">
    <cfRule type="containsText" dxfId="281" priority="320" operator="containsText" text=" ">
      <formula>NOT(ISERROR(SEARCH(" ",V35)))</formula>
    </cfRule>
  </conditionalFormatting>
  <conditionalFormatting sqref="V36:W36">
    <cfRule type="containsText" dxfId="280" priority="319" operator="containsText" text=" ">
      <formula>NOT(ISERROR(SEARCH(" ",V36)))</formula>
    </cfRule>
  </conditionalFormatting>
  <conditionalFormatting sqref="U35:U36">
    <cfRule type="cellIs" dxfId="279" priority="314" operator="equal">
      <formula>"狂暴"</formula>
    </cfRule>
    <cfRule type="cellIs" dxfId="278" priority="315" operator="equal">
      <formula>"锁定"</formula>
    </cfRule>
    <cfRule type="cellIs" dxfId="277" priority="316" operator="equal">
      <formula>"钻石"</formula>
    </cfRule>
    <cfRule type="cellIs" dxfId="276" priority="317" operator="equal">
      <formula>"金币"</formula>
    </cfRule>
    <cfRule type="containsText" dxfId="275" priority="318" operator="containsText" text=" ">
      <formula>NOT(ISERROR(SEARCH(" ",U35)))</formula>
    </cfRule>
  </conditionalFormatting>
  <conditionalFormatting sqref="Q35:Q36">
    <cfRule type="cellIs" dxfId="274" priority="323" operator="equal">
      <formula>"狂暴"</formula>
    </cfRule>
    <cfRule type="cellIs" dxfId="273" priority="324" operator="equal">
      <formula>"锁定"</formula>
    </cfRule>
    <cfRule type="cellIs" dxfId="272" priority="325" operator="equal">
      <formula>"钻石"</formula>
    </cfRule>
    <cfRule type="cellIs" dxfId="271" priority="326" operator="equal">
      <formula>"金币"</formula>
    </cfRule>
    <cfRule type="containsText" dxfId="270" priority="328" operator="containsText" text=" ">
      <formula>NOT(ISERROR(SEARCH(" ",Q35)))</formula>
    </cfRule>
  </conditionalFormatting>
  <conditionalFormatting sqref="R35:S35">
    <cfRule type="containsText" dxfId="269" priority="322" operator="containsText" text=" ">
      <formula>NOT(ISERROR(SEARCH(" ",R35)))</formula>
    </cfRule>
  </conditionalFormatting>
  <conditionalFormatting sqref="R36:S36">
    <cfRule type="containsText" dxfId="268" priority="321" operator="containsText" text=" ">
      <formula>NOT(ISERROR(SEARCH(" ",R36)))</formula>
    </cfRule>
  </conditionalFormatting>
  <conditionalFormatting sqref="V43:W43">
    <cfRule type="containsText" dxfId="267" priority="303" operator="containsText" text=" ">
      <formula>NOT(ISERROR(SEARCH(" ",V43)))</formula>
    </cfRule>
  </conditionalFormatting>
  <conditionalFormatting sqref="V44:W44">
    <cfRule type="containsText" dxfId="266" priority="302" operator="containsText" text=" ">
      <formula>NOT(ISERROR(SEARCH(" ",V44)))</formula>
    </cfRule>
  </conditionalFormatting>
  <conditionalFormatting sqref="U43:U44">
    <cfRule type="cellIs" dxfId="265" priority="297" operator="equal">
      <formula>"狂暴"</formula>
    </cfRule>
    <cfRule type="cellIs" dxfId="264" priority="298" operator="equal">
      <formula>"锁定"</formula>
    </cfRule>
    <cfRule type="cellIs" dxfId="263" priority="299" operator="equal">
      <formula>"钻石"</formula>
    </cfRule>
    <cfRule type="cellIs" dxfId="262" priority="300" operator="equal">
      <formula>"金币"</formula>
    </cfRule>
    <cfRule type="containsText" dxfId="261" priority="301" operator="containsText" text=" ">
      <formula>NOT(ISERROR(SEARCH(" ",U43)))</formula>
    </cfRule>
  </conditionalFormatting>
  <conditionalFormatting sqref="M43:M44 Q43:Q44">
    <cfRule type="cellIs" dxfId="260" priority="306" operator="equal">
      <formula>"狂暴"</formula>
    </cfRule>
    <cfRule type="cellIs" dxfId="259" priority="307" operator="equal">
      <formula>"锁定"</formula>
    </cfRule>
    <cfRule type="cellIs" dxfId="258" priority="308" operator="equal">
      <formula>"钻石"</formula>
    </cfRule>
    <cfRule type="cellIs" dxfId="257" priority="309" operator="equal">
      <formula>"金币"</formula>
    </cfRule>
    <cfRule type="containsText" dxfId="256" priority="310" operator="containsText" text=" ">
      <formula>NOT(ISERROR(SEARCH(" ",M43)))</formula>
    </cfRule>
  </conditionalFormatting>
  <conditionalFormatting sqref="N43:O43 R43:S43">
    <cfRule type="containsText" dxfId="255" priority="305" operator="containsText" text=" ">
      <formula>NOT(ISERROR(SEARCH(" ",N43)))</formula>
    </cfRule>
  </conditionalFormatting>
  <conditionalFormatting sqref="N44:O44 R44:S44">
    <cfRule type="containsText" dxfId="254" priority="304" operator="containsText" text=" ">
      <formula>NOT(ISERROR(SEARCH(" ",N44)))</formula>
    </cfRule>
  </conditionalFormatting>
  <conditionalFormatting sqref="P44">
    <cfRule type="containsText" dxfId="253" priority="293" operator="containsText" text=" ">
      <formula>NOT(ISERROR(SEARCH(" ",P44)))</formula>
    </cfRule>
  </conditionalFormatting>
  <conditionalFormatting sqref="P43">
    <cfRule type="containsText" dxfId="252" priority="294" operator="containsText" text=" ">
      <formula>NOT(ISERROR(SEARCH(" ",P43)))</formula>
    </cfRule>
  </conditionalFormatting>
  <conditionalFormatting sqref="V51:W51">
    <cfRule type="containsText" dxfId="251" priority="285" operator="containsText" text=" ">
      <formula>NOT(ISERROR(SEARCH(" ",V51)))</formula>
    </cfRule>
  </conditionalFormatting>
  <conditionalFormatting sqref="V52:W52">
    <cfRule type="containsText" dxfId="250" priority="284" operator="containsText" text=" ">
      <formula>NOT(ISERROR(SEARCH(" ",V52)))</formula>
    </cfRule>
  </conditionalFormatting>
  <conditionalFormatting sqref="U51:U52">
    <cfRule type="cellIs" dxfId="249" priority="279" operator="equal">
      <formula>"狂暴"</formula>
    </cfRule>
    <cfRule type="cellIs" dxfId="248" priority="280" operator="equal">
      <formula>"锁定"</formula>
    </cfRule>
    <cfRule type="cellIs" dxfId="247" priority="281" operator="equal">
      <formula>"钻石"</formula>
    </cfRule>
    <cfRule type="cellIs" dxfId="246" priority="282" operator="equal">
      <formula>"金币"</formula>
    </cfRule>
    <cfRule type="containsText" dxfId="245" priority="283" operator="containsText" text=" ">
      <formula>NOT(ISERROR(SEARCH(" ",U51)))</formula>
    </cfRule>
  </conditionalFormatting>
  <conditionalFormatting sqref="Q51:Q52">
    <cfRule type="cellIs" dxfId="244" priority="288" operator="equal">
      <formula>"狂暴"</formula>
    </cfRule>
    <cfRule type="cellIs" dxfId="243" priority="289" operator="equal">
      <formula>"锁定"</formula>
    </cfRule>
    <cfRule type="cellIs" dxfId="242" priority="290" operator="equal">
      <formula>"钻石"</formula>
    </cfRule>
    <cfRule type="cellIs" dxfId="241" priority="291" operator="equal">
      <formula>"金币"</formula>
    </cfRule>
    <cfRule type="containsText" dxfId="240" priority="292" operator="containsText" text=" ">
      <formula>NOT(ISERROR(SEARCH(" ",Q51)))</formula>
    </cfRule>
  </conditionalFormatting>
  <conditionalFormatting sqref="R51:S51">
    <cfRule type="containsText" dxfId="239" priority="287" operator="containsText" text=" ">
      <formula>NOT(ISERROR(SEARCH(" ",R51)))</formula>
    </cfRule>
  </conditionalFormatting>
  <conditionalFormatting sqref="R52:S52">
    <cfRule type="containsText" dxfId="238" priority="286" operator="containsText" text=" ">
      <formula>NOT(ISERROR(SEARCH(" ",R52)))</formula>
    </cfRule>
  </conditionalFormatting>
  <conditionalFormatting sqref="V59:W59">
    <cfRule type="containsText" dxfId="237" priority="261" operator="containsText" text=" ">
      <formula>NOT(ISERROR(SEARCH(" ",V59)))</formula>
    </cfRule>
  </conditionalFormatting>
  <conditionalFormatting sqref="V60:W60">
    <cfRule type="containsText" dxfId="236" priority="260" operator="containsText" text=" ">
      <formula>NOT(ISERROR(SEARCH(" ",V60)))</formula>
    </cfRule>
  </conditionalFormatting>
  <conditionalFormatting sqref="Q59:Q60">
    <cfRule type="cellIs" dxfId="235" priority="254" operator="equal">
      <formula>"狂暴"</formula>
    </cfRule>
    <cfRule type="cellIs" dxfId="234" priority="255" operator="equal">
      <formula>"锁定"</formula>
    </cfRule>
    <cfRule type="cellIs" dxfId="233" priority="256" operator="equal">
      <formula>"钻石"</formula>
    </cfRule>
    <cfRule type="cellIs" dxfId="232" priority="257" operator="equal">
      <formula>"金币"</formula>
    </cfRule>
    <cfRule type="containsText" dxfId="231" priority="258" operator="containsText" text=" ">
      <formula>NOT(ISERROR(SEARCH(" ",Q59)))</formula>
    </cfRule>
  </conditionalFormatting>
  <conditionalFormatting sqref="U59:U60">
    <cfRule type="cellIs" dxfId="230" priority="249" operator="equal">
      <formula>"狂暴"</formula>
    </cfRule>
    <cfRule type="cellIs" dxfId="229" priority="250" operator="equal">
      <formula>"锁定"</formula>
    </cfRule>
    <cfRule type="cellIs" dxfId="228" priority="251" operator="equal">
      <formula>"钻石"</formula>
    </cfRule>
    <cfRule type="cellIs" dxfId="227" priority="252" operator="equal">
      <formula>"金币"</formula>
    </cfRule>
    <cfRule type="containsText" dxfId="226" priority="253" operator="containsText" text=" ">
      <formula>NOT(ISERROR(SEARCH(" ",U59)))</formula>
    </cfRule>
  </conditionalFormatting>
  <conditionalFormatting sqref="R59:S59">
    <cfRule type="containsText" dxfId="225" priority="263" operator="containsText" text=" ">
      <formula>NOT(ISERROR(SEARCH(" ",R59)))</formula>
    </cfRule>
  </conditionalFormatting>
  <conditionalFormatting sqref="R60:S60">
    <cfRule type="containsText" dxfId="224" priority="262" operator="containsText" text=" ">
      <formula>NOT(ISERROR(SEARCH(" ",R60)))</formula>
    </cfRule>
  </conditionalFormatting>
  <conditionalFormatting sqref="V67:W67">
    <cfRule type="containsText" dxfId="223" priority="239" operator="containsText" text=" ">
      <formula>NOT(ISERROR(SEARCH(" ",V67)))</formula>
    </cfRule>
  </conditionalFormatting>
  <conditionalFormatting sqref="V68:W68">
    <cfRule type="containsText" dxfId="222" priority="238" operator="containsText" text=" ">
      <formula>NOT(ISERROR(SEARCH(" ",V68)))</formula>
    </cfRule>
  </conditionalFormatting>
  <conditionalFormatting sqref="M67:M68">
    <cfRule type="cellIs" dxfId="221" priority="242" operator="equal">
      <formula>"狂暴"</formula>
    </cfRule>
    <cfRule type="cellIs" dxfId="220" priority="243" operator="equal">
      <formula>"锁定"</formula>
    </cfRule>
    <cfRule type="cellIs" dxfId="219" priority="244" operator="equal">
      <formula>"钻石"</formula>
    </cfRule>
    <cfRule type="cellIs" dxfId="218" priority="245" operator="equal">
      <formula>"金币"</formula>
    </cfRule>
    <cfRule type="containsText" dxfId="217" priority="246" operator="containsText" text=" ">
      <formula>NOT(ISERROR(SEARCH(" ",M67)))</formula>
    </cfRule>
  </conditionalFormatting>
  <conditionalFormatting sqref="Q67:Q68">
    <cfRule type="cellIs" dxfId="216" priority="231" operator="equal">
      <formula>"狂暴"</formula>
    </cfRule>
    <cfRule type="cellIs" dxfId="215" priority="232" operator="equal">
      <formula>"锁定"</formula>
    </cfRule>
    <cfRule type="cellIs" dxfId="214" priority="233" operator="equal">
      <formula>"钻石"</formula>
    </cfRule>
    <cfRule type="cellIs" dxfId="213" priority="234" operator="equal">
      <formula>"金币"</formula>
    </cfRule>
    <cfRule type="containsText" dxfId="212" priority="235" operator="containsText" text=" ">
      <formula>NOT(ISERROR(SEARCH(" ",Q67)))</formula>
    </cfRule>
  </conditionalFormatting>
  <conditionalFormatting sqref="U67:U68">
    <cfRule type="cellIs" dxfId="211" priority="226" operator="equal">
      <formula>"狂暴"</formula>
    </cfRule>
    <cfRule type="cellIs" dxfId="210" priority="227" operator="equal">
      <formula>"锁定"</formula>
    </cfRule>
    <cfRule type="cellIs" dxfId="209" priority="228" operator="equal">
      <formula>"钻石"</formula>
    </cfRule>
    <cfRule type="cellIs" dxfId="208" priority="229" operator="equal">
      <formula>"金币"</formula>
    </cfRule>
    <cfRule type="containsText" dxfId="207" priority="230" operator="containsText" text=" ">
      <formula>NOT(ISERROR(SEARCH(" ",U67)))</formula>
    </cfRule>
  </conditionalFormatting>
  <conditionalFormatting sqref="N67:O67 R67:S67">
    <cfRule type="containsText" dxfId="206" priority="241" operator="containsText" text=" ">
      <formula>NOT(ISERROR(SEARCH(" ",N67)))</formula>
    </cfRule>
  </conditionalFormatting>
  <conditionalFormatting sqref="N68:O68 R68:S68">
    <cfRule type="containsText" dxfId="205" priority="240" operator="containsText" text=" ">
      <formula>NOT(ISERROR(SEARCH(" ",N68)))</formula>
    </cfRule>
  </conditionalFormatting>
  <conditionalFormatting sqref="P67">
    <cfRule type="containsText" dxfId="204" priority="225" operator="containsText" text=" ">
      <formula>NOT(ISERROR(SEARCH(" ",P67)))</formula>
    </cfRule>
  </conditionalFormatting>
  <conditionalFormatting sqref="P68">
    <cfRule type="containsText" dxfId="203" priority="224" operator="containsText" text=" ">
      <formula>NOT(ISERROR(SEARCH(" ",P68)))</formula>
    </cfRule>
  </conditionalFormatting>
  <conditionalFormatting sqref="V75:W75">
    <cfRule type="containsText" dxfId="202" priority="216" operator="containsText" text=" ">
      <formula>NOT(ISERROR(SEARCH(" ",V75)))</formula>
    </cfRule>
  </conditionalFormatting>
  <conditionalFormatting sqref="V76:W76">
    <cfRule type="containsText" dxfId="201" priority="215" operator="containsText" text=" ">
      <formula>NOT(ISERROR(SEARCH(" ",V76)))</formula>
    </cfRule>
  </conditionalFormatting>
  <conditionalFormatting sqref="U75:U76">
    <cfRule type="cellIs" dxfId="200" priority="210" operator="equal">
      <formula>"狂暴"</formula>
    </cfRule>
    <cfRule type="cellIs" dxfId="199" priority="211" operator="equal">
      <formula>"锁定"</formula>
    </cfRule>
    <cfRule type="cellIs" dxfId="198" priority="212" operator="equal">
      <formula>"钻石"</formula>
    </cfRule>
    <cfRule type="cellIs" dxfId="197" priority="213" operator="equal">
      <formula>"金币"</formula>
    </cfRule>
    <cfRule type="containsText" dxfId="196" priority="214" operator="containsText" text=" ">
      <formula>NOT(ISERROR(SEARCH(" ",U75)))</formula>
    </cfRule>
  </conditionalFormatting>
  <conditionalFormatting sqref="Q75:Q76">
    <cfRule type="cellIs" dxfId="195" priority="219" operator="equal">
      <formula>"狂暴"</formula>
    </cfRule>
    <cfRule type="cellIs" dxfId="194" priority="220" operator="equal">
      <formula>"锁定"</formula>
    </cfRule>
    <cfRule type="cellIs" dxfId="193" priority="221" operator="equal">
      <formula>"钻石"</formula>
    </cfRule>
    <cfRule type="cellIs" dxfId="192" priority="222" operator="equal">
      <formula>"金币"</formula>
    </cfRule>
    <cfRule type="containsText" dxfId="191" priority="223" operator="containsText" text=" ">
      <formula>NOT(ISERROR(SEARCH(" ",Q75)))</formula>
    </cfRule>
  </conditionalFormatting>
  <conditionalFormatting sqref="R75:S75">
    <cfRule type="containsText" dxfId="190" priority="218" operator="containsText" text=" ">
      <formula>NOT(ISERROR(SEARCH(" ",R75)))</formula>
    </cfRule>
  </conditionalFormatting>
  <conditionalFormatting sqref="R76:S76">
    <cfRule type="containsText" dxfId="189" priority="217" operator="containsText" text=" ">
      <formula>NOT(ISERROR(SEARCH(" ",R76)))</formula>
    </cfRule>
  </conditionalFormatting>
  <conditionalFormatting sqref="V83:W83">
    <cfRule type="containsText" dxfId="188" priority="192" operator="containsText" text=" ">
      <formula>NOT(ISERROR(SEARCH(" ",V83)))</formula>
    </cfRule>
  </conditionalFormatting>
  <conditionalFormatting sqref="V84:W84">
    <cfRule type="containsText" dxfId="187" priority="191" operator="containsText" text=" ">
      <formula>NOT(ISERROR(SEARCH(" ",V84)))</formula>
    </cfRule>
  </conditionalFormatting>
  <conditionalFormatting sqref="U83:U84">
    <cfRule type="cellIs" dxfId="186" priority="185" operator="equal">
      <formula>"狂暴"</formula>
    </cfRule>
    <cfRule type="cellIs" dxfId="185" priority="186" operator="equal">
      <formula>"锁定"</formula>
    </cfRule>
    <cfRule type="cellIs" dxfId="184" priority="187" operator="equal">
      <formula>"钻石"</formula>
    </cfRule>
    <cfRule type="cellIs" dxfId="183" priority="188" operator="equal">
      <formula>"金币"</formula>
    </cfRule>
    <cfRule type="containsText" dxfId="182" priority="189" operator="containsText" text=" ">
      <formula>NOT(ISERROR(SEARCH(" ",U83)))</formula>
    </cfRule>
  </conditionalFormatting>
  <conditionalFormatting sqref="Q83:Q84">
    <cfRule type="cellIs" dxfId="181" priority="195" operator="equal">
      <formula>"狂暴"</formula>
    </cfRule>
    <cfRule type="cellIs" dxfId="180" priority="196" operator="equal">
      <formula>"锁定"</formula>
    </cfRule>
    <cfRule type="cellIs" dxfId="179" priority="197" operator="equal">
      <formula>"钻石"</formula>
    </cfRule>
    <cfRule type="cellIs" dxfId="178" priority="198" operator="equal">
      <formula>"金币"</formula>
    </cfRule>
    <cfRule type="containsText" dxfId="177" priority="200" operator="containsText" text=" ">
      <formula>NOT(ISERROR(SEARCH(" ",Q83)))</formula>
    </cfRule>
  </conditionalFormatting>
  <conditionalFormatting sqref="R83:S83">
    <cfRule type="containsText" dxfId="176" priority="194" operator="containsText" text=" ">
      <formula>NOT(ISERROR(SEARCH(" ",R83)))</formula>
    </cfRule>
  </conditionalFormatting>
  <conditionalFormatting sqref="R84:S84">
    <cfRule type="containsText" dxfId="175" priority="193" operator="containsText" text=" ">
      <formula>NOT(ISERROR(SEARCH(" ",R84)))</formula>
    </cfRule>
  </conditionalFormatting>
  <conditionalFormatting sqref="M27">
    <cfRule type="cellIs" dxfId="174" priority="171" operator="equal">
      <formula>"狂暴"</formula>
    </cfRule>
    <cfRule type="cellIs" dxfId="173" priority="172" operator="equal">
      <formula>"锁定"</formula>
    </cfRule>
    <cfRule type="cellIs" dxfId="172" priority="173" operator="equal">
      <formula>"钻石"</formula>
    </cfRule>
    <cfRule type="cellIs" dxfId="171" priority="174" operator="equal">
      <formula>"金币"</formula>
    </cfRule>
    <cfRule type="containsText" dxfId="170" priority="175" operator="containsText" text=" ">
      <formula>NOT(ISERROR(SEARCH(" ",M27)))</formula>
    </cfRule>
  </conditionalFormatting>
  <conditionalFormatting sqref="M29:M34">
    <cfRule type="cellIs" dxfId="169" priority="165" operator="equal">
      <formula>"狂暴"</formula>
    </cfRule>
    <cfRule type="cellIs" dxfId="168" priority="166" operator="equal">
      <formula>"锁定"</formula>
    </cfRule>
    <cfRule type="cellIs" dxfId="167" priority="167" operator="equal">
      <formula>"钻石"</formula>
    </cfRule>
    <cfRule type="cellIs" dxfId="166" priority="168" operator="equal">
      <formula>"金币"</formula>
    </cfRule>
    <cfRule type="containsText" dxfId="165" priority="170" operator="containsText" text=" ">
      <formula>NOT(ISERROR(SEARCH(" ",M29)))</formula>
    </cfRule>
  </conditionalFormatting>
  <conditionalFormatting sqref="N29:O29">
    <cfRule type="containsText" dxfId="164" priority="169" operator="containsText" text=" ">
      <formula>NOT(ISERROR(SEARCH(" ",N29)))</formula>
    </cfRule>
  </conditionalFormatting>
  <conditionalFormatting sqref="N30:O30">
    <cfRule type="containsText" dxfId="163" priority="164" operator="containsText" text=" ">
      <formula>NOT(ISERROR(SEARCH(" ",N30)))</formula>
    </cfRule>
  </conditionalFormatting>
  <conditionalFormatting sqref="N31:O31">
    <cfRule type="containsText" dxfId="162" priority="163" operator="containsText" text=" ">
      <formula>NOT(ISERROR(SEARCH(" ",N31)))</formula>
    </cfRule>
  </conditionalFormatting>
  <conditionalFormatting sqref="N32:O32">
    <cfRule type="containsText" dxfId="161" priority="162" operator="containsText" text=" ">
      <formula>NOT(ISERROR(SEARCH(" ",N32)))</formula>
    </cfRule>
  </conditionalFormatting>
  <conditionalFormatting sqref="N33:O33">
    <cfRule type="containsText" dxfId="160" priority="161" operator="containsText" text=" ">
      <formula>NOT(ISERROR(SEARCH(" ",N33)))</formula>
    </cfRule>
  </conditionalFormatting>
  <conditionalFormatting sqref="N34:O34">
    <cfRule type="containsText" dxfId="159" priority="160" operator="containsText" text=" ">
      <formula>NOT(ISERROR(SEARCH(" ",N34)))</formula>
    </cfRule>
  </conditionalFormatting>
  <conditionalFormatting sqref="P31">
    <cfRule type="containsText" dxfId="158" priority="155" operator="containsText" text=" ">
      <formula>NOT(ISERROR(SEARCH(" ",P31)))</formula>
    </cfRule>
  </conditionalFormatting>
  <conditionalFormatting sqref="P32">
    <cfRule type="containsText" dxfId="157" priority="154" operator="containsText" text=" ">
      <formula>NOT(ISERROR(SEARCH(" ",P32)))</formula>
    </cfRule>
  </conditionalFormatting>
  <conditionalFormatting sqref="P29">
    <cfRule type="containsText" dxfId="156" priority="159" operator="containsText" text=" ">
      <formula>NOT(ISERROR(SEARCH(" ",P29)))</formula>
    </cfRule>
  </conditionalFormatting>
  <conditionalFormatting sqref="P30">
    <cfRule type="containsText" dxfId="155" priority="158" operator="containsText" text=" ">
      <formula>NOT(ISERROR(SEARCH(" ",P30)))</formula>
    </cfRule>
  </conditionalFormatting>
  <conditionalFormatting sqref="P33">
    <cfRule type="containsText" dxfId="154" priority="157" operator="containsText" text=" ">
      <formula>NOT(ISERROR(SEARCH(" ",P33)))</formula>
    </cfRule>
  </conditionalFormatting>
  <conditionalFormatting sqref="P34">
    <cfRule type="containsText" dxfId="153" priority="156" operator="containsText" text=" ">
      <formula>NOT(ISERROR(SEARCH(" ",P34)))</formula>
    </cfRule>
  </conditionalFormatting>
  <conditionalFormatting sqref="M35:M36">
    <cfRule type="cellIs" dxfId="152" priority="149" operator="equal">
      <formula>"狂暴"</formula>
    </cfRule>
    <cfRule type="cellIs" dxfId="151" priority="150" operator="equal">
      <formula>"锁定"</formula>
    </cfRule>
    <cfRule type="cellIs" dxfId="150" priority="151" operator="equal">
      <formula>"钻石"</formula>
    </cfRule>
    <cfRule type="cellIs" dxfId="149" priority="152" operator="equal">
      <formula>"金币"</formula>
    </cfRule>
    <cfRule type="containsText" dxfId="148" priority="153" operator="containsText" text=" ">
      <formula>NOT(ISERROR(SEARCH(" ",M35)))</formula>
    </cfRule>
  </conditionalFormatting>
  <conditionalFormatting sqref="N35:O35">
    <cfRule type="containsText" dxfId="147" priority="148" operator="containsText" text=" ">
      <formula>NOT(ISERROR(SEARCH(" ",N35)))</formula>
    </cfRule>
  </conditionalFormatting>
  <conditionalFormatting sqref="N36:O36">
    <cfRule type="containsText" dxfId="146" priority="147" operator="containsText" text=" ">
      <formula>NOT(ISERROR(SEARCH(" ",N36)))</formula>
    </cfRule>
  </conditionalFormatting>
  <conditionalFormatting sqref="P35">
    <cfRule type="containsText" dxfId="145" priority="146" operator="containsText" text=" ">
      <formula>NOT(ISERROR(SEARCH(" ",P35)))</formula>
    </cfRule>
  </conditionalFormatting>
  <conditionalFormatting sqref="P36">
    <cfRule type="containsText" dxfId="144" priority="145" operator="containsText" text=" ">
      <formula>NOT(ISERROR(SEARCH(" ",P36)))</formula>
    </cfRule>
  </conditionalFormatting>
  <conditionalFormatting sqref="M45">
    <cfRule type="cellIs" dxfId="143" priority="139" operator="equal">
      <formula>"狂暴"</formula>
    </cfRule>
    <cfRule type="cellIs" dxfId="142" priority="140" operator="equal">
      <formula>"锁定"</formula>
    </cfRule>
    <cfRule type="cellIs" dxfId="141" priority="141" operator="equal">
      <formula>"钻石"</formula>
    </cfRule>
    <cfRule type="cellIs" dxfId="140" priority="142" operator="equal">
      <formula>"金币"</formula>
    </cfRule>
    <cfRule type="containsText" dxfId="139" priority="144" operator="containsText" text=" ">
      <formula>NOT(ISERROR(SEARCH(" ",M45)))</formula>
    </cfRule>
  </conditionalFormatting>
  <conditionalFormatting sqref="N45:P45">
    <cfRule type="containsText" dxfId="138" priority="143" operator="containsText" text=" ">
      <formula>NOT(ISERROR(SEARCH(" ",N45)))</formula>
    </cfRule>
  </conditionalFormatting>
  <conditionalFormatting sqref="M46:M50">
    <cfRule type="cellIs" dxfId="137" priority="134" operator="equal">
      <formula>"狂暴"</formula>
    </cfRule>
    <cfRule type="cellIs" dxfId="136" priority="135" operator="equal">
      <formula>"锁定"</formula>
    </cfRule>
    <cfRule type="cellIs" dxfId="135" priority="136" operator="equal">
      <formula>"钻石"</formula>
    </cfRule>
    <cfRule type="cellIs" dxfId="134" priority="137" operator="equal">
      <formula>"金币"</formula>
    </cfRule>
    <cfRule type="containsText" dxfId="133" priority="138" operator="containsText" text=" ">
      <formula>NOT(ISERROR(SEARCH(" ",M46)))</formula>
    </cfRule>
  </conditionalFormatting>
  <conditionalFormatting sqref="N46:P46">
    <cfRule type="containsText" dxfId="132" priority="133" operator="containsText" text=" ">
      <formula>NOT(ISERROR(SEARCH(" ",N46)))</formula>
    </cfRule>
  </conditionalFormatting>
  <conditionalFormatting sqref="N47:P47">
    <cfRule type="containsText" dxfId="131" priority="132" operator="containsText" text=" ">
      <formula>NOT(ISERROR(SEARCH(" ",N47)))</formula>
    </cfRule>
  </conditionalFormatting>
  <conditionalFormatting sqref="N48:P48">
    <cfRule type="containsText" dxfId="130" priority="131" operator="containsText" text=" ">
      <formula>NOT(ISERROR(SEARCH(" ",N48)))</formula>
    </cfRule>
  </conditionalFormatting>
  <conditionalFormatting sqref="N49:P49">
    <cfRule type="containsText" dxfId="129" priority="130" operator="containsText" text=" ">
      <formula>NOT(ISERROR(SEARCH(" ",N49)))</formula>
    </cfRule>
  </conditionalFormatting>
  <conditionalFormatting sqref="N50:P50">
    <cfRule type="containsText" dxfId="128" priority="129" operator="containsText" text=" ">
      <formula>NOT(ISERROR(SEARCH(" ",N50)))</formula>
    </cfRule>
  </conditionalFormatting>
  <conditionalFormatting sqref="M52">
    <cfRule type="cellIs" dxfId="127" priority="124" operator="equal">
      <formula>"狂暴"</formula>
    </cfRule>
    <cfRule type="cellIs" dxfId="126" priority="125" operator="equal">
      <formula>"锁定"</formula>
    </cfRule>
    <cfRule type="cellIs" dxfId="125" priority="126" operator="equal">
      <formula>"钻石"</formula>
    </cfRule>
    <cfRule type="cellIs" dxfId="124" priority="127" operator="equal">
      <formula>"金币"</formula>
    </cfRule>
    <cfRule type="containsText" dxfId="123" priority="128" operator="containsText" text=" ">
      <formula>NOT(ISERROR(SEARCH(" ",M52)))</formula>
    </cfRule>
  </conditionalFormatting>
  <conditionalFormatting sqref="N51:P51">
    <cfRule type="containsText" dxfId="122" priority="123" operator="containsText" text=" ">
      <formula>NOT(ISERROR(SEARCH(" ",N51)))</formula>
    </cfRule>
  </conditionalFormatting>
  <conditionalFormatting sqref="N52:P52">
    <cfRule type="containsText" dxfId="121" priority="122" operator="containsText" text=" ">
      <formula>NOT(ISERROR(SEARCH(" ",N52)))</formula>
    </cfRule>
  </conditionalFormatting>
  <conditionalFormatting sqref="M51">
    <cfRule type="cellIs" dxfId="120" priority="117" operator="equal">
      <formula>"狂暴"</formula>
    </cfRule>
    <cfRule type="cellIs" dxfId="119" priority="118" operator="equal">
      <formula>"锁定"</formula>
    </cfRule>
    <cfRule type="cellIs" dxfId="118" priority="119" operator="equal">
      <formula>"钻石"</formula>
    </cfRule>
    <cfRule type="cellIs" dxfId="117" priority="120" operator="equal">
      <formula>"金币"</formula>
    </cfRule>
    <cfRule type="containsText" dxfId="116" priority="121" operator="containsText" text=" ">
      <formula>NOT(ISERROR(SEARCH(" ",M51)))</formula>
    </cfRule>
  </conditionalFormatting>
  <conditionalFormatting sqref="M53:M58">
    <cfRule type="cellIs" dxfId="115" priority="111" operator="equal">
      <formula>"狂暴"</formula>
    </cfRule>
    <cfRule type="cellIs" dxfId="114" priority="112" operator="equal">
      <formula>"锁定"</formula>
    </cfRule>
    <cfRule type="cellIs" dxfId="113" priority="113" operator="equal">
      <formula>"钻石"</formula>
    </cfRule>
    <cfRule type="cellIs" dxfId="112" priority="114" operator="equal">
      <formula>"金币"</formula>
    </cfRule>
    <cfRule type="containsText" dxfId="111" priority="116" operator="containsText" text=" ">
      <formula>NOT(ISERROR(SEARCH(" ",M53)))</formula>
    </cfRule>
  </conditionalFormatting>
  <conditionalFormatting sqref="N53:O53">
    <cfRule type="containsText" dxfId="110" priority="115" operator="containsText" text=" ">
      <formula>NOT(ISERROR(SEARCH(" ",N53)))</formula>
    </cfRule>
  </conditionalFormatting>
  <conditionalFormatting sqref="N54:O54">
    <cfRule type="containsText" dxfId="109" priority="110" operator="containsText" text=" ">
      <formula>NOT(ISERROR(SEARCH(" ",N54)))</formula>
    </cfRule>
  </conditionalFormatting>
  <conditionalFormatting sqref="N55:O55">
    <cfRule type="containsText" dxfId="108" priority="109" operator="containsText" text=" ">
      <formula>NOT(ISERROR(SEARCH(" ",N55)))</formula>
    </cfRule>
  </conditionalFormatting>
  <conditionalFormatting sqref="N56:O56">
    <cfRule type="containsText" dxfId="107" priority="108" operator="containsText" text=" ">
      <formula>NOT(ISERROR(SEARCH(" ",N56)))</formula>
    </cfRule>
  </conditionalFormatting>
  <conditionalFormatting sqref="N57:O57">
    <cfRule type="containsText" dxfId="106" priority="107" operator="containsText" text=" ">
      <formula>NOT(ISERROR(SEARCH(" ",N57)))</formula>
    </cfRule>
  </conditionalFormatting>
  <conditionalFormatting sqref="N58:O58">
    <cfRule type="containsText" dxfId="105" priority="106" operator="containsText" text=" ">
      <formula>NOT(ISERROR(SEARCH(" ",N58)))</formula>
    </cfRule>
  </conditionalFormatting>
  <conditionalFormatting sqref="P55">
    <cfRule type="containsText" dxfId="104" priority="101" operator="containsText" text=" ">
      <formula>NOT(ISERROR(SEARCH(" ",P55)))</formula>
    </cfRule>
  </conditionalFormatting>
  <conditionalFormatting sqref="P56">
    <cfRule type="containsText" dxfId="103" priority="100" operator="containsText" text=" ">
      <formula>NOT(ISERROR(SEARCH(" ",P56)))</formula>
    </cfRule>
  </conditionalFormatting>
  <conditionalFormatting sqref="P53">
    <cfRule type="containsText" dxfId="102" priority="105" operator="containsText" text=" ">
      <formula>NOT(ISERROR(SEARCH(" ",P53)))</formula>
    </cfRule>
  </conditionalFormatting>
  <conditionalFormatting sqref="P54">
    <cfRule type="containsText" dxfId="101" priority="104" operator="containsText" text=" ">
      <formula>NOT(ISERROR(SEARCH(" ",P54)))</formula>
    </cfRule>
  </conditionalFormatting>
  <conditionalFormatting sqref="P57">
    <cfRule type="containsText" dxfId="100" priority="103" operator="containsText" text=" ">
      <formula>NOT(ISERROR(SEARCH(" ",P57)))</formula>
    </cfRule>
  </conditionalFormatting>
  <conditionalFormatting sqref="P58">
    <cfRule type="containsText" dxfId="99" priority="102" operator="containsText" text=" ">
      <formula>NOT(ISERROR(SEARCH(" ",P58)))</formula>
    </cfRule>
  </conditionalFormatting>
  <conditionalFormatting sqref="M59:M60">
    <cfRule type="cellIs" dxfId="98" priority="95" operator="equal">
      <formula>"狂暴"</formula>
    </cfRule>
    <cfRule type="cellIs" dxfId="97" priority="96" operator="equal">
      <formula>"锁定"</formula>
    </cfRule>
    <cfRule type="cellIs" dxfId="96" priority="97" operator="equal">
      <formula>"钻石"</formula>
    </cfRule>
    <cfRule type="cellIs" dxfId="95" priority="98" operator="equal">
      <formula>"金币"</formula>
    </cfRule>
    <cfRule type="containsText" dxfId="94" priority="99" operator="containsText" text=" ">
      <formula>NOT(ISERROR(SEARCH(" ",M59)))</formula>
    </cfRule>
  </conditionalFormatting>
  <conditionalFormatting sqref="N59:O59">
    <cfRule type="containsText" dxfId="93" priority="94" operator="containsText" text=" ">
      <formula>NOT(ISERROR(SEARCH(" ",N59)))</formula>
    </cfRule>
  </conditionalFormatting>
  <conditionalFormatting sqref="N60:O60">
    <cfRule type="containsText" dxfId="92" priority="93" operator="containsText" text=" ">
      <formula>NOT(ISERROR(SEARCH(" ",N60)))</formula>
    </cfRule>
  </conditionalFormatting>
  <conditionalFormatting sqref="P59">
    <cfRule type="containsText" dxfId="91" priority="92" operator="containsText" text=" ">
      <formula>NOT(ISERROR(SEARCH(" ",P59)))</formula>
    </cfRule>
  </conditionalFormatting>
  <conditionalFormatting sqref="P60">
    <cfRule type="containsText" dxfId="90" priority="91" operator="containsText" text=" ">
      <formula>NOT(ISERROR(SEARCH(" ",P60)))</formula>
    </cfRule>
  </conditionalFormatting>
  <conditionalFormatting sqref="M69">
    <cfRule type="cellIs" dxfId="89" priority="85" operator="equal">
      <formula>"狂暴"</formula>
    </cfRule>
    <cfRule type="cellIs" dxfId="88" priority="86" operator="equal">
      <formula>"锁定"</formula>
    </cfRule>
    <cfRule type="cellIs" dxfId="87" priority="87" operator="equal">
      <formula>"钻石"</formula>
    </cfRule>
    <cfRule type="cellIs" dxfId="86" priority="88" operator="equal">
      <formula>"金币"</formula>
    </cfRule>
    <cfRule type="containsText" dxfId="85" priority="90" operator="containsText" text=" ">
      <formula>NOT(ISERROR(SEARCH(" ",M69)))</formula>
    </cfRule>
  </conditionalFormatting>
  <conditionalFormatting sqref="N69:P69">
    <cfRule type="containsText" dxfId="84" priority="89" operator="containsText" text=" ">
      <formula>NOT(ISERROR(SEARCH(" ",N69)))</formula>
    </cfRule>
  </conditionalFormatting>
  <conditionalFormatting sqref="M70:M74">
    <cfRule type="cellIs" dxfId="83" priority="80" operator="equal">
      <formula>"狂暴"</formula>
    </cfRule>
    <cfRule type="cellIs" dxfId="82" priority="81" operator="equal">
      <formula>"锁定"</formula>
    </cfRule>
    <cfRule type="cellIs" dxfId="81" priority="82" operator="equal">
      <formula>"钻石"</formula>
    </cfRule>
    <cfRule type="cellIs" dxfId="80" priority="83" operator="equal">
      <formula>"金币"</formula>
    </cfRule>
    <cfRule type="containsText" dxfId="79" priority="84" operator="containsText" text=" ">
      <formula>NOT(ISERROR(SEARCH(" ",M70)))</formula>
    </cfRule>
  </conditionalFormatting>
  <conditionalFormatting sqref="N70:P70">
    <cfRule type="containsText" dxfId="78" priority="79" operator="containsText" text=" ">
      <formula>NOT(ISERROR(SEARCH(" ",N70)))</formula>
    </cfRule>
  </conditionalFormatting>
  <conditionalFormatting sqref="N71:P71">
    <cfRule type="containsText" dxfId="77" priority="78" operator="containsText" text=" ">
      <formula>NOT(ISERROR(SEARCH(" ",N71)))</formula>
    </cfRule>
  </conditionalFormatting>
  <conditionalFormatting sqref="N72:P72">
    <cfRule type="containsText" dxfId="76" priority="77" operator="containsText" text=" ">
      <formula>NOT(ISERROR(SEARCH(" ",N72)))</formula>
    </cfRule>
  </conditionalFormatting>
  <conditionalFormatting sqref="N73:P73">
    <cfRule type="containsText" dxfId="75" priority="76" operator="containsText" text=" ">
      <formula>NOT(ISERROR(SEARCH(" ",N73)))</formula>
    </cfRule>
  </conditionalFormatting>
  <conditionalFormatting sqref="N74:P74">
    <cfRule type="containsText" dxfId="74" priority="75" operator="containsText" text=" ">
      <formula>NOT(ISERROR(SEARCH(" ",N74)))</formula>
    </cfRule>
  </conditionalFormatting>
  <conditionalFormatting sqref="M76">
    <cfRule type="cellIs" dxfId="73" priority="70" operator="equal">
      <formula>"狂暴"</formula>
    </cfRule>
    <cfRule type="cellIs" dxfId="72" priority="71" operator="equal">
      <formula>"锁定"</formula>
    </cfRule>
    <cfRule type="cellIs" dxfId="71" priority="72" operator="equal">
      <formula>"钻石"</formula>
    </cfRule>
    <cfRule type="cellIs" dxfId="70" priority="73" operator="equal">
      <formula>"金币"</formula>
    </cfRule>
    <cfRule type="containsText" dxfId="69" priority="74" operator="containsText" text=" ">
      <formula>NOT(ISERROR(SEARCH(" ",M76)))</formula>
    </cfRule>
  </conditionalFormatting>
  <conditionalFormatting sqref="N75:P75">
    <cfRule type="containsText" dxfId="68" priority="69" operator="containsText" text=" ">
      <formula>NOT(ISERROR(SEARCH(" ",N75)))</formula>
    </cfRule>
  </conditionalFormatting>
  <conditionalFormatting sqref="N76:P76">
    <cfRule type="containsText" dxfId="67" priority="68" operator="containsText" text=" ">
      <formula>NOT(ISERROR(SEARCH(" ",N76)))</formula>
    </cfRule>
  </conditionalFormatting>
  <conditionalFormatting sqref="M75">
    <cfRule type="cellIs" dxfId="66" priority="63" operator="equal">
      <formula>"狂暴"</formula>
    </cfRule>
    <cfRule type="cellIs" dxfId="65" priority="64" operator="equal">
      <formula>"锁定"</formula>
    </cfRule>
    <cfRule type="cellIs" dxfId="64" priority="65" operator="equal">
      <formula>"钻石"</formula>
    </cfRule>
    <cfRule type="cellIs" dxfId="63" priority="66" operator="equal">
      <formula>"金币"</formula>
    </cfRule>
    <cfRule type="containsText" dxfId="62" priority="67" operator="containsText" text=" ">
      <formula>NOT(ISERROR(SEARCH(" ",M75)))</formula>
    </cfRule>
  </conditionalFormatting>
  <conditionalFormatting sqref="M77:M82">
    <cfRule type="cellIs" dxfId="61" priority="57" operator="equal">
      <formula>"狂暴"</formula>
    </cfRule>
    <cfRule type="cellIs" dxfId="60" priority="58" operator="equal">
      <formula>"锁定"</formula>
    </cfRule>
    <cfRule type="cellIs" dxfId="59" priority="59" operator="equal">
      <formula>"钻石"</formula>
    </cfRule>
    <cfRule type="cellIs" dxfId="58" priority="60" operator="equal">
      <formula>"金币"</formula>
    </cfRule>
    <cfRule type="containsText" dxfId="57" priority="62" operator="containsText" text=" ">
      <formula>NOT(ISERROR(SEARCH(" ",M77)))</formula>
    </cfRule>
  </conditionalFormatting>
  <conditionalFormatting sqref="N77:O77">
    <cfRule type="containsText" dxfId="56" priority="61" operator="containsText" text=" ">
      <formula>NOT(ISERROR(SEARCH(" ",N77)))</formula>
    </cfRule>
  </conditionalFormatting>
  <conditionalFormatting sqref="N78:O78">
    <cfRule type="containsText" dxfId="55" priority="56" operator="containsText" text=" ">
      <formula>NOT(ISERROR(SEARCH(" ",N78)))</formula>
    </cfRule>
  </conditionalFormatting>
  <conditionalFormatting sqref="N79:O79">
    <cfRule type="containsText" dxfId="54" priority="55" operator="containsText" text=" ">
      <formula>NOT(ISERROR(SEARCH(" ",N79)))</formula>
    </cfRule>
  </conditionalFormatting>
  <conditionalFormatting sqref="N80:O80">
    <cfRule type="containsText" dxfId="53" priority="54" operator="containsText" text=" ">
      <formula>NOT(ISERROR(SEARCH(" ",N80)))</formula>
    </cfRule>
  </conditionalFormatting>
  <conditionalFormatting sqref="N81:O81">
    <cfRule type="containsText" dxfId="52" priority="53" operator="containsText" text=" ">
      <formula>NOT(ISERROR(SEARCH(" ",N81)))</formula>
    </cfRule>
  </conditionalFormatting>
  <conditionalFormatting sqref="N82:O82">
    <cfRule type="containsText" dxfId="51" priority="52" operator="containsText" text=" ">
      <formula>NOT(ISERROR(SEARCH(" ",N82)))</formula>
    </cfRule>
  </conditionalFormatting>
  <conditionalFormatting sqref="P79">
    <cfRule type="containsText" dxfId="50" priority="47" operator="containsText" text=" ">
      <formula>NOT(ISERROR(SEARCH(" ",P79)))</formula>
    </cfRule>
  </conditionalFormatting>
  <conditionalFormatting sqref="P80">
    <cfRule type="containsText" dxfId="49" priority="46" operator="containsText" text=" ">
      <formula>NOT(ISERROR(SEARCH(" ",P80)))</formula>
    </cfRule>
  </conditionalFormatting>
  <conditionalFormatting sqref="P77">
    <cfRule type="containsText" dxfId="48" priority="51" operator="containsText" text=" ">
      <formula>NOT(ISERROR(SEARCH(" ",P77)))</formula>
    </cfRule>
  </conditionalFormatting>
  <conditionalFormatting sqref="P78">
    <cfRule type="containsText" dxfId="47" priority="50" operator="containsText" text=" ">
      <formula>NOT(ISERROR(SEARCH(" ",P78)))</formula>
    </cfRule>
  </conditionalFormatting>
  <conditionalFormatting sqref="P81">
    <cfRule type="containsText" dxfId="46" priority="49" operator="containsText" text=" ">
      <formula>NOT(ISERROR(SEARCH(" ",P81)))</formula>
    </cfRule>
  </conditionalFormatting>
  <conditionalFormatting sqref="P82">
    <cfRule type="containsText" dxfId="45" priority="48" operator="containsText" text=" ">
      <formula>NOT(ISERROR(SEARCH(" ",P82)))</formula>
    </cfRule>
  </conditionalFormatting>
  <conditionalFormatting sqref="M83:M84">
    <cfRule type="cellIs" dxfId="44" priority="41" operator="equal">
      <formula>"狂暴"</formula>
    </cfRule>
    <cfRule type="cellIs" dxfId="43" priority="42" operator="equal">
      <formula>"锁定"</formula>
    </cfRule>
    <cfRule type="cellIs" dxfId="42" priority="43" operator="equal">
      <formula>"钻石"</formula>
    </cfRule>
    <cfRule type="cellIs" dxfId="41" priority="44" operator="equal">
      <formula>"金币"</formula>
    </cfRule>
    <cfRule type="containsText" dxfId="40" priority="45" operator="containsText" text=" ">
      <formula>NOT(ISERROR(SEARCH(" ",M83)))</formula>
    </cfRule>
  </conditionalFormatting>
  <conditionalFormatting sqref="N83:O83">
    <cfRule type="containsText" dxfId="39" priority="40" operator="containsText" text=" ">
      <formula>NOT(ISERROR(SEARCH(" ",N83)))</formula>
    </cfRule>
  </conditionalFormatting>
  <conditionalFormatting sqref="N84:O84">
    <cfRule type="containsText" dxfId="38" priority="39" operator="containsText" text=" ">
      <formula>NOT(ISERROR(SEARCH(" ",N84)))</formula>
    </cfRule>
  </conditionalFormatting>
  <conditionalFormatting sqref="P83">
    <cfRule type="containsText" dxfId="37" priority="38" operator="containsText" text=" ">
      <formula>NOT(ISERROR(SEARCH(" ",P83)))</formula>
    </cfRule>
  </conditionalFormatting>
  <conditionalFormatting sqref="P84">
    <cfRule type="containsText" dxfId="36" priority="37" operator="containsText" text=" ">
      <formula>NOT(ISERROR(SEARCH(" ",P84)))</formula>
    </cfRule>
  </conditionalFormatting>
  <conditionalFormatting sqref="T13:T18">
    <cfRule type="containsText" dxfId="35" priority="36" operator="containsText" text=" ">
      <formula>NOT(ISERROR(SEARCH(" ",T13)))</formula>
    </cfRule>
  </conditionalFormatting>
  <conditionalFormatting sqref="T19:T20">
    <cfRule type="containsText" dxfId="34" priority="35" operator="containsText" text=" ">
      <formula>NOT(ISERROR(SEARCH(" ",T19)))</formula>
    </cfRule>
  </conditionalFormatting>
  <conditionalFormatting sqref="X13:X18">
    <cfRule type="containsText" dxfId="33" priority="34" operator="containsText" text=" ">
      <formula>NOT(ISERROR(SEARCH(" ",X13)))</formula>
    </cfRule>
  </conditionalFormatting>
  <conditionalFormatting sqref="X19:X20">
    <cfRule type="containsText" dxfId="32" priority="33" operator="containsText" text=" ">
      <formula>NOT(ISERROR(SEARCH(" ",X19)))</formula>
    </cfRule>
  </conditionalFormatting>
  <conditionalFormatting sqref="T21:T26">
    <cfRule type="containsText" dxfId="31" priority="32" operator="containsText" text=" ">
      <formula>NOT(ISERROR(SEARCH(" ",T21)))</formula>
    </cfRule>
  </conditionalFormatting>
  <conditionalFormatting sqref="T27:T28">
    <cfRule type="containsText" dxfId="30" priority="31" operator="containsText" text=" ">
      <formula>NOT(ISERROR(SEARCH(" ",T27)))</formula>
    </cfRule>
  </conditionalFormatting>
  <conditionalFormatting sqref="X21:X26">
    <cfRule type="containsText" dxfId="29" priority="30" operator="containsText" text=" ">
      <formula>NOT(ISERROR(SEARCH(" ",X21)))</formula>
    </cfRule>
  </conditionalFormatting>
  <conditionalFormatting sqref="X27:X28">
    <cfRule type="containsText" dxfId="28" priority="29" operator="containsText" text=" ">
      <formula>NOT(ISERROR(SEARCH(" ",X27)))</formula>
    </cfRule>
  </conditionalFormatting>
  <conditionalFormatting sqref="T29:T34">
    <cfRule type="containsText" dxfId="27" priority="28" operator="containsText" text=" ">
      <formula>NOT(ISERROR(SEARCH(" ",T29)))</formula>
    </cfRule>
  </conditionalFormatting>
  <conditionalFormatting sqref="T35:T36">
    <cfRule type="containsText" dxfId="26" priority="27" operator="containsText" text=" ">
      <formula>NOT(ISERROR(SEARCH(" ",T35)))</formula>
    </cfRule>
  </conditionalFormatting>
  <conditionalFormatting sqref="X29:X34">
    <cfRule type="containsText" dxfId="25" priority="26" operator="containsText" text=" ">
      <formula>NOT(ISERROR(SEARCH(" ",X29)))</formula>
    </cfRule>
  </conditionalFormatting>
  <conditionalFormatting sqref="X35:X36">
    <cfRule type="containsText" dxfId="24" priority="25" operator="containsText" text=" ">
      <formula>NOT(ISERROR(SEARCH(" ",X35)))</formula>
    </cfRule>
  </conditionalFormatting>
  <conditionalFormatting sqref="T37:T42">
    <cfRule type="containsText" dxfId="23" priority="24" operator="containsText" text=" ">
      <formula>NOT(ISERROR(SEARCH(" ",T37)))</formula>
    </cfRule>
  </conditionalFormatting>
  <conditionalFormatting sqref="T43:T44">
    <cfRule type="containsText" dxfId="22" priority="23" operator="containsText" text=" ">
      <formula>NOT(ISERROR(SEARCH(" ",T43)))</formula>
    </cfRule>
  </conditionalFormatting>
  <conditionalFormatting sqref="X37:X42">
    <cfRule type="containsText" dxfId="21" priority="22" operator="containsText" text=" ">
      <formula>NOT(ISERROR(SEARCH(" ",X37)))</formula>
    </cfRule>
  </conditionalFormatting>
  <conditionalFormatting sqref="X43:X44">
    <cfRule type="containsText" dxfId="20" priority="21" operator="containsText" text=" ">
      <formula>NOT(ISERROR(SEARCH(" ",X43)))</formula>
    </cfRule>
  </conditionalFormatting>
  <conditionalFormatting sqref="T45:T50">
    <cfRule type="containsText" dxfId="19" priority="20" operator="containsText" text=" ">
      <formula>NOT(ISERROR(SEARCH(" ",T45)))</formula>
    </cfRule>
  </conditionalFormatting>
  <conditionalFormatting sqref="T51:T52">
    <cfRule type="containsText" dxfId="18" priority="19" operator="containsText" text=" ">
      <formula>NOT(ISERROR(SEARCH(" ",T51)))</formula>
    </cfRule>
  </conditionalFormatting>
  <conditionalFormatting sqref="X45:X50">
    <cfRule type="containsText" dxfId="17" priority="18" operator="containsText" text=" ">
      <formula>NOT(ISERROR(SEARCH(" ",X45)))</formula>
    </cfRule>
  </conditionalFormatting>
  <conditionalFormatting sqref="X51:X52">
    <cfRule type="containsText" dxfId="16" priority="17" operator="containsText" text=" ">
      <formula>NOT(ISERROR(SEARCH(" ",X51)))</formula>
    </cfRule>
  </conditionalFormatting>
  <conditionalFormatting sqref="T53:T58">
    <cfRule type="containsText" dxfId="15" priority="16" operator="containsText" text=" ">
      <formula>NOT(ISERROR(SEARCH(" ",T53)))</formula>
    </cfRule>
  </conditionalFormatting>
  <conditionalFormatting sqref="T59:T60">
    <cfRule type="containsText" dxfId="14" priority="15" operator="containsText" text=" ">
      <formula>NOT(ISERROR(SEARCH(" ",T59)))</formula>
    </cfRule>
  </conditionalFormatting>
  <conditionalFormatting sqref="X53:X58">
    <cfRule type="containsText" dxfId="13" priority="14" operator="containsText" text=" ">
      <formula>NOT(ISERROR(SEARCH(" ",X53)))</formula>
    </cfRule>
  </conditionalFormatting>
  <conditionalFormatting sqref="X59:X60">
    <cfRule type="containsText" dxfId="12" priority="13" operator="containsText" text=" ">
      <formula>NOT(ISERROR(SEARCH(" ",X59)))</formula>
    </cfRule>
  </conditionalFormatting>
  <conditionalFormatting sqref="T61:T66">
    <cfRule type="containsText" dxfId="11" priority="12" operator="containsText" text=" ">
      <formula>NOT(ISERROR(SEARCH(" ",T61)))</formula>
    </cfRule>
  </conditionalFormatting>
  <conditionalFormatting sqref="T67:T68">
    <cfRule type="containsText" dxfId="10" priority="11" operator="containsText" text=" ">
      <formula>NOT(ISERROR(SEARCH(" ",T67)))</formula>
    </cfRule>
  </conditionalFormatting>
  <conditionalFormatting sqref="X61:X66">
    <cfRule type="containsText" dxfId="9" priority="10" operator="containsText" text=" ">
      <formula>NOT(ISERROR(SEARCH(" ",X61)))</formula>
    </cfRule>
  </conditionalFormatting>
  <conditionalFormatting sqref="X67:X68">
    <cfRule type="containsText" dxfId="8" priority="9" operator="containsText" text=" ">
      <formula>NOT(ISERROR(SEARCH(" ",X67)))</formula>
    </cfRule>
  </conditionalFormatting>
  <conditionalFormatting sqref="T69:T74">
    <cfRule type="containsText" dxfId="7" priority="8" operator="containsText" text=" ">
      <formula>NOT(ISERROR(SEARCH(" ",T69)))</formula>
    </cfRule>
  </conditionalFormatting>
  <conditionalFormatting sqref="T75:T76">
    <cfRule type="containsText" dxfId="6" priority="7" operator="containsText" text=" ">
      <formula>NOT(ISERROR(SEARCH(" ",T75)))</formula>
    </cfRule>
  </conditionalFormatting>
  <conditionalFormatting sqref="X69:X74">
    <cfRule type="containsText" dxfId="5" priority="6" operator="containsText" text=" ">
      <formula>NOT(ISERROR(SEARCH(" ",X69)))</formula>
    </cfRule>
  </conditionalFormatting>
  <conditionalFormatting sqref="X75:X76">
    <cfRule type="containsText" dxfId="4" priority="5" operator="containsText" text=" ">
      <formula>NOT(ISERROR(SEARCH(" ",X75)))</formula>
    </cfRule>
  </conditionalFormatting>
  <conditionalFormatting sqref="T77:T82">
    <cfRule type="containsText" dxfId="3" priority="4" operator="containsText" text=" ">
      <formula>NOT(ISERROR(SEARCH(" ",T77)))</formula>
    </cfRule>
  </conditionalFormatting>
  <conditionalFormatting sqref="T83:T84">
    <cfRule type="containsText" dxfId="2" priority="3" operator="containsText" text=" ">
      <formula>NOT(ISERROR(SEARCH(" ",T83)))</formula>
    </cfRule>
  </conditionalFormatting>
  <conditionalFormatting sqref="X77:X82">
    <cfRule type="containsText" dxfId="1" priority="2" operator="containsText" text=" ">
      <formula>NOT(ISERROR(SEARCH(" ",X77)))</formula>
    </cfRule>
  </conditionalFormatting>
  <conditionalFormatting sqref="X83:X84">
    <cfRule type="containsText" dxfId="0" priority="1" operator="containsText" text=" ">
      <formula>NOT(ISERROR(SEARCH(" ",X83)))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R53"/>
  <sheetViews>
    <sheetView zoomScale="90" zoomScaleNormal="90" workbookViewId="0">
      <pane xSplit="1" ySplit="2" topLeftCell="DB3" activePane="bottomRight" state="frozen"/>
      <selection pane="topRight"/>
      <selection pane="bottomLeft"/>
      <selection pane="bottomRight" activeCell="DN3" sqref="DN3:DN27"/>
    </sheetView>
  </sheetViews>
  <sheetFormatPr defaultColWidth="9" defaultRowHeight="15.6" x14ac:dyDescent="0.25"/>
  <cols>
    <col min="1" max="1" width="59.5546875" style="2" customWidth="1"/>
    <col min="2" max="2" width="8.5546875" style="3" customWidth="1"/>
    <col min="3" max="3" width="9" style="4"/>
    <col min="4" max="4" width="10.6640625" style="4" customWidth="1"/>
    <col min="5" max="5" width="10.21875" style="4" customWidth="1"/>
    <col min="6" max="6" width="12.109375" style="4" customWidth="1"/>
    <col min="7" max="7" width="9" style="4"/>
    <col min="8" max="8" width="9" style="5"/>
    <col min="9" max="9" width="9" style="2"/>
    <col min="10" max="10" width="8.5546875" style="3" customWidth="1"/>
    <col min="11" max="11" width="9" style="4"/>
    <col min="12" max="12" width="10.6640625" style="4" customWidth="1"/>
    <col min="13" max="13" width="10.21875" style="4" customWidth="1"/>
    <col min="14" max="14" width="12.109375" style="4" customWidth="1"/>
    <col min="15" max="15" width="9" style="4"/>
    <col min="16" max="16" width="9" style="5"/>
    <col min="17" max="17" width="9" style="2" customWidth="1"/>
    <col min="18" max="18" width="8.5546875" style="3" customWidth="1"/>
    <col min="19" max="19" width="9" style="4"/>
    <col min="20" max="20" width="10.6640625" style="4" customWidth="1"/>
    <col min="21" max="21" width="9.6640625" style="4" customWidth="1"/>
    <col min="22" max="22" width="12.109375" style="4" customWidth="1"/>
    <col min="23" max="23" width="9" style="4"/>
    <col min="24" max="24" width="9" style="5"/>
    <col min="25" max="25" width="9" style="2"/>
    <col min="26" max="26" width="8.5546875" style="3" customWidth="1"/>
    <col min="27" max="27" width="9" style="4"/>
    <col min="28" max="28" width="10.6640625" style="4" customWidth="1"/>
    <col min="29" max="29" width="10.21875" style="4" customWidth="1"/>
    <col min="30" max="30" width="12.109375" style="4" customWidth="1"/>
    <col min="31" max="31" width="9" style="4"/>
    <col min="32" max="32" width="9" style="5"/>
    <col min="33" max="33" width="9" style="2"/>
    <col min="34" max="34" width="8.5546875" style="3" customWidth="1"/>
    <col min="35" max="35" width="9" style="4"/>
    <col min="36" max="36" width="10.6640625" style="4" customWidth="1"/>
    <col min="37" max="37" width="10.21875" style="4" customWidth="1"/>
    <col min="38" max="38" width="12.109375" style="4" customWidth="1"/>
    <col min="39" max="39" width="9" style="4"/>
    <col min="40" max="40" width="9" style="5"/>
    <col min="41" max="41" width="9" style="2"/>
    <col min="42" max="42" width="8.5546875" style="3" customWidth="1"/>
    <col min="43" max="43" width="9" style="4"/>
    <col min="44" max="44" width="10.6640625" style="4" customWidth="1"/>
    <col min="45" max="45" width="10.21875" style="4" customWidth="1"/>
    <col min="46" max="46" width="12.109375" style="4" customWidth="1"/>
    <col min="47" max="47" width="9" style="4"/>
    <col min="48" max="48" width="9" style="5"/>
    <col min="49" max="49" width="9" style="2"/>
    <col min="50" max="50" width="8.5546875" style="3" customWidth="1"/>
    <col min="51" max="51" width="9" style="4"/>
    <col min="52" max="52" width="10.6640625" style="4" customWidth="1"/>
    <col min="53" max="53" width="10.21875" style="4" customWidth="1"/>
    <col min="54" max="54" width="12.109375" style="4" customWidth="1"/>
    <col min="55" max="55" width="9" style="4"/>
    <col min="56" max="56" width="9" style="5"/>
    <col min="57" max="57" width="9" style="2"/>
    <col min="58" max="58" width="2.6640625" style="6" customWidth="1"/>
    <col min="59" max="59" width="9" style="2"/>
    <col min="60" max="60" width="8.5546875" style="3" customWidth="1"/>
    <col min="61" max="61" width="9" style="4"/>
    <col min="62" max="62" width="10.6640625" style="4" customWidth="1"/>
    <col min="63" max="63" width="10.21875" style="4" customWidth="1"/>
    <col min="64" max="64" width="12.109375" style="4" customWidth="1"/>
    <col min="65" max="65" width="9" style="4"/>
    <col min="66" max="66" width="9" style="5"/>
    <col min="67" max="67" width="9" style="2"/>
    <col min="68" max="68" width="8.5546875" style="3" customWidth="1"/>
    <col min="69" max="69" width="9" style="4"/>
    <col min="70" max="70" width="10.6640625" style="4" customWidth="1"/>
    <col min="71" max="71" width="10.21875" style="4" customWidth="1"/>
    <col min="72" max="72" width="12.109375" style="4" customWidth="1"/>
    <col min="73" max="73" width="9" style="4"/>
    <col min="74" max="74" width="9" style="5"/>
    <col min="75" max="75" width="9" style="2"/>
    <col min="76" max="76" width="8.5546875" style="3" customWidth="1"/>
    <col min="77" max="77" width="9" style="4"/>
    <col min="78" max="78" width="10.6640625" style="4" customWidth="1"/>
    <col min="79" max="79" width="10.21875" style="4" customWidth="1"/>
    <col min="80" max="80" width="12.109375" style="4" customWidth="1"/>
    <col min="81" max="81" width="9" style="4"/>
    <col min="82" max="82" width="9" style="5"/>
    <col min="83" max="83" width="9" style="2"/>
    <col min="84" max="84" width="8.5546875" style="3" customWidth="1"/>
    <col min="85" max="85" width="9" style="4"/>
    <col min="86" max="86" width="10.6640625" style="4" customWidth="1"/>
    <col min="87" max="87" width="10.21875" style="4" customWidth="1"/>
    <col min="88" max="88" width="12.109375" style="4" customWidth="1"/>
    <col min="89" max="89" width="9" style="4"/>
    <col min="90" max="90" width="9" style="5"/>
    <col min="91" max="91" width="9" style="2"/>
    <col min="92" max="92" width="8.5546875" style="3" customWidth="1"/>
    <col min="93" max="93" width="9" style="4"/>
    <col min="94" max="94" width="10.6640625" style="4" customWidth="1"/>
    <col min="95" max="95" width="10.21875" style="4" customWidth="1"/>
    <col min="96" max="96" width="12.109375" style="4" customWidth="1"/>
    <col min="97" max="97" width="9" style="4"/>
    <col min="98" max="98" width="9" style="5"/>
    <col min="99" max="99" width="9" style="2"/>
    <col min="100" max="100" width="8.5546875" style="3" customWidth="1"/>
    <col min="101" max="101" width="9" style="4"/>
    <col min="102" max="102" width="10.6640625" style="4" customWidth="1"/>
    <col min="103" max="103" width="10.21875" style="4" customWidth="1"/>
    <col min="104" max="104" width="12.109375" style="4" customWidth="1"/>
    <col min="105" max="105" width="9" style="4"/>
    <col min="106" max="106" width="9" style="5"/>
    <col min="107" max="107" width="9" style="2"/>
    <col min="108" max="108" width="8.5546875" style="3" customWidth="1"/>
    <col min="109" max="109" width="9" style="4"/>
    <col min="110" max="110" width="10.6640625" style="4" customWidth="1"/>
    <col min="111" max="111" width="10.21875" style="4" customWidth="1"/>
    <col min="112" max="112" width="12.109375" style="4" customWidth="1"/>
    <col min="113" max="113" width="9" style="4"/>
    <col min="114" max="114" width="9" style="5"/>
    <col min="115" max="115" width="9" style="2"/>
    <col min="116" max="116" width="8.5546875" style="3" customWidth="1"/>
    <col min="117" max="117" width="9" style="4"/>
    <col min="118" max="118" width="10.6640625" style="4" customWidth="1"/>
    <col min="119" max="119" width="10.21875" style="4" customWidth="1"/>
    <col min="120" max="120" width="12.109375" style="4" customWidth="1"/>
    <col min="121" max="121" width="9" style="4"/>
    <col min="122" max="122" width="9" style="5"/>
    <col min="123" max="16384" width="9" style="2"/>
  </cols>
  <sheetData>
    <row r="1" spans="1:122" ht="31.2" x14ac:dyDescent="0.25">
      <c r="A1" s="2" t="s">
        <v>245</v>
      </c>
      <c r="B1" s="7"/>
      <c r="C1" s="8" t="s">
        <v>246</v>
      </c>
      <c r="D1" s="9" t="s">
        <v>247</v>
      </c>
      <c r="E1" s="10">
        <f>'商城广告宝箱|AdvertShop'!J6</f>
        <v>3.4</v>
      </c>
      <c r="F1" s="11" t="str">
        <f>LOOKUP(1,0/(G3:G500&lt;&gt;""),G3:G500)</f>
        <v>[[10,5],[20,10],[40,15],[60,20],[90,25],[120,30],[160,35],[200,40],[250,45],[300,50],[360,55],[420,60],[490,65],[560,70],[640,75],[720,80],[810,85],[900,90],[1000,95],[1100,100]]</v>
      </c>
      <c r="G1" s="12"/>
      <c r="H1" s="13" t="s">
        <v>248</v>
      </c>
      <c r="J1" s="7"/>
      <c r="K1" s="8" t="s">
        <v>249</v>
      </c>
      <c r="L1" s="9" t="s">
        <v>247</v>
      </c>
      <c r="M1" s="10">
        <f>'商城广告宝箱|AdvertShop'!J8</f>
        <v>3.4</v>
      </c>
      <c r="N1" s="11" t="str">
        <f>LOOKUP(1,0/(O3:O500&lt;&gt;""),O3:O500)</f>
        <v>[[10,5],[20,10],[40,15],[60,20],[90,25],[120,30],[160,35],[200,40],[250,45],[300,50],[360,55],[420,60],[490,65],[560,70],[640,75],[720,80],[810,85],[900,90],[1000,95],[1100,100]]</v>
      </c>
      <c r="O1" s="12"/>
      <c r="P1" s="13" t="s">
        <v>248</v>
      </c>
      <c r="R1" s="7"/>
      <c r="S1" s="8" t="s">
        <v>250</v>
      </c>
      <c r="T1" s="9" t="s">
        <v>247</v>
      </c>
      <c r="U1" s="10">
        <f>'商城广告宝箱|AdvertShop'!J10</f>
        <v>3.4</v>
      </c>
      <c r="V1" s="11" t="str">
        <f>LOOKUP(1,0/(W3:W500&lt;&gt;""),W3:W500)</f>
        <v>[[10,1],[20,2],[30,3],[50,4],[70,5],[90,6],[120,7],[150,8],[180,9],[220,10],[260,11],[300,12],[350,13],[400,14],[450,15],[510,16],[570,17],[630,18],[700,19],[770,20],[840,21],[920,22],[1000,23],[1080,24]]</v>
      </c>
      <c r="W1" s="12"/>
      <c r="X1" s="13" t="s">
        <v>248</v>
      </c>
      <c r="Z1" s="7"/>
      <c r="AA1" s="8" t="s">
        <v>251</v>
      </c>
      <c r="AB1" s="9" t="s">
        <v>247</v>
      </c>
      <c r="AC1" s="10">
        <f>'商城广告宝箱|AdvertShop'!J12</f>
        <v>3.4</v>
      </c>
      <c r="AD1" s="11" t="str">
        <f>LOOKUP(1,0/(AE3:AE500&lt;&gt;""),AE3:AE500)</f>
        <v>[[5,2],[10,4],[20,6],[30,8],[45,10],[60,12],[80,14],[100,16],[125,18],[150,20],[180,22],[210,24],[245,26],[280,28],[320,30],[360,32],[410,34],[460,36],[520,38],[580,40],[650,42],[720,44],[800,46],[880,48],[970,50]]</v>
      </c>
      <c r="AE1" s="12"/>
      <c r="AF1" s="13" t="s">
        <v>248</v>
      </c>
      <c r="AH1" s="7"/>
      <c r="AI1" s="8" t="s">
        <v>252</v>
      </c>
      <c r="AJ1" s="9" t="s">
        <v>247</v>
      </c>
      <c r="AK1" s="10">
        <f>'商城广告宝箱|AdvertShop'!J14</f>
        <v>3.4</v>
      </c>
      <c r="AL1" s="11" t="str">
        <f>LOOKUP(1,0/(AM3:AM500&lt;&gt;""),AM3:AM500)</f>
        <v>[[5,2],[10,4],[20,6],[30,8],[45,10],[60,12],[80,14],[100,16],[125,18],[150,20],[180,22],[210,24],[245,26],[280,28],[320,30],[360,32],[410,34],[460,36],[520,38],[580,40],[650,42],[720,44],[800,46],[880,48],[970,50]]</v>
      </c>
      <c r="AM1" s="12"/>
      <c r="AN1" s="13" t="s">
        <v>248</v>
      </c>
      <c r="AP1" s="7"/>
      <c r="AQ1" s="8" t="s">
        <v>253</v>
      </c>
      <c r="AR1" s="9" t="s">
        <v>247</v>
      </c>
      <c r="AS1" s="10">
        <f>'商城广告宝箱|AdvertShop'!J16</f>
        <v>3.4</v>
      </c>
      <c r="AT1" s="11" t="str">
        <f>LOOKUP(1,0/(AU3:AU500&lt;&gt;""),AU3:AU500)</f>
        <v>[[5,2],[10,4],[20,6],[30,8],[45,10],[60,12],[80,14],[100,16],[125,18],[150,20],[180,22],[210,24],[245,26],[280,28],[320,30],[360,32],[410,34],[460,36],[520,38],[580,40],[650,42],[720,44],[800,46],[880,48],[970,50]]</v>
      </c>
      <c r="AU1" s="12"/>
      <c r="AV1" s="13" t="s">
        <v>248</v>
      </c>
      <c r="AX1" s="7"/>
      <c r="AY1" s="8" t="s">
        <v>254</v>
      </c>
      <c r="AZ1" s="9" t="s">
        <v>247</v>
      </c>
      <c r="BA1" s="10">
        <f>'商城广告宝箱|AdvertShop'!J18</f>
        <v>3.4</v>
      </c>
      <c r="BB1" s="11" t="str">
        <f>LOOKUP(1,0/(BC3:BC500&lt;&gt;""),BC3:BC500)</f>
        <v>[[5,2],[10,4],[20,6],[30,8],[45,10],[60,12],[80,14],[100,16],[125,18],[150,20],[180,22],[210,24],[245,26],[280,28],[320,30],[360,32],[410,34],[460,36],[520,38],[580,40],[650,42],[720,44],[800,46],[880,48],[970,50]]</v>
      </c>
      <c r="BC1" s="12"/>
      <c r="BD1" s="13" t="s">
        <v>248</v>
      </c>
      <c r="BH1" s="7"/>
      <c r="BI1" s="28" t="s">
        <v>191</v>
      </c>
      <c r="BJ1" s="9" t="s">
        <v>247</v>
      </c>
      <c r="BK1" s="10">
        <f>'商城广告宝箱|AdvertShop'!J20</f>
        <v>1</v>
      </c>
      <c r="BL1" s="11" t="str">
        <f>LOOKUP(1,0/(BM3:BM500&lt;&gt;""),BM3:BM500)</f>
        <v>[[5,2],[10,4],[20,6],[30,8],[45,10],[60,12],[80,14],[100,16],[125,18],[150,20],[180,22],[210,24],[245,26],[280,28],[320,30],[360,32],[410,34],[460,36],[520,38],[580,40],[650,42],[720,44],[800,46],[880,48],[970,50]]</v>
      </c>
      <c r="BM1" s="12"/>
      <c r="BN1" s="13" t="s">
        <v>248</v>
      </c>
      <c r="BP1" s="7"/>
      <c r="BQ1" s="28" t="s">
        <v>255</v>
      </c>
      <c r="BR1" s="9" t="s">
        <v>247</v>
      </c>
      <c r="BS1" s="10">
        <f>'商城广告宝箱|AdvertShop'!J22</f>
        <v>1</v>
      </c>
      <c r="BT1" s="11" t="str">
        <f>LOOKUP(1,0/(BU3:BU500&lt;&gt;""),BU3:BU500)</f>
        <v>[[5,2],[10,4],[20,6],[30,8],[45,10],[60,12],[80,14],[100,16],[125,18],[150,20],[180,22],[210,24],[245,26],[280,28],[320,30],[360,32],[410,34],[460,36],[520,38],[580,40],[650,42],[720,44],[800,46],[880,48],[970,50]]</v>
      </c>
      <c r="BU1" s="12"/>
      <c r="BV1" s="13" t="s">
        <v>248</v>
      </c>
      <c r="BX1" s="7"/>
      <c r="BY1" s="28" t="s">
        <v>192</v>
      </c>
      <c r="BZ1" s="9" t="s">
        <v>247</v>
      </c>
      <c r="CA1" s="10">
        <f>'商城广告宝箱|AdvertShop'!J24</f>
        <v>1</v>
      </c>
      <c r="CB1" s="11" t="str">
        <f>LOOKUP(1,0/(CC3:CC500&lt;&gt;""),CC3:CC500)</f>
        <v>[[5,2],[10,4],[20,6],[30,8],[45,10],[60,12],[80,14],[100,16],[125,18],[150,20],[180,22],[210,24],[245,26],[280,28],[320,30],[360,32],[410,34],[460,36],[520,38],[580,40],[650,42],[720,44],[800,46],[880,48],[970,50]]</v>
      </c>
      <c r="CC1" s="12"/>
      <c r="CD1" s="13" t="s">
        <v>248</v>
      </c>
      <c r="CF1" s="7"/>
      <c r="CG1" s="28" t="s">
        <v>193</v>
      </c>
      <c r="CH1" s="9" t="s">
        <v>247</v>
      </c>
      <c r="CI1" s="10">
        <f>'商城广告宝箱|AdvertShop'!J26</f>
        <v>1</v>
      </c>
      <c r="CJ1" s="11" t="str">
        <f>LOOKUP(1,0/(CK3:CK500&lt;&gt;""),CK3:CK500)</f>
        <v>[[5,2],[10,4],[20,6],[30,8],[45,10],[60,12],[80,14],[100,16],[125,18],[150,20],[180,22],[210,24],[245,26],[280,28],[320,30],[360,32],[410,34],[460,36],[520,38],[580,40],[650,42],[720,44],[800,46],[880,48],[970,50]]</v>
      </c>
      <c r="CK1" s="12"/>
      <c r="CL1" s="13" t="s">
        <v>248</v>
      </c>
      <c r="CN1" s="7"/>
      <c r="CO1" s="28" t="s">
        <v>233</v>
      </c>
      <c r="CP1" s="9" t="s">
        <v>247</v>
      </c>
      <c r="CQ1" s="10">
        <f>'商城广告宝箱|AdvertShop'!J28</f>
        <v>1</v>
      </c>
      <c r="CR1" s="11" t="str">
        <f>LOOKUP(1,0/(CS3:CS500&lt;&gt;""),CS3:CS500)</f>
        <v>[[5,2],[10,4],[20,6],[30,8],[45,10],[60,12],[80,14],[100,16],[125,18],[150,20],[180,22],[210,24],[245,26],[280,28],[320,30],[360,32],[410,34],[460,36],[520,38],[580,40],[650,42],[720,44],[800,46],[880,48],[970,50]]</v>
      </c>
      <c r="CS1" s="12"/>
      <c r="CT1" s="13" t="s">
        <v>248</v>
      </c>
      <c r="CV1" s="7"/>
      <c r="CW1" s="28" t="s">
        <v>236</v>
      </c>
      <c r="CX1" s="9" t="s">
        <v>247</v>
      </c>
      <c r="CY1" s="10">
        <f>'商城广告宝箱|AdvertShop'!J30</f>
        <v>1</v>
      </c>
      <c r="CZ1" s="11" t="str">
        <f>LOOKUP(1,0/(DA3:DA500&lt;&gt;""),DA3:DA500)</f>
        <v>[[5,2],[10,4],[20,6],[30,8],[45,10],[60,12],[80,14],[100,16],[125,18],[150,20],[180,22],[210,24],[245,26],[280,28],[320,30],[360,32],[410,34],[460,36],[520,38],[580,40],[650,42],[720,44],[800,46],[880,48],[970,50]]</v>
      </c>
      <c r="DA1" s="12"/>
      <c r="DB1" s="13" t="s">
        <v>248</v>
      </c>
      <c r="DD1" s="7"/>
      <c r="DE1" s="28" t="s">
        <v>235</v>
      </c>
      <c r="DF1" s="9" t="s">
        <v>247</v>
      </c>
      <c r="DG1" s="10">
        <f>'商城广告宝箱|AdvertShop'!J32</f>
        <v>1</v>
      </c>
      <c r="DH1" s="11" t="str">
        <f>LOOKUP(1,0/(DI3:DI500&lt;&gt;""),DI3:DI500)</f>
        <v>[[5,2],[10,4],[20,6],[30,8],[45,10],[60,12],[80,14],[100,16],[125,18],[150,20],[180,22],[210,24],[245,26],[280,28],[320,30],[360,32],[410,34],[460,36],[520,38],[580,40],[650,42],[720,44],[800,46],[880,48],[970,50]]</v>
      </c>
      <c r="DI1" s="12"/>
      <c r="DJ1" s="13" t="s">
        <v>248</v>
      </c>
      <c r="DL1" s="7"/>
      <c r="DM1" s="28" t="s">
        <v>234</v>
      </c>
      <c r="DN1" s="9" t="s">
        <v>247</v>
      </c>
      <c r="DO1" s="10">
        <f>'商城广告宝箱|AdvertShop'!J34</f>
        <v>1</v>
      </c>
      <c r="DP1" s="11" t="str">
        <f>LOOKUP(1,0/(DQ3:DQ500&lt;&gt;""),DQ3:DQ500)</f>
        <v>[[5,2],[10,4],[20,6],[30,8],[45,10],[60,12],[80,14],[100,16],[125,18],[150,20],[180,22],[210,24],[245,26],[280,28],[320,30],[360,32],[410,34],[460,36],[520,38],[580,40],[650,42],[720,44],[800,46],[880,48],[970,50]]</v>
      </c>
      <c r="DQ1" s="12"/>
      <c r="DR1" s="13" t="s">
        <v>248</v>
      </c>
    </row>
    <row r="2" spans="1:122" s="1" customFormat="1" ht="26.4" x14ac:dyDescent="0.25">
      <c r="A2" s="14" t="s">
        <v>256</v>
      </c>
      <c r="B2" s="15" t="s">
        <v>257</v>
      </c>
      <c r="C2" s="16" t="s">
        <v>258</v>
      </c>
      <c r="D2" s="16" t="s">
        <v>259</v>
      </c>
      <c r="E2" s="16" t="s">
        <v>260</v>
      </c>
      <c r="F2" s="115" t="s">
        <v>261</v>
      </c>
      <c r="G2" s="115"/>
      <c r="H2" s="116"/>
      <c r="J2" s="15" t="s">
        <v>257</v>
      </c>
      <c r="K2" s="16" t="s">
        <v>258</v>
      </c>
      <c r="L2" s="16" t="s">
        <v>259</v>
      </c>
      <c r="M2" s="16" t="s">
        <v>260</v>
      </c>
      <c r="N2" s="115" t="s">
        <v>261</v>
      </c>
      <c r="O2" s="115"/>
      <c r="P2" s="116"/>
      <c r="R2" s="15" t="s">
        <v>257</v>
      </c>
      <c r="S2" s="16" t="s">
        <v>258</v>
      </c>
      <c r="T2" s="16" t="s">
        <v>259</v>
      </c>
      <c r="U2" s="26" t="s">
        <v>262</v>
      </c>
      <c r="V2" s="115" t="s">
        <v>261</v>
      </c>
      <c r="W2" s="115"/>
      <c r="X2" s="116"/>
      <c r="Z2" s="15" t="s">
        <v>257</v>
      </c>
      <c r="AA2" s="16" t="s">
        <v>258</v>
      </c>
      <c r="AB2" s="16" t="s">
        <v>259</v>
      </c>
      <c r="AC2" s="26" t="s">
        <v>263</v>
      </c>
      <c r="AD2" s="115" t="s">
        <v>261</v>
      </c>
      <c r="AE2" s="115"/>
      <c r="AF2" s="116"/>
      <c r="AH2" s="15" t="s">
        <v>257</v>
      </c>
      <c r="AI2" s="16" t="s">
        <v>258</v>
      </c>
      <c r="AJ2" s="16" t="s">
        <v>259</v>
      </c>
      <c r="AK2" s="26" t="s">
        <v>263</v>
      </c>
      <c r="AL2" s="115" t="s">
        <v>261</v>
      </c>
      <c r="AM2" s="115"/>
      <c r="AN2" s="116"/>
      <c r="AP2" s="15" t="s">
        <v>257</v>
      </c>
      <c r="AQ2" s="16" t="s">
        <v>258</v>
      </c>
      <c r="AR2" s="16" t="s">
        <v>259</v>
      </c>
      <c r="AS2" s="26" t="s">
        <v>263</v>
      </c>
      <c r="AT2" s="115" t="s">
        <v>261</v>
      </c>
      <c r="AU2" s="115"/>
      <c r="AV2" s="116"/>
      <c r="AX2" s="15" t="s">
        <v>257</v>
      </c>
      <c r="AY2" s="16" t="s">
        <v>258</v>
      </c>
      <c r="AZ2" s="16" t="s">
        <v>259</v>
      </c>
      <c r="BA2" s="26" t="s">
        <v>263</v>
      </c>
      <c r="BB2" s="115" t="s">
        <v>261</v>
      </c>
      <c r="BC2" s="115"/>
      <c r="BD2" s="116"/>
      <c r="BF2" s="29"/>
      <c r="BH2" s="15" t="s">
        <v>257</v>
      </c>
      <c r="BI2" s="16" t="s">
        <v>258</v>
      </c>
      <c r="BJ2" s="16" t="s">
        <v>259</v>
      </c>
      <c r="BK2" s="26" t="s">
        <v>263</v>
      </c>
      <c r="BL2" s="115" t="s">
        <v>261</v>
      </c>
      <c r="BM2" s="115"/>
      <c r="BN2" s="116"/>
      <c r="BP2" s="15" t="s">
        <v>257</v>
      </c>
      <c r="BQ2" s="16" t="s">
        <v>258</v>
      </c>
      <c r="BR2" s="16" t="s">
        <v>259</v>
      </c>
      <c r="BS2" s="26" t="s">
        <v>263</v>
      </c>
      <c r="BT2" s="115" t="s">
        <v>261</v>
      </c>
      <c r="BU2" s="115"/>
      <c r="BV2" s="116"/>
      <c r="BX2" s="15" t="s">
        <v>257</v>
      </c>
      <c r="BY2" s="16" t="s">
        <v>258</v>
      </c>
      <c r="BZ2" s="16" t="s">
        <v>259</v>
      </c>
      <c r="CA2" s="26" t="s">
        <v>263</v>
      </c>
      <c r="CB2" s="115" t="s">
        <v>261</v>
      </c>
      <c r="CC2" s="115"/>
      <c r="CD2" s="116"/>
      <c r="CF2" s="15" t="s">
        <v>257</v>
      </c>
      <c r="CG2" s="16" t="s">
        <v>258</v>
      </c>
      <c r="CH2" s="16" t="s">
        <v>259</v>
      </c>
      <c r="CI2" s="26" t="s">
        <v>263</v>
      </c>
      <c r="CJ2" s="115" t="s">
        <v>261</v>
      </c>
      <c r="CK2" s="115"/>
      <c r="CL2" s="116"/>
      <c r="CN2" s="15" t="s">
        <v>257</v>
      </c>
      <c r="CO2" s="16" t="s">
        <v>258</v>
      </c>
      <c r="CP2" s="16" t="s">
        <v>259</v>
      </c>
      <c r="CQ2" s="26" t="s">
        <v>263</v>
      </c>
      <c r="CR2" s="115" t="s">
        <v>261</v>
      </c>
      <c r="CS2" s="115"/>
      <c r="CT2" s="116"/>
      <c r="CV2" s="15" t="s">
        <v>257</v>
      </c>
      <c r="CW2" s="16" t="s">
        <v>258</v>
      </c>
      <c r="CX2" s="16" t="s">
        <v>259</v>
      </c>
      <c r="CY2" s="26" t="s">
        <v>263</v>
      </c>
      <c r="CZ2" s="115" t="s">
        <v>261</v>
      </c>
      <c r="DA2" s="115"/>
      <c r="DB2" s="116"/>
      <c r="DD2" s="15" t="s">
        <v>257</v>
      </c>
      <c r="DE2" s="16" t="s">
        <v>258</v>
      </c>
      <c r="DF2" s="16" t="s">
        <v>259</v>
      </c>
      <c r="DG2" s="26" t="s">
        <v>263</v>
      </c>
      <c r="DH2" s="115" t="s">
        <v>261</v>
      </c>
      <c r="DI2" s="115"/>
      <c r="DJ2" s="116"/>
      <c r="DL2" s="15" t="s">
        <v>257</v>
      </c>
      <c r="DM2" s="16" t="s">
        <v>258</v>
      </c>
      <c r="DN2" s="16" t="s">
        <v>259</v>
      </c>
      <c r="DO2" s="26" t="s">
        <v>263</v>
      </c>
      <c r="DP2" s="115" t="s">
        <v>261</v>
      </c>
      <c r="DQ2" s="115"/>
      <c r="DR2" s="116"/>
    </row>
    <row r="3" spans="1:122" x14ac:dyDescent="0.25">
      <c r="A3" s="17" t="s">
        <v>63</v>
      </c>
      <c r="B3" s="18">
        <f>C3/($A$26*E$1)</f>
        <v>0.85784313725490202</v>
      </c>
      <c r="C3" s="4">
        <f>D3</f>
        <v>10</v>
      </c>
      <c r="D3" s="19">
        <v>10</v>
      </c>
      <c r="E3" s="4">
        <v>5</v>
      </c>
      <c r="F3" s="4" t="str">
        <f>"["&amp;C3&amp;","&amp;E3&amp;"]"</f>
        <v>[10,5]</v>
      </c>
      <c r="G3" s="20" t="str">
        <f>F3</f>
        <v>[10,5]</v>
      </c>
      <c r="H3" s="5" t="s">
        <v>248</v>
      </c>
      <c r="J3" s="18">
        <f>K3/($A$26*M$1)</f>
        <v>0.85784313725490202</v>
      </c>
      <c r="K3" s="4">
        <f>L3</f>
        <v>10</v>
      </c>
      <c r="L3" s="19">
        <v>10</v>
      </c>
      <c r="M3" s="4">
        <v>5</v>
      </c>
      <c r="N3" s="4" t="str">
        <f>"["&amp;K3&amp;","&amp;M3&amp;"]"</f>
        <v>[10,5]</v>
      </c>
      <c r="O3" s="20" t="str">
        <f>N3</f>
        <v>[10,5]</v>
      </c>
      <c r="P3" s="5" t="s">
        <v>248</v>
      </c>
      <c r="Q3" s="27">
        <f>U3/24</f>
        <v>4.1666666666666664E-2</v>
      </c>
      <c r="R3" s="18">
        <f>S3/($A$26*U$1)</f>
        <v>0.85784313725490202</v>
      </c>
      <c r="S3" s="4">
        <f>T3</f>
        <v>10</v>
      </c>
      <c r="T3" s="19">
        <v>10</v>
      </c>
      <c r="U3" s="4">
        <v>1</v>
      </c>
      <c r="V3" s="4" t="str">
        <f>"["&amp;S3&amp;","&amp;U3&amp;"]"</f>
        <v>[10,1]</v>
      </c>
      <c r="W3" s="20" t="str">
        <f>V3</f>
        <v>[10,1]</v>
      </c>
      <c r="X3" s="5" t="s">
        <v>248</v>
      </c>
      <c r="Z3" s="18">
        <f>AA3/($A$26*AC$1)</f>
        <v>0.42892156862745101</v>
      </c>
      <c r="AA3" s="4">
        <f>AB3</f>
        <v>5</v>
      </c>
      <c r="AB3" s="4">
        <v>5</v>
      </c>
      <c r="AC3" s="4">
        <v>2</v>
      </c>
      <c r="AD3" s="4" t="str">
        <f>"["&amp;AA3&amp;","&amp;AC3&amp;"]"</f>
        <v>[5,2]</v>
      </c>
      <c r="AE3" s="20" t="str">
        <f>AD3</f>
        <v>[5,2]</v>
      </c>
      <c r="AF3" s="5" t="s">
        <v>248</v>
      </c>
      <c r="AH3" s="18">
        <f>AI3/($A$26*AK$1)</f>
        <v>0.42892156862745101</v>
      </c>
      <c r="AI3" s="4">
        <f>AJ3</f>
        <v>5</v>
      </c>
      <c r="AJ3" s="4">
        <v>5</v>
      </c>
      <c r="AK3" s="4">
        <v>2</v>
      </c>
      <c r="AL3" s="4" t="str">
        <f>"["&amp;AI3&amp;","&amp;AK3&amp;"]"</f>
        <v>[5,2]</v>
      </c>
      <c r="AM3" s="20" t="str">
        <f>AL3</f>
        <v>[5,2]</v>
      </c>
      <c r="AN3" s="5" t="s">
        <v>248</v>
      </c>
      <c r="AP3" s="18">
        <f>AQ3/($A$26*AS$1)</f>
        <v>0.42892156862745101</v>
      </c>
      <c r="AQ3" s="4">
        <f>AR3</f>
        <v>5</v>
      </c>
      <c r="AR3" s="4">
        <v>5</v>
      </c>
      <c r="AS3" s="4">
        <v>2</v>
      </c>
      <c r="AT3" s="4" t="str">
        <f>"["&amp;AQ3&amp;","&amp;AS3&amp;"]"</f>
        <v>[5,2]</v>
      </c>
      <c r="AU3" s="20" t="str">
        <f>AT3</f>
        <v>[5,2]</v>
      </c>
      <c r="AV3" s="5" t="s">
        <v>248</v>
      </c>
      <c r="AX3" s="18">
        <f>AY3/($A$26*BA$1)</f>
        <v>0.42892156862745101</v>
      </c>
      <c r="AY3" s="4">
        <f>AZ3</f>
        <v>5</v>
      </c>
      <c r="AZ3" s="4">
        <v>5</v>
      </c>
      <c r="BA3" s="4">
        <v>2</v>
      </c>
      <c r="BB3" s="4" t="str">
        <f>"["&amp;AY3&amp;","&amp;BA3&amp;"]"</f>
        <v>[5,2]</v>
      </c>
      <c r="BC3" s="20" t="str">
        <f>BB3</f>
        <v>[5,2]</v>
      </c>
      <c r="BD3" s="5" t="s">
        <v>248</v>
      </c>
      <c r="BH3" s="18">
        <f t="shared" ref="BH3:BH22" si="0">BI3/($A$35*BK$1)</f>
        <v>0.43750000000000006</v>
      </c>
      <c r="BI3" s="4">
        <f>BJ3</f>
        <v>5</v>
      </c>
      <c r="BJ3" s="4">
        <v>5</v>
      </c>
      <c r="BK3" s="4">
        <v>2</v>
      </c>
      <c r="BL3" s="4" t="str">
        <f>"["&amp;BI3&amp;","&amp;BK3&amp;"]"</f>
        <v>[5,2]</v>
      </c>
      <c r="BM3" s="20" t="str">
        <f>BL3</f>
        <v>[5,2]</v>
      </c>
      <c r="BN3" s="5" t="s">
        <v>248</v>
      </c>
      <c r="BP3" s="18">
        <f t="shared" ref="BP3:BP27" si="1">BQ3/($A$35*BS$1)</f>
        <v>0.43750000000000006</v>
      </c>
      <c r="BQ3" s="4">
        <f>BR3</f>
        <v>5</v>
      </c>
      <c r="BR3" s="4">
        <v>5</v>
      </c>
      <c r="BS3" s="4">
        <v>2</v>
      </c>
      <c r="BT3" s="4" t="str">
        <f>"["&amp;BQ3&amp;","&amp;BS3&amp;"]"</f>
        <v>[5,2]</v>
      </c>
      <c r="BU3" s="20" t="str">
        <f>BT3</f>
        <v>[5,2]</v>
      </c>
      <c r="BV3" s="5" t="s">
        <v>248</v>
      </c>
      <c r="BX3" s="18">
        <f t="shared" ref="BX3:BX27" si="2">BY3/($A$35*CA$1)</f>
        <v>0.43750000000000006</v>
      </c>
      <c r="BY3" s="4">
        <f>BZ3</f>
        <v>5</v>
      </c>
      <c r="BZ3" s="4">
        <v>5</v>
      </c>
      <c r="CA3" s="4">
        <v>2</v>
      </c>
      <c r="CB3" s="4" t="str">
        <f>"["&amp;BY3&amp;","&amp;CA3&amp;"]"</f>
        <v>[5,2]</v>
      </c>
      <c r="CC3" s="20" t="str">
        <f>CB3</f>
        <v>[5,2]</v>
      </c>
      <c r="CD3" s="5" t="s">
        <v>248</v>
      </c>
      <c r="CF3" s="18">
        <f t="shared" ref="CF3:CF27" si="3">CG3/($A$35*CI$1)</f>
        <v>0.43750000000000006</v>
      </c>
      <c r="CG3" s="4">
        <f>CH3</f>
        <v>5</v>
      </c>
      <c r="CH3" s="4">
        <v>5</v>
      </c>
      <c r="CI3" s="4">
        <v>2</v>
      </c>
      <c r="CJ3" s="4" t="str">
        <f>"["&amp;CG3&amp;","&amp;CI3&amp;"]"</f>
        <v>[5,2]</v>
      </c>
      <c r="CK3" s="20" t="str">
        <f>CJ3</f>
        <v>[5,2]</v>
      </c>
      <c r="CL3" s="5" t="s">
        <v>248</v>
      </c>
      <c r="CN3" s="18">
        <f t="shared" ref="CN3:CN27" si="4">CO3/($A$35*CQ$1)</f>
        <v>0.43750000000000006</v>
      </c>
      <c r="CO3" s="4">
        <f>CP3</f>
        <v>5</v>
      </c>
      <c r="CP3" s="4">
        <v>5</v>
      </c>
      <c r="CQ3" s="4">
        <v>2</v>
      </c>
      <c r="CR3" s="4" t="str">
        <f>"["&amp;CO3&amp;","&amp;CQ3&amp;"]"</f>
        <v>[5,2]</v>
      </c>
      <c r="CS3" s="20" t="str">
        <f>CR3</f>
        <v>[5,2]</v>
      </c>
      <c r="CT3" s="5" t="s">
        <v>248</v>
      </c>
      <c r="CV3" s="18">
        <f t="shared" ref="CV3:CV27" si="5">CW3/($A$35*CY$1)</f>
        <v>0.43750000000000006</v>
      </c>
      <c r="CW3" s="4">
        <f>CX3</f>
        <v>5</v>
      </c>
      <c r="CX3" s="4">
        <v>5</v>
      </c>
      <c r="CY3" s="4">
        <v>2</v>
      </c>
      <c r="CZ3" s="4" t="str">
        <f>"["&amp;CW3&amp;","&amp;CY3&amp;"]"</f>
        <v>[5,2]</v>
      </c>
      <c r="DA3" s="20" t="str">
        <f>CZ3</f>
        <v>[5,2]</v>
      </c>
      <c r="DB3" s="5" t="s">
        <v>248</v>
      </c>
      <c r="DD3" s="18">
        <f t="shared" ref="DD3:DD27" si="6">DE3/($A$35*DG$1)</f>
        <v>0.43750000000000006</v>
      </c>
      <c r="DE3" s="4">
        <f>DF3</f>
        <v>5</v>
      </c>
      <c r="DF3" s="4">
        <v>5</v>
      </c>
      <c r="DG3" s="4">
        <v>2</v>
      </c>
      <c r="DH3" s="4" t="str">
        <f>"["&amp;DE3&amp;","&amp;DG3&amp;"]"</f>
        <v>[5,2]</v>
      </c>
      <c r="DI3" s="20" t="str">
        <f>DH3</f>
        <v>[5,2]</v>
      </c>
      <c r="DJ3" s="5" t="s">
        <v>248</v>
      </c>
      <c r="DL3" s="18">
        <f t="shared" ref="DL3:DL27" si="7">DM3/($A$35*DO$1)</f>
        <v>0.43750000000000006</v>
      </c>
      <c r="DM3" s="4">
        <f>DN3</f>
        <v>5</v>
      </c>
      <c r="DN3" s="4">
        <v>5</v>
      </c>
      <c r="DO3" s="4">
        <v>2</v>
      </c>
      <c r="DP3" s="4" t="str">
        <f>"["&amp;DM3&amp;","&amp;DO3&amp;"]"</f>
        <v>[5,2]</v>
      </c>
      <c r="DQ3" s="20" t="str">
        <f>DP3</f>
        <v>[5,2]</v>
      </c>
      <c r="DR3" s="5" t="s">
        <v>248</v>
      </c>
    </row>
    <row r="4" spans="1:122" x14ac:dyDescent="0.25">
      <c r="A4" s="21" t="s">
        <v>65</v>
      </c>
      <c r="B4" s="18">
        <f t="shared" ref="B4:B22" si="8">C4/($A$26*E$1)</f>
        <v>1.715686274509804</v>
      </c>
      <c r="C4" s="4">
        <f>D4+C3</f>
        <v>20</v>
      </c>
      <c r="D4" s="19">
        <v>10</v>
      </c>
      <c r="E4" s="4">
        <v>10</v>
      </c>
      <c r="F4" s="4" t="str">
        <f t="shared" ref="F4:F22" si="9">"["&amp;C4&amp;","&amp;E4&amp;"]"</f>
        <v>[20,10]</v>
      </c>
      <c r="G4" s="22" t="str">
        <f>IF(C5&gt;0,G3&amp;","&amp;F4,"["&amp;G3&amp;","&amp;F4&amp;"]")</f>
        <v>[10,5],[20,10]</v>
      </c>
      <c r="H4" s="5" t="s">
        <v>248</v>
      </c>
      <c r="J4" s="18">
        <f t="shared" ref="J4:J22" si="10">K4/($A$26*M$1)</f>
        <v>1.715686274509804</v>
      </c>
      <c r="K4" s="4">
        <f>L4+K3</f>
        <v>20</v>
      </c>
      <c r="L4" s="19">
        <v>10</v>
      </c>
      <c r="M4" s="4">
        <v>10</v>
      </c>
      <c r="N4" s="4" t="str">
        <f t="shared" ref="N4:N22" si="11">"["&amp;K4&amp;","&amp;M4&amp;"]"</f>
        <v>[20,10]</v>
      </c>
      <c r="O4" s="22" t="str">
        <f>IF(K5&gt;0,O3&amp;","&amp;N4,"["&amp;O3&amp;","&amp;N4&amp;"]")</f>
        <v>[10,5],[20,10]</v>
      </c>
      <c r="P4" s="5" t="s">
        <v>248</v>
      </c>
      <c r="Q4" s="27">
        <f t="shared" ref="Q4:Q26" si="12">U4/24</f>
        <v>8.3333333333333329E-2</v>
      </c>
      <c r="R4" s="18">
        <f t="shared" ref="R4:R20" si="13">S4/($A$26*U$1)</f>
        <v>1.715686274509804</v>
      </c>
      <c r="S4" s="4">
        <f>T4+S3</f>
        <v>20</v>
      </c>
      <c r="T4" s="19">
        <v>10</v>
      </c>
      <c r="U4" s="4">
        <v>2</v>
      </c>
      <c r="V4" s="4" t="str">
        <f t="shared" ref="V4:V20" si="14">"["&amp;S4&amp;","&amp;U4&amp;"]"</f>
        <v>[20,2]</v>
      </c>
      <c r="W4" s="22" t="str">
        <f>IF(S5&gt;0,W3&amp;","&amp;V4,"["&amp;W3&amp;","&amp;V4&amp;"]")</f>
        <v>[10,1],[20,2]</v>
      </c>
      <c r="X4" s="5" t="s">
        <v>248</v>
      </c>
      <c r="Z4" s="18">
        <f t="shared" ref="Z4:Z22" si="15">AA4/($A$26*AC$1)</f>
        <v>0.85784313725490202</v>
      </c>
      <c r="AA4" s="4">
        <f>AB4+AA3</f>
        <v>10</v>
      </c>
      <c r="AB4" s="4">
        <v>5</v>
      </c>
      <c r="AC4" s="4">
        <v>4</v>
      </c>
      <c r="AD4" s="4" t="str">
        <f t="shared" ref="AD4:AD22" si="16">"["&amp;AA4&amp;","&amp;AC4&amp;"]"</f>
        <v>[10,4]</v>
      </c>
      <c r="AE4" s="22" t="str">
        <f>IF(AA5&gt;0,AE3&amp;","&amp;AD4,"["&amp;AE3&amp;","&amp;AD4&amp;"]")</f>
        <v>[5,2],[10,4]</v>
      </c>
      <c r="AF4" s="5" t="s">
        <v>248</v>
      </c>
      <c r="AH4" s="18">
        <f t="shared" ref="AH4:AH27" si="17">AI4/($A$26*AK$1)</f>
        <v>0.85784313725490202</v>
      </c>
      <c r="AI4" s="4">
        <f>AJ4+AI3</f>
        <v>10</v>
      </c>
      <c r="AJ4" s="4">
        <v>5</v>
      </c>
      <c r="AK4" s="4">
        <v>4</v>
      </c>
      <c r="AL4" s="4" t="str">
        <f t="shared" ref="AL4:AL27" si="18">"["&amp;AI4&amp;","&amp;AK4&amp;"]"</f>
        <v>[10,4]</v>
      </c>
      <c r="AM4" s="22" t="str">
        <f>IF(AI5&gt;0,AM3&amp;","&amp;AL4,"["&amp;AM3&amp;","&amp;AL4&amp;"]")</f>
        <v>[5,2],[10,4]</v>
      </c>
      <c r="AN4" s="5" t="s">
        <v>248</v>
      </c>
      <c r="AP4" s="18">
        <f t="shared" ref="AP4:AP27" si="19">AQ4/($A$26*AS$1)</f>
        <v>0.85784313725490202</v>
      </c>
      <c r="AQ4" s="4">
        <f>AR4+AQ3</f>
        <v>10</v>
      </c>
      <c r="AR4" s="4">
        <v>5</v>
      </c>
      <c r="AS4" s="4">
        <v>4</v>
      </c>
      <c r="AT4" s="4" t="str">
        <f t="shared" ref="AT4:AT27" si="20">"["&amp;AQ4&amp;","&amp;AS4&amp;"]"</f>
        <v>[10,4]</v>
      </c>
      <c r="AU4" s="22" t="str">
        <f>IF(AQ5&gt;0,AU3&amp;","&amp;AT4,"["&amp;AU3&amp;","&amp;AT4&amp;"]")</f>
        <v>[5,2],[10,4]</v>
      </c>
      <c r="AV4" s="5" t="s">
        <v>248</v>
      </c>
      <c r="AX4" s="18">
        <f t="shared" ref="AX4:AX27" si="21">AY4/($A$26*BA$1)</f>
        <v>0.85784313725490202</v>
      </c>
      <c r="AY4" s="4">
        <f>AZ4+AY3</f>
        <v>10</v>
      </c>
      <c r="AZ4" s="4">
        <v>5</v>
      </c>
      <c r="BA4" s="4">
        <v>4</v>
      </c>
      <c r="BB4" s="4" t="str">
        <f t="shared" ref="BB4:BB27" si="22">"["&amp;AY4&amp;","&amp;BA4&amp;"]"</f>
        <v>[10,4]</v>
      </c>
      <c r="BC4" s="22" t="str">
        <f>IF(AY5&gt;0,BC3&amp;","&amp;BB4,"["&amp;BC3&amp;","&amp;BB4&amp;"]")</f>
        <v>[5,2],[10,4]</v>
      </c>
      <c r="BD4" s="5" t="s">
        <v>248</v>
      </c>
      <c r="BH4" s="18">
        <f t="shared" si="0"/>
        <v>0.87500000000000011</v>
      </c>
      <c r="BI4" s="4">
        <f>BJ4+BI3</f>
        <v>10</v>
      </c>
      <c r="BJ4" s="4">
        <v>5</v>
      </c>
      <c r="BK4" s="4">
        <v>4</v>
      </c>
      <c r="BL4" s="4" t="str">
        <f t="shared" ref="BL4:BL22" si="23">"["&amp;BI4&amp;","&amp;BK4&amp;"]"</f>
        <v>[10,4]</v>
      </c>
      <c r="BM4" s="22" t="str">
        <f>IF(BI5&gt;0,BM3&amp;","&amp;BL4,"["&amp;BM3&amp;","&amp;BL4&amp;"]")</f>
        <v>[5,2],[10,4]</v>
      </c>
      <c r="BN4" s="5" t="s">
        <v>248</v>
      </c>
      <c r="BP4" s="18">
        <f t="shared" si="1"/>
        <v>0.87500000000000011</v>
      </c>
      <c r="BQ4" s="4">
        <f>BR4+BQ3</f>
        <v>10</v>
      </c>
      <c r="BR4" s="4">
        <v>5</v>
      </c>
      <c r="BS4" s="4">
        <v>4</v>
      </c>
      <c r="BT4" s="4" t="str">
        <f t="shared" ref="BT4:BT27" si="24">"["&amp;BQ4&amp;","&amp;BS4&amp;"]"</f>
        <v>[10,4]</v>
      </c>
      <c r="BU4" s="22" t="str">
        <f>IF(BQ5&gt;0,BU3&amp;","&amp;BT4,"["&amp;BU3&amp;","&amp;BT4&amp;"]")</f>
        <v>[5,2],[10,4]</v>
      </c>
      <c r="BV4" s="5" t="s">
        <v>248</v>
      </c>
      <c r="BX4" s="18">
        <f t="shared" si="2"/>
        <v>0.87500000000000011</v>
      </c>
      <c r="BY4" s="4">
        <f>BZ4+BY3</f>
        <v>10</v>
      </c>
      <c r="BZ4" s="4">
        <v>5</v>
      </c>
      <c r="CA4" s="4">
        <v>4</v>
      </c>
      <c r="CB4" s="4" t="str">
        <f t="shared" ref="CB4:CB27" si="25">"["&amp;BY4&amp;","&amp;CA4&amp;"]"</f>
        <v>[10,4]</v>
      </c>
      <c r="CC4" s="22" t="str">
        <f>IF(BY5&gt;0,CC3&amp;","&amp;CB4,"["&amp;CC3&amp;","&amp;CB4&amp;"]")</f>
        <v>[5,2],[10,4]</v>
      </c>
      <c r="CD4" s="5" t="s">
        <v>248</v>
      </c>
      <c r="CF4" s="18">
        <f t="shared" si="3"/>
        <v>0.87500000000000011</v>
      </c>
      <c r="CG4" s="4">
        <f>CH4+CG3</f>
        <v>10</v>
      </c>
      <c r="CH4" s="4">
        <v>5</v>
      </c>
      <c r="CI4" s="4">
        <v>4</v>
      </c>
      <c r="CJ4" s="4" t="str">
        <f t="shared" ref="CJ4:CJ27" si="26">"["&amp;CG4&amp;","&amp;CI4&amp;"]"</f>
        <v>[10,4]</v>
      </c>
      <c r="CK4" s="22" t="str">
        <f>IF(CG5&gt;0,CK3&amp;","&amp;CJ4,"["&amp;CK3&amp;","&amp;CJ4&amp;"]")</f>
        <v>[5,2],[10,4]</v>
      </c>
      <c r="CL4" s="5" t="s">
        <v>248</v>
      </c>
      <c r="CN4" s="18">
        <f t="shared" si="4"/>
        <v>0.87500000000000011</v>
      </c>
      <c r="CO4" s="4">
        <f>CP4+CO3</f>
        <v>10</v>
      </c>
      <c r="CP4" s="4">
        <v>5</v>
      </c>
      <c r="CQ4" s="4">
        <v>4</v>
      </c>
      <c r="CR4" s="4" t="str">
        <f t="shared" ref="CR4:CR27" si="27">"["&amp;CO4&amp;","&amp;CQ4&amp;"]"</f>
        <v>[10,4]</v>
      </c>
      <c r="CS4" s="22" t="str">
        <f>IF(CO5&gt;0,CS3&amp;","&amp;CR4,"["&amp;CS3&amp;","&amp;CR4&amp;"]")</f>
        <v>[5,2],[10,4]</v>
      </c>
      <c r="CT4" s="5" t="s">
        <v>248</v>
      </c>
      <c r="CV4" s="18">
        <f t="shared" si="5"/>
        <v>0.87500000000000011</v>
      </c>
      <c r="CW4" s="4">
        <f>CX4+CW3</f>
        <v>10</v>
      </c>
      <c r="CX4" s="4">
        <v>5</v>
      </c>
      <c r="CY4" s="4">
        <v>4</v>
      </c>
      <c r="CZ4" s="4" t="str">
        <f t="shared" ref="CZ4:CZ27" si="28">"["&amp;CW4&amp;","&amp;CY4&amp;"]"</f>
        <v>[10,4]</v>
      </c>
      <c r="DA4" s="22" t="str">
        <f>IF(CW5&gt;0,DA3&amp;","&amp;CZ4,"["&amp;DA3&amp;","&amp;CZ4&amp;"]")</f>
        <v>[5,2],[10,4]</v>
      </c>
      <c r="DB4" s="5" t="s">
        <v>248</v>
      </c>
      <c r="DD4" s="18">
        <f t="shared" si="6"/>
        <v>0.87500000000000011</v>
      </c>
      <c r="DE4" s="4">
        <f>DF4+DE3</f>
        <v>10</v>
      </c>
      <c r="DF4" s="4">
        <v>5</v>
      </c>
      <c r="DG4" s="4">
        <v>4</v>
      </c>
      <c r="DH4" s="4" t="str">
        <f t="shared" ref="DH4:DH27" si="29">"["&amp;DE4&amp;","&amp;DG4&amp;"]"</f>
        <v>[10,4]</v>
      </c>
      <c r="DI4" s="22" t="str">
        <f>IF(DE5&gt;0,DI3&amp;","&amp;DH4,"["&amp;DI3&amp;","&amp;DH4&amp;"]")</f>
        <v>[5,2],[10,4]</v>
      </c>
      <c r="DJ4" s="5" t="s">
        <v>248</v>
      </c>
      <c r="DL4" s="18">
        <f t="shared" si="7"/>
        <v>0.87500000000000011</v>
      </c>
      <c r="DM4" s="4">
        <f>DN4+DM3</f>
        <v>10</v>
      </c>
      <c r="DN4" s="4">
        <v>5</v>
      </c>
      <c r="DO4" s="4">
        <v>4</v>
      </c>
      <c r="DP4" s="4" t="str">
        <f t="shared" ref="DP4:DP27" si="30">"["&amp;DM4&amp;","&amp;DO4&amp;"]"</f>
        <v>[10,4]</v>
      </c>
      <c r="DQ4" s="22" t="str">
        <f>IF(DM5&gt;0,DQ3&amp;","&amp;DP4,"["&amp;DQ3&amp;","&amp;DP4&amp;"]")</f>
        <v>[5,2],[10,4]</v>
      </c>
      <c r="DR4" s="5" t="s">
        <v>248</v>
      </c>
    </row>
    <row r="5" spans="1:122" x14ac:dyDescent="0.25">
      <c r="A5" s="21" t="s">
        <v>67</v>
      </c>
      <c r="B5" s="18">
        <f t="shared" si="8"/>
        <v>3.4313725490196081</v>
      </c>
      <c r="C5" s="4">
        <f t="shared" ref="C5:C22" si="31">D5+C4</f>
        <v>40</v>
      </c>
      <c r="D5" s="19">
        <v>20</v>
      </c>
      <c r="E5" s="4">
        <v>15</v>
      </c>
      <c r="F5" s="4" t="str">
        <f t="shared" si="9"/>
        <v>[40,15]</v>
      </c>
      <c r="G5" s="22" t="str">
        <f t="shared" ref="G5:G22" si="32">IF(C6&gt;0,G4&amp;","&amp;F5,"["&amp;G4&amp;","&amp;F5&amp;"]")</f>
        <v>[10,5],[20,10],[40,15]</v>
      </c>
      <c r="H5" s="5" t="s">
        <v>248</v>
      </c>
      <c r="J5" s="18">
        <f t="shared" si="10"/>
        <v>3.4313725490196081</v>
      </c>
      <c r="K5" s="4">
        <f t="shared" ref="K5:K22" si="33">L5+K4</f>
        <v>40</v>
      </c>
      <c r="L5" s="19">
        <v>20</v>
      </c>
      <c r="M5" s="4">
        <v>15</v>
      </c>
      <c r="N5" s="4" t="str">
        <f t="shared" si="11"/>
        <v>[40,15]</v>
      </c>
      <c r="O5" s="22" t="str">
        <f t="shared" ref="O5:O22" si="34">IF(K6&gt;0,O4&amp;","&amp;N5,"["&amp;O4&amp;","&amp;N5&amp;"]")</f>
        <v>[10,5],[20,10],[40,15]</v>
      </c>
      <c r="P5" s="5" t="s">
        <v>248</v>
      </c>
      <c r="Q5" s="27">
        <f t="shared" si="12"/>
        <v>0.125</v>
      </c>
      <c r="R5" s="18">
        <f t="shared" si="13"/>
        <v>2.5735294117647061</v>
      </c>
      <c r="S5" s="4">
        <f t="shared" ref="S5:S21" si="35">T5+S4</f>
        <v>30</v>
      </c>
      <c r="T5" s="19">
        <v>10</v>
      </c>
      <c r="U5" s="4">
        <v>3</v>
      </c>
      <c r="V5" s="4" t="str">
        <f t="shared" si="14"/>
        <v>[30,3]</v>
      </c>
      <c r="W5" s="22" t="str">
        <f t="shared" ref="W5:W20" si="36">IF(S6&gt;0,W4&amp;","&amp;V5,"["&amp;W4&amp;","&amp;V5&amp;"]")</f>
        <v>[10,1],[20,2],[30,3]</v>
      </c>
      <c r="X5" s="5" t="s">
        <v>248</v>
      </c>
      <c r="Z5" s="18">
        <f t="shared" si="15"/>
        <v>1.715686274509804</v>
      </c>
      <c r="AA5" s="4">
        <f t="shared" ref="AA5:AA22" si="37">AB5+AA4</f>
        <v>20</v>
      </c>
      <c r="AB5" s="4">
        <f>AB3+5</f>
        <v>10</v>
      </c>
      <c r="AC5" s="4">
        <v>6</v>
      </c>
      <c r="AD5" s="4" t="str">
        <f t="shared" si="16"/>
        <v>[20,6]</v>
      </c>
      <c r="AE5" s="22" t="str">
        <f t="shared" ref="AE5:AE22" si="38">IF(AA6&gt;0,AE4&amp;","&amp;AD5,"["&amp;AE4&amp;","&amp;AD5&amp;"]")</f>
        <v>[5,2],[10,4],[20,6]</v>
      </c>
      <c r="AF5" s="5" t="s">
        <v>248</v>
      </c>
      <c r="AH5" s="18">
        <f t="shared" si="17"/>
        <v>1.715686274509804</v>
      </c>
      <c r="AI5" s="4">
        <f t="shared" ref="AI5:AI27" si="39">AJ5+AI4</f>
        <v>20</v>
      </c>
      <c r="AJ5" s="4">
        <f>AJ3+5</f>
        <v>10</v>
      </c>
      <c r="AK5" s="4">
        <v>6</v>
      </c>
      <c r="AL5" s="4" t="str">
        <f t="shared" si="18"/>
        <v>[20,6]</v>
      </c>
      <c r="AM5" s="22" t="str">
        <f t="shared" ref="AM5:AM27" si="40">IF(AI6&gt;0,AM4&amp;","&amp;AL5,"["&amp;AM4&amp;","&amp;AL5&amp;"]")</f>
        <v>[5,2],[10,4],[20,6]</v>
      </c>
      <c r="AN5" s="5" t="s">
        <v>248</v>
      </c>
      <c r="AP5" s="18">
        <f t="shared" si="19"/>
        <v>1.715686274509804</v>
      </c>
      <c r="AQ5" s="4">
        <f t="shared" ref="AQ5:AQ27" si="41">AR5+AQ4</f>
        <v>20</v>
      </c>
      <c r="AR5" s="4">
        <f>AR3+5</f>
        <v>10</v>
      </c>
      <c r="AS5" s="4">
        <v>6</v>
      </c>
      <c r="AT5" s="4" t="str">
        <f t="shared" si="20"/>
        <v>[20,6]</v>
      </c>
      <c r="AU5" s="22" t="str">
        <f t="shared" ref="AU5:AU27" si="42">IF(AQ6&gt;0,AU4&amp;","&amp;AT5,"["&amp;AU4&amp;","&amp;AT5&amp;"]")</f>
        <v>[5,2],[10,4],[20,6]</v>
      </c>
      <c r="AV5" s="5" t="s">
        <v>248</v>
      </c>
      <c r="AX5" s="18">
        <f t="shared" si="21"/>
        <v>1.715686274509804</v>
      </c>
      <c r="AY5" s="4">
        <f t="shared" ref="AY5:AY27" si="43">AZ5+AY4</f>
        <v>20</v>
      </c>
      <c r="AZ5" s="4">
        <f>AZ3+5</f>
        <v>10</v>
      </c>
      <c r="BA5" s="4">
        <v>6</v>
      </c>
      <c r="BB5" s="4" t="str">
        <f t="shared" si="22"/>
        <v>[20,6]</v>
      </c>
      <c r="BC5" s="22" t="str">
        <f t="shared" ref="BC5:BC27" si="44">IF(AY6&gt;0,BC4&amp;","&amp;BB5,"["&amp;BC4&amp;","&amp;BB5&amp;"]")</f>
        <v>[5,2],[10,4],[20,6]</v>
      </c>
      <c r="BD5" s="5" t="s">
        <v>248</v>
      </c>
      <c r="BH5" s="18">
        <f t="shared" si="0"/>
        <v>1.7500000000000002</v>
      </c>
      <c r="BI5" s="4">
        <f t="shared" ref="BI5:BI22" si="45">BJ5+BI4</f>
        <v>20</v>
      </c>
      <c r="BJ5" s="4">
        <f>BJ3+5</f>
        <v>10</v>
      </c>
      <c r="BK5" s="4">
        <v>6</v>
      </c>
      <c r="BL5" s="4" t="str">
        <f t="shared" si="23"/>
        <v>[20,6]</v>
      </c>
      <c r="BM5" s="22" t="str">
        <f t="shared" ref="BM5:BM22" si="46">IF(BI6&gt;0,BM4&amp;","&amp;BL5,"["&amp;BM4&amp;","&amp;BL5&amp;"]")</f>
        <v>[5,2],[10,4],[20,6]</v>
      </c>
      <c r="BN5" s="5" t="s">
        <v>248</v>
      </c>
      <c r="BP5" s="18">
        <f t="shared" si="1"/>
        <v>1.7500000000000002</v>
      </c>
      <c r="BQ5" s="4">
        <f t="shared" ref="BQ5:BQ27" si="47">BR5+BQ4</f>
        <v>20</v>
      </c>
      <c r="BR5" s="4">
        <f>BR3+5</f>
        <v>10</v>
      </c>
      <c r="BS5" s="4">
        <v>6</v>
      </c>
      <c r="BT5" s="4" t="str">
        <f t="shared" si="24"/>
        <v>[20,6]</v>
      </c>
      <c r="BU5" s="22" t="str">
        <f t="shared" ref="BU5:BU27" si="48">IF(BQ6&gt;0,BU4&amp;","&amp;BT5,"["&amp;BU4&amp;","&amp;BT5&amp;"]")</f>
        <v>[5,2],[10,4],[20,6]</v>
      </c>
      <c r="BV5" s="5" t="s">
        <v>248</v>
      </c>
      <c r="BX5" s="18">
        <f t="shared" si="2"/>
        <v>1.7500000000000002</v>
      </c>
      <c r="BY5" s="4">
        <f t="shared" ref="BY5:BY27" si="49">BZ5+BY4</f>
        <v>20</v>
      </c>
      <c r="BZ5" s="4">
        <f>BZ3+5</f>
        <v>10</v>
      </c>
      <c r="CA5" s="4">
        <v>6</v>
      </c>
      <c r="CB5" s="4" t="str">
        <f t="shared" si="25"/>
        <v>[20,6]</v>
      </c>
      <c r="CC5" s="22" t="str">
        <f t="shared" ref="CC5:CC27" si="50">IF(BY6&gt;0,CC4&amp;","&amp;CB5,"["&amp;CC4&amp;","&amp;CB5&amp;"]")</f>
        <v>[5,2],[10,4],[20,6]</v>
      </c>
      <c r="CD5" s="5" t="s">
        <v>248</v>
      </c>
      <c r="CF5" s="18">
        <f t="shared" si="3"/>
        <v>1.7500000000000002</v>
      </c>
      <c r="CG5" s="4">
        <f t="shared" ref="CG5:CG27" si="51">CH5+CG4</f>
        <v>20</v>
      </c>
      <c r="CH5" s="4">
        <f>CH3+5</f>
        <v>10</v>
      </c>
      <c r="CI5" s="4">
        <v>6</v>
      </c>
      <c r="CJ5" s="4" t="str">
        <f t="shared" si="26"/>
        <v>[20,6]</v>
      </c>
      <c r="CK5" s="22" t="str">
        <f t="shared" ref="CK5:CK27" si="52">IF(CG6&gt;0,CK4&amp;","&amp;CJ5,"["&amp;CK4&amp;","&amp;CJ5&amp;"]")</f>
        <v>[5,2],[10,4],[20,6]</v>
      </c>
      <c r="CL5" s="5" t="s">
        <v>248</v>
      </c>
      <c r="CN5" s="18">
        <f t="shared" si="4"/>
        <v>1.7500000000000002</v>
      </c>
      <c r="CO5" s="4">
        <f t="shared" ref="CO5:CO27" si="53">CP5+CO4</f>
        <v>20</v>
      </c>
      <c r="CP5" s="4">
        <f>CP3+5</f>
        <v>10</v>
      </c>
      <c r="CQ5" s="4">
        <v>6</v>
      </c>
      <c r="CR5" s="4" t="str">
        <f t="shared" si="27"/>
        <v>[20,6]</v>
      </c>
      <c r="CS5" s="22" t="str">
        <f t="shared" ref="CS5:CS27" si="54">IF(CO6&gt;0,CS4&amp;","&amp;CR5,"["&amp;CS4&amp;","&amp;CR5&amp;"]")</f>
        <v>[5,2],[10,4],[20,6]</v>
      </c>
      <c r="CT5" s="5" t="s">
        <v>248</v>
      </c>
      <c r="CV5" s="18">
        <f t="shared" si="5"/>
        <v>1.7500000000000002</v>
      </c>
      <c r="CW5" s="4">
        <f t="shared" ref="CW5:CW27" si="55">CX5+CW4</f>
        <v>20</v>
      </c>
      <c r="CX5" s="4">
        <f>CX3+5</f>
        <v>10</v>
      </c>
      <c r="CY5" s="4">
        <v>6</v>
      </c>
      <c r="CZ5" s="4" t="str">
        <f t="shared" si="28"/>
        <v>[20,6]</v>
      </c>
      <c r="DA5" s="22" t="str">
        <f t="shared" ref="DA5:DA27" si="56">IF(CW6&gt;0,DA4&amp;","&amp;CZ5,"["&amp;DA4&amp;","&amp;CZ5&amp;"]")</f>
        <v>[5,2],[10,4],[20,6]</v>
      </c>
      <c r="DB5" s="5" t="s">
        <v>248</v>
      </c>
      <c r="DD5" s="18">
        <f t="shared" si="6"/>
        <v>1.7500000000000002</v>
      </c>
      <c r="DE5" s="4">
        <f t="shared" ref="DE5:DE27" si="57">DF5+DE4</f>
        <v>20</v>
      </c>
      <c r="DF5" s="4">
        <f>DF3+5</f>
        <v>10</v>
      </c>
      <c r="DG5" s="4">
        <v>6</v>
      </c>
      <c r="DH5" s="4" t="str">
        <f t="shared" si="29"/>
        <v>[20,6]</v>
      </c>
      <c r="DI5" s="22" t="str">
        <f t="shared" ref="DI5:DI27" si="58">IF(DE6&gt;0,DI4&amp;","&amp;DH5,"["&amp;DI4&amp;","&amp;DH5&amp;"]")</f>
        <v>[5,2],[10,4],[20,6]</v>
      </c>
      <c r="DJ5" s="5" t="s">
        <v>248</v>
      </c>
      <c r="DL5" s="18">
        <f t="shared" si="7"/>
        <v>1.7500000000000002</v>
      </c>
      <c r="DM5" s="4">
        <f t="shared" ref="DM5:DM27" si="59">DN5+DM4</f>
        <v>20</v>
      </c>
      <c r="DN5" s="4">
        <f>DN3+5</f>
        <v>10</v>
      </c>
      <c r="DO5" s="4">
        <v>6</v>
      </c>
      <c r="DP5" s="4" t="str">
        <f t="shared" si="30"/>
        <v>[20,6]</v>
      </c>
      <c r="DQ5" s="22" t="str">
        <f t="shared" ref="DQ5:DQ27" si="60">IF(DM6&gt;0,DQ4&amp;","&amp;DP5,"["&amp;DQ4&amp;","&amp;DP5&amp;"]")</f>
        <v>[5,2],[10,4],[20,6]</v>
      </c>
      <c r="DR5" s="5" t="s">
        <v>248</v>
      </c>
    </row>
    <row r="6" spans="1:122" x14ac:dyDescent="0.25">
      <c r="A6" s="21" t="s">
        <v>70</v>
      </c>
      <c r="B6" s="18">
        <f t="shared" si="8"/>
        <v>5.1470588235294121</v>
      </c>
      <c r="C6" s="4">
        <f t="shared" si="31"/>
        <v>60</v>
      </c>
      <c r="D6" s="19">
        <v>20</v>
      </c>
      <c r="E6" s="4">
        <v>20</v>
      </c>
      <c r="F6" s="4" t="str">
        <f t="shared" si="9"/>
        <v>[60,20]</v>
      </c>
      <c r="G6" s="22" t="str">
        <f t="shared" si="32"/>
        <v>[10,5],[20,10],[40,15],[60,20]</v>
      </c>
      <c r="H6" s="5" t="s">
        <v>248</v>
      </c>
      <c r="J6" s="18">
        <f t="shared" si="10"/>
        <v>5.1470588235294121</v>
      </c>
      <c r="K6" s="4">
        <f t="shared" si="33"/>
        <v>60</v>
      </c>
      <c r="L6" s="19">
        <v>20</v>
      </c>
      <c r="M6" s="4">
        <v>20</v>
      </c>
      <c r="N6" s="4" t="str">
        <f t="shared" si="11"/>
        <v>[60,20]</v>
      </c>
      <c r="O6" s="22" t="str">
        <f t="shared" si="34"/>
        <v>[10,5],[20,10],[40,15],[60,20]</v>
      </c>
      <c r="P6" s="5" t="s">
        <v>248</v>
      </c>
      <c r="Q6" s="27">
        <f t="shared" si="12"/>
        <v>0.16666666666666666</v>
      </c>
      <c r="R6" s="18">
        <f t="shared" si="13"/>
        <v>4.2892156862745097</v>
      </c>
      <c r="S6" s="4">
        <f t="shared" si="35"/>
        <v>50</v>
      </c>
      <c r="T6" s="19">
        <v>20</v>
      </c>
      <c r="U6" s="4">
        <v>4</v>
      </c>
      <c r="V6" s="4" t="str">
        <f t="shared" si="14"/>
        <v>[50,4]</v>
      </c>
      <c r="W6" s="22" t="str">
        <f t="shared" si="36"/>
        <v>[10,1],[20,2],[30,3],[50,4]</v>
      </c>
      <c r="X6" s="5" t="s">
        <v>248</v>
      </c>
      <c r="Z6" s="18">
        <f t="shared" si="15"/>
        <v>2.5735294117647061</v>
      </c>
      <c r="AA6" s="4">
        <f t="shared" si="37"/>
        <v>30</v>
      </c>
      <c r="AB6" s="4">
        <f t="shared" ref="AB6:AB18" si="61">AB4+5</f>
        <v>10</v>
      </c>
      <c r="AC6" s="4">
        <v>8</v>
      </c>
      <c r="AD6" s="4" t="str">
        <f t="shared" si="16"/>
        <v>[30,8]</v>
      </c>
      <c r="AE6" s="22" t="str">
        <f t="shared" si="38"/>
        <v>[5,2],[10,4],[20,6],[30,8]</v>
      </c>
      <c r="AF6" s="5" t="s">
        <v>248</v>
      </c>
      <c r="AH6" s="18">
        <f t="shared" si="17"/>
        <v>2.5735294117647061</v>
      </c>
      <c r="AI6" s="4">
        <f t="shared" si="39"/>
        <v>30</v>
      </c>
      <c r="AJ6" s="4">
        <f t="shared" ref="AJ6:AJ18" si="62">AJ4+5</f>
        <v>10</v>
      </c>
      <c r="AK6" s="4">
        <v>8</v>
      </c>
      <c r="AL6" s="4" t="str">
        <f t="shared" si="18"/>
        <v>[30,8]</v>
      </c>
      <c r="AM6" s="22" t="str">
        <f t="shared" si="40"/>
        <v>[5,2],[10,4],[20,6],[30,8]</v>
      </c>
      <c r="AN6" s="5" t="s">
        <v>248</v>
      </c>
      <c r="AP6" s="18">
        <f t="shared" si="19"/>
        <v>2.5735294117647061</v>
      </c>
      <c r="AQ6" s="4">
        <f t="shared" si="41"/>
        <v>30</v>
      </c>
      <c r="AR6" s="4">
        <f t="shared" ref="AR6:AR18" si="63">AR4+5</f>
        <v>10</v>
      </c>
      <c r="AS6" s="4">
        <v>8</v>
      </c>
      <c r="AT6" s="4" t="str">
        <f t="shared" si="20"/>
        <v>[30,8]</v>
      </c>
      <c r="AU6" s="22" t="str">
        <f t="shared" si="42"/>
        <v>[5,2],[10,4],[20,6],[30,8]</v>
      </c>
      <c r="AV6" s="5" t="s">
        <v>248</v>
      </c>
      <c r="AX6" s="18">
        <f t="shared" si="21"/>
        <v>2.5735294117647061</v>
      </c>
      <c r="AY6" s="4">
        <f t="shared" si="43"/>
        <v>30</v>
      </c>
      <c r="AZ6" s="4">
        <f t="shared" ref="AZ6:AZ18" si="64">AZ4+5</f>
        <v>10</v>
      </c>
      <c r="BA6" s="4">
        <v>8</v>
      </c>
      <c r="BB6" s="4" t="str">
        <f t="shared" si="22"/>
        <v>[30,8]</v>
      </c>
      <c r="BC6" s="22" t="str">
        <f t="shared" si="44"/>
        <v>[5,2],[10,4],[20,6],[30,8]</v>
      </c>
      <c r="BD6" s="5" t="s">
        <v>248</v>
      </c>
      <c r="BH6" s="18">
        <f t="shared" si="0"/>
        <v>2.6250000000000004</v>
      </c>
      <c r="BI6" s="4">
        <f t="shared" si="45"/>
        <v>30</v>
      </c>
      <c r="BJ6" s="4">
        <f t="shared" ref="BJ6:BJ18" si="65">BJ4+5</f>
        <v>10</v>
      </c>
      <c r="BK6" s="4">
        <v>8</v>
      </c>
      <c r="BL6" s="4" t="str">
        <f t="shared" si="23"/>
        <v>[30,8]</v>
      </c>
      <c r="BM6" s="22" t="str">
        <f t="shared" si="46"/>
        <v>[5,2],[10,4],[20,6],[30,8]</v>
      </c>
      <c r="BN6" s="5" t="s">
        <v>248</v>
      </c>
      <c r="BP6" s="18">
        <f t="shared" si="1"/>
        <v>2.6250000000000004</v>
      </c>
      <c r="BQ6" s="4">
        <f t="shared" si="47"/>
        <v>30</v>
      </c>
      <c r="BR6" s="4">
        <f t="shared" ref="BR6:BR18" si="66">BR4+5</f>
        <v>10</v>
      </c>
      <c r="BS6" s="4">
        <v>8</v>
      </c>
      <c r="BT6" s="4" t="str">
        <f t="shared" si="24"/>
        <v>[30,8]</v>
      </c>
      <c r="BU6" s="22" t="str">
        <f t="shared" si="48"/>
        <v>[5,2],[10,4],[20,6],[30,8]</v>
      </c>
      <c r="BV6" s="5" t="s">
        <v>248</v>
      </c>
      <c r="BX6" s="18">
        <f t="shared" si="2"/>
        <v>2.6250000000000004</v>
      </c>
      <c r="BY6" s="4">
        <f t="shared" si="49"/>
        <v>30</v>
      </c>
      <c r="BZ6" s="4">
        <f t="shared" ref="BZ6:BZ18" si="67">BZ4+5</f>
        <v>10</v>
      </c>
      <c r="CA6" s="4">
        <v>8</v>
      </c>
      <c r="CB6" s="4" t="str">
        <f t="shared" si="25"/>
        <v>[30,8]</v>
      </c>
      <c r="CC6" s="22" t="str">
        <f t="shared" si="50"/>
        <v>[5,2],[10,4],[20,6],[30,8]</v>
      </c>
      <c r="CD6" s="5" t="s">
        <v>248</v>
      </c>
      <c r="CF6" s="18">
        <f t="shared" si="3"/>
        <v>2.6250000000000004</v>
      </c>
      <c r="CG6" s="4">
        <f t="shared" si="51"/>
        <v>30</v>
      </c>
      <c r="CH6" s="4">
        <f t="shared" ref="CH6:CH18" si="68">CH4+5</f>
        <v>10</v>
      </c>
      <c r="CI6" s="4">
        <v>8</v>
      </c>
      <c r="CJ6" s="4" t="str">
        <f t="shared" si="26"/>
        <v>[30,8]</v>
      </c>
      <c r="CK6" s="22" t="str">
        <f t="shared" si="52"/>
        <v>[5,2],[10,4],[20,6],[30,8]</v>
      </c>
      <c r="CL6" s="5" t="s">
        <v>248</v>
      </c>
      <c r="CN6" s="18">
        <f t="shared" si="4"/>
        <v>2.6250000000000004</v>
      </c>
      <c r="CO6" s="4">
        <f t="shared" si="53"/>
        <v>30</v>
      </c>
      <c r="CP6" s="4">
        <f t="shared" ref="CP6:CP18" si="69">CP4+5</f>
        <v>10</v>
      </c>
      <c r="CQ6" s="4">
        <v>8</v>
      </c>
      <c r="CR6" s="4" t="str">
        <f t="shared" si="27"/>
        <v>[30,8]</v>
      </c>
      <c r="CS6" s="22" t="str">
        <f t="shared" si="54"/>
        <v>[5,2],[10,4],[20,6],[30,8]</v>
      </c>
      <c r="CT6" s="5" t="s">
        <v>248</v>
      </c>
      <c r="CV6" s="18">
        <f t="shared" si="5"/>
        <v>2.6250000000000004</v>
      </c>
      <c r="CW6" s="4">
        <f t="shared" si="55"/>
        <v>30</v>
      </c>
      <c r="CX6" s="4">
        <f t="shared" ref="CX6:CX18" si="70">CX4+5</f>
        <v>10</v>
      </c>
      <c r="CY6" s="4">
        <v>8</v>
      </c>
      <c r="CZ6" s="4" t="str">
        <f t="shared" si="28"/>
        <v>[30,8]</v>
      </c>
      <c r="DA6" s="22" t="str">
        <f t="shared" si="56"/>
        <v>[5,2],[10,4],[20,6],[30,8]</v>
      </c>
      <c r="DB6" s="5" t="s">
        <v>248</v>
      </c>
      <c r="DD6" s="18">
        <f t="shared" si="6"/>
        <v>2.6250000000000004</v>
      </c>
      <c r="DE6" s="4">
        <f t="shared" si="57"/>
        <v>30</v>
      </c>
      <c r="DF6" s="4">
        <f t="shared" ref="DF6:DF18" si="71">DF4+5</f>
        <v>10</v>
      </c>
      <c r="DG6" s="4">
        <v>8</v>
      </c>
      <c r="DH6" s="4" t="str">
        <f t="shared" si="29"/>
        <v>[30,8]</v>
      </c>
      <c r="DI6" s="22" t="str">
        <f t="shared" si="58"/>
        <v>[5,2],[10,4],[20,6],[30,8]</v>
      </c>
      <c r="DJ6" s="5" t="s">
        <v>248</v>
      </c>
      <c r="DL6" s="18">
        <f t="shared" si="7"/>
        <v>2.6250000000000004</v>
      </c>
      <c r="DM6" s="4">
        <f t="shared" si="59"/>
        <v>30</v>
      </c>
      <c r="DN6" s="4">
        <f t="shared" ref="DN6:DN18" si="72">DN4+5</f>
        <v>10</v>
      </c>
      <c r="DO6" s="4">
        <v>8</v>
      </c>
      <c r="DP6" s="4" t="str">
        <f t="shared" si="30"/>
        <v>[30,8]</v>
      </c>
      <c r="DQ6" s="22" t="str">
        <f t="shared" si="60"/>
        <v>[5,2],[10,4],[20,6],[30,8]</v>
      </c>
      <c r="DR6" s="5" t="s">
        <v>248</v>
      </c>
    </row>
    <row r="7" spans="1:122" x14ac:dyDescent="0.25">
      <c r="A7" s="21" t="s">
        <v>72</v>
      </c>
      <c r="B7" s="18">
        <f t="shared" si="8"/>
        <v>7.7205882352941178</v>
      </c>
      <c r="C7" s="4">
        <f t="shared" si="31"/>
        <v>90</v>
      </c>
      <c r="D7" s="19">
        <v>30</v>
      </c>
      <c r="E7" s="4">
        <v>25</v>
      </c>
      <c r="F7" s="4" t="str">
        <f t="shared" si="9"/>
        <v>[90,25]</v>
      </c>
      <c r="G7" s="22" t="str">
        <f t="shared" si="32"/>
        <v>[10,5],[20,10],[40,15],[60,20],[90,25]</v>
      </c>
      <c r="H7" s="5" t="s">
        <v>248</v>
      </c>
      <c r="J7" s="18">
        <f t="shared" si="10"/>
        <v>7.7205882352941178</v>
      </c>
      <c r="K7" s="4">
        <f t="shared" si="33"/>
        <v>90</v>
      </c>
      <c r="L7" s="19">
        <v>30</v>
      </c>
      <c r="M7" s="4">
        <v>25</v>
      </c>
      <c r="N7" s="4" t="str">
        <f t="shared" si="11"/>
        <v>[90,25]</v>
      </c>
      <c r="O7" s="22" t="str">
        <f t="shared" si="34"/>
        <v>[10,5],[20,10],[40,15],[60,20],[90,25]</v>
      </c>
      <c r="P7" s="5" t="s">
        <v>248</v>
      </c>
      <c r="Q7" s="27">
        <f t="shared" si="12"/>
        <v>0.20833333333333334</v>
      </c>
      <c r="R7" s="18">
        <f t="shared" si="13"/>
        <v>6.0049019607843137</v>
      </c>
      <c r="S7" s="4">
        <f t="shared" si="35"/>
        <v>70</v>
      </c>
      <c r="T7" s="19">
        <v>20</v>
      </c>
      <c r="U7" s="4">
        <v>5</v>
      </c>
      <c r="V7" s="4" t="str">
        <f t="shared" si="14"/>
        <v>[70,5]</v>
      </c>
      <c r="W7" s="22" t="str">
        <f t="shared" si="36"/>
        <v>[10,1],[20,2],[30,3],[50,4],[70,5]</v>
      </c>
      <c r="X7" s="5" t="s">
        <v>248</v>
      </c>
      <c r="Z7" s="18">
        <f t="shared" si="15"/>
        <v>3.8602941176470589</v>
      </c>
      <c r="AA7" s="4">
        <f t="shared" si="37"/>
        <v>45</v>
      </c>
      <c r="AB7" s="4">
        <f t="shared" si="61"/>
        <v>15</v>
      </c>
      <c r="AC7" s="4">
        <v>10</v>
      </c>
      <c r="AD7" s="4" t="str">
        <f t="shared" si="16"/>
        <v>[45,10]</v>
      </c>
      <c r="AE7" s="22" t="str">
        <f t="shared" si="38"/>
        <v>[5,2],[10,4],[20,6],[30,8],[45,10]</v>
      </c>
      <c r="AF7" s="5" t="s">
        <v>248</v>
      </c>
      <c r="AH7" s="18">
        <f t="shared" si="17"/>
        <v>3.8602941176470589</v>
      </c>
      <c r="AI7" s="4">
        <f t="shared" si="39"/>
        <v>45</v>
      </c>
      <c r="AJ7" s="4">
        <f t="shared" si="62"/>
        <v>15</v>
      </c>
      <c r="AK7" s="4">
        <v>10</v>
      </c>
      <c r="AL7" s="4" t="str">
        <f t="shared" si="18"/>
        <v>[45,10]</v>
      </c>
      <c r="AM7" s="22" t="str">
        <f t="shared" si="40"/>
        <v>[5,2],[10,4],[20,6],[30,8],[45,10]</v>
      </c>
      <c r="AN7" s="5" t="s">
        <v>248</v>
      </c>
      <c r="AP7" s="18">
        <f t="shared" si="19"/>
        <v>3.8602941176470589</v>
      </c>
      <c r="AQ7" s="4">
        <f t="shared" si="41"/>
        <v>45</v>
      </c>
      <c r="AR7" s="4">
        <f t="shared" si="63"/>
        <v>15</v>
      </c>
      <c r="AS7" s="4">
        <v>10</v>
      </c>
      <c r="AT7" s="4" t="str">
        <f t="shared" si="20"/>
        <v>[45,10]</v>
      </c>
      <c r="AU7" s="22" t="str">
        <f t="shared" si="42"/>
        <v>[5,2],[10,4],[20,6],[30,8],[45,10]</v>
      </c>
      <c r="AV7" s="5" t="s">
        <v>248</v>
      </c>
      <c r="AX7" s="18">
        <f t="shared" si="21"/>
        <v>3.8602941176470589</v>
      </c>
      <c r="AY7" s="4">
        <f t="shared" si="43"/>
        <v>45</v>
      </c>
      <c r="AZ7" s="4">
        <f t="shared" si="64"/>
        <v>15</v>
      </c>
      <c r="BA7" s="4">
        <v>10</v>
      </c>
      <c r="BB7" s="4" t="str">
        <f t="shared" si="22"/>
        <v>[45,10]</v>
      </c>
      <c r="BC7" s="22" t="str">
        <f t="shared" si="44"/>
        <v>[5,2],[10,4],[20,6],[30,8],[45,10]</v>
      </c>
      <c r="BD7" s="5" t="s">
        <v>248</v>
      </c>
      <c r="BH7" s="18">
        <f t="shared" si="0"/>
        <v>3.9375000000000004</v>
      </c>
      <c r="BI7" s="4">
        <f t="shared" si="45"/>
        <v>45</v>
      </c>
      <c r="BJ7" s="4">
        <f t="shared" si="65"/>
        <v>15</v>
      </c>
      <c r="BK7" s="4">
        <v>10</v>
      </c>
      <c r="BL7" s="4" t="str">
        <f t="shared" si="23"/>
        <v>[45,10]</v>
      </c>
      <c r="BM7" s="22" t="str">
        <f t="shared" si="46"/>
        <v>[5,2],[10,4],[20,6],[30,8],[45,10]</v>
      </c>
      <c r="BN7" s="5" t="s">
        <v>248</v>
      </c>
      <c r="BP7" s="18">
        <f t="shared" si="1"/>
        <v>3.9375000000000004</v>
      </c>
      <c r="BQ7" s="4">
        <f t="shared" si="47"/>
        <v>45</v>
      </c>
      <c r="BR7" s="4">
        <f t="shared" si="66"/>
        <v>15</v>
      </c>
      <c r="BS7" s="4">
        <v>10</v>
      </c>
      <c r="BT7" s="4" t="str">
        <f t="shared" si="24"/>
        <v>[45,10]</v>
      </c>
      <c r="BU7" s="22" t="str">
        <f t="shared" si="48"/>
        <v>[5,2],[10,4],[20,6],[30,8],[45,10]</v>
      </c>
      <c r="BV7" s="5" t="s">
        <v>248</v>
      </c>
      <c r="BX7" s="18">
        <f t="shared" si="2"/>
        <v>3.9375000000000004</v>
      </c>
      <c r="BY7" s="4">
        <f t="shared" si="49"/>
        <v>45</v>
      </c>
      <c r="BZ7" s="4">
        <f t="shared" si="67"/>
        <v>15</v>
      </c>
      <c r="CA7" s="4">
        <v>10</v>
      </c>
      <c r="CB7" s="4" t="str">
        <f t="shared" si="25"/>
        <v>[45,10]</v>
      </c>
      <c r="CC7" s="22" t="str">
        <f t="shared" si="50"/>
        <v>[5,2],[10,4],[20,6],[30,8],[45,10]</v>
      </c>
      <c r="CD7" s="5" t="s">
        <v>248</v>
      </c>
      <c r="CF7" s="18">
        <f t="shared" si="3"/>
        <v>3.9375000000000004</v>
      </c>
      <c r="CG7" s="4">
        <f t="shared" si="51"/>
        <v>45</v>
      </c>
      <c r="CH7" s="4">
        <f t="shared" si="68"/>
        <v>15</v>
      </c>
      <c r="CI7" s="4">
        <v>10</v>
      </c>
      <c r="CJ7" s="4" t="str">
        <f t="shared" si="26"/>
        <v>[45,10]</v>
      </c>
      <c r="CK7" s="22" t="str">
        <f t="shared" si="52"/>
        <v>[5,2],[10,4],[20,6],[30,8],[45,10]</v>
      </c>
      <c r="CL7" s="5" t="s">
        <v>248</v>
      </c>
      <c r="CN7" s="18">
        <f t="shared" si="4"/>
        <v>3.9375000000000004</v>
      </c>
      <c r="CO7" s="4">
        <f t="shared" si="53"/>
        <v>45</v>
      </c>
      <c r="CP7" s="4">
        <f t="shared" si="69"/>
        <v>15</v>
      </c>
      <c r="CQ7" s="4">
        <v>10</v>
      </c>
      <c r="CR7" s="4" t="str">
        <f t="shared" si="27"/>
        <v>[45,10]</v>
      </c>
      <c r="CS7" s="22" t="str">
        <f t="shared" si="54"/>
        <v>[5,2],[10,4],[20,6],[30,8],[45,10]</v>
      </c>
      <c r="CT7" s="5" t="s">
        <v>248</v>
      </c>
      <c r="CV7" s="18">
        <f t="shared" si="5"/>
        <v>3.9375000000000004</v>
      </c>
      <c r="CW7" s="4">
        <f t="shared" si="55"/>
        <v>45</v>
      </c>
      <c r="CX7" s="4">
        <f t="shared" si="70"/>
        <v>15</v>
      </c>
      <c r="CY7" s="4">
        <v>10</v>
      </c>
      <c r="CZ7" s="4" t="str">
        <f t="shared" si="28"/>
        <v>[45,10]</v>
      </c>
      <c r="DA7" s="22" t="str">
        <f t="shared" si="56"/>
        <v>[5,2],[10,4],[20,6],[30,8],[45,10]</v>
      </c>
      <c r="DB7" s="5" t="s">
        <v>248</v>
      </c>
      <c r="DD7" s="18">
        <f t="shared" si="6"/>
        <v>3.9375000000000004</v>
      </c>
      <c r="DE7" s="4">
        <f t="shared" si="57"/>
        <v>45</v>
      </c>
      <c r="DF7" s="4">
        <f t="shared" si="71"/>
        <v>15</v>
      </c>
      <c r="DG7" s="4">
        <v>10</v>
      </c>
      <c r="DH7" s="4" t="str">
        <f t="shared" si="29"/>
        <v>[45,10]</v>
      </c>
      <c r="DI7" s="22" t="str">
        <f t="shared" si="58"/>
        <v>[5,2],[10,4],[20,6],[30,8],[45,10]</v>
      </c>
      <c r="DJ7" s="5" t="s">
        <v>248</v>
      </c>
      <c r="DL7" s="18">
        <f t="shared" si="7"/>
        <v>3.9375000000000004</v>
      </c>
      <c r="DM7" s="4">
        <f t="shared" si="59"/>
        <v>45</v>
      </c>
      <c r="DN7" s="4">
        <f t="shared" si="72"/>
        <v>15</v>
      </c>
      <c r="DO7" s="4">
        <v>10</v>
      </c>
      <c r="DP7" s="4" t="str">
        <f t="shared" si="30"/>
        <v>[45,10]</v>
      </c>
      <c r="DQ7" s="22" t="str">
        <f t="shared" si="60"/>
        <v>[5,2],[10,4],[20,6],[30,8],[45,10]</v>
      </c>
      <c r="DR7" s="5" t="s">
        <v>248</v>
      </c>
    </row>
    <row r="8" spans="1:122" x14ac:dyDescent="0.25">
      <c r="A8" s="21" t="s">
        <v>74</v>
      </c>
      <c r="B8" s="18">
        <f t="shared" si="8"/>
        <v>10.294117647058824</v>
      </c>
      <c r="C8" s="4">
        <f t="shared" si="31"/>
        <v>120</v>
      </c>
      <c r="D8" s="19">
        <v>30</v>
      </c>
      <c r="E8" s="4">
        <v>30</v>
      </c>
      <c r="F8" s="4" t="str">
        <f t="shared" si="9"/>
        <v>[120,30]</v>
      </c>
      <c r="G8" s="22" t="str">
        <f t="shared" si="32"/>
        <v>[10,5],[20,10],[40,15],[60,20],[90,25],[120,30]</v>
      </c>
      <c r="H8" s="5" t="s">
        <v>248</v>
      </c>
      <c r="J8" s="18">
        <f t="shared" si="10"/>
        <v>10.294117647058824</v>
      </c>
      <c r="K8" s="4">
        <f t="shared" si="33"/>
        <v>120</v>
      </c>
      <c r="L8" s="19">
        <v>30</v>
      </c>
      <c r="M8" s="4">
        <v>30</v>
      </c>
      <c r="N8" s="4" t="str">
        <f t="shared" si="11"/>
        <v>[120,30]</v>
      </c>
      <c r="O8" s="22" t="str">
        <f t="shared" si="34"/>
        <v>[10,5],[20,10],[40,15],[60,20],[90,25],[120,30]</v>
      </c>
      <c r="P8" s="5" t="s">
        <v>248</v>
      </c>
      <c r="Q8" s="27">
        <f t="shared" si="12"/>
        <v>0.25</v>
      </c>
      <c r="R8" s="18">
        <f t="shared" si="13"/>
        <v>7.7205882352941178</v>
      </c>
      <c r="S8" s="4">
        <f t="shared" si="35"/>
        <v>90</v>
      </c>
      <c r="T8" s="19">
        <v>20</v>
      </c>
      <c r="U8" s="4">
        <v>6</v>
      </c>
      <c r="V8" s="4" t="str">
        <f t="shared" si="14"/>
        <v>[90,6]</v>
      </c>
      <c r="W8" s="22" t="str">
        <f t="shared" si="36"/>
        <v>[10,1],[20,2],[30,3],[50,4],[70,5],[90,6]</v>
      </c>
      <c r="X8" s="5" t="s">
        <v>248</v>
      </c>
      <c r="Z8" s="18">
        <f t="shared" si="15"/>
        <v>5.1470588235294121</v>
      </c>
      <c r="AA8" s="4">
        <f t="shared" si="37"/>
        <v>60</v>
      </c>
      <c r="AB8" s="4">
        <f t="shared" si="61"/>
        <v>15</v>
      </c>
      <c r="AC8" s="4">
        <v>12</v>
      </c>
      <c r="AD8" s="4" t="str">
        <f t="shared" si="16"/>
        <v>[60,12]</v>
      </c>
      <c r="AE8" s="22" t="str">
        <f t="shared" si="38"/>
        <v>[5,2],[10,4],[20,6],[30,8],[45,10],[60,12]</v>
      </c>
      <c r="AF8" s="5" t="s">
        <v>248</v>
      </c>
      <c r="AH8" s="18">
        <f t="shared" si="17"/>
        <v>5.1470588235294121</v>
      </c>
      <c r="AI8" s="4">
        <f t="shared" si="39"/>
        <v>60</v>
      </c>
      <c r="AJ8" s="4">
        <f t="shared" si="62"/>
        <v>15</v>
      </c>
      <c r="AK8" s="4">
        <v>12</v>
      </c>
      <c r="AL8" s="4" t="str">
        <f t="shared" si="18"/>
        <v>[60,12]</v>
      </c>
      <c r="AM8" s="22" t="str">
        <f t="shared" si="40"/>
        <v>[5,2],[10,4],[20,6],[30,8],[45,10],[60,12]</v>
      </c>
      <c r="AN8" s="5" t="s">
        <v>248</v>
      </c>
      <c r="AP8" s="18">
        <f t="shared" si="19"/>
        <v>5.1470588235294121</v>
      </c>
      <c r="AQ8" s="4">
        <f t="shared" si="41"/>
        <v>60</v>
      </c>
      <c r="AR8" s="4">
        <f t="shared" si="63"/>
        <v>15</v>
      </c>
      <c r="AS8" s="4">
        <v>12</v>
      </c>
      <c r="AT8" s="4" t="str">
        <f t="shared" si="20"/>
        <v>[60,12]</v>
      </c>
      <c r="AU8" s="22" t="str">
        <f t="shared" si="42"/>
        <v>[5,2],[10,4],[20,6],[30,8],[45,10],[60,12]</v>
      </c>
      <c r="AV8" s="5" t="s">
        <v>248</v>
      </c>
      <c r="AX8" s="18">
        <f t="shared" si="21"/>
        <v>5.1470588235294121</v>
      </c>
      <c r="AY8" s="4">
        <f t="shared" si="43"/>
        <v>60</v>
      </c>
      <c r="AZ8" s="4">
        <f t="shared" si="64"/>
        <v>15</v>
      </c>
      <c r="BA8" s="4">
        <v>12</v>
      </c>
      <c r="BB8" s="4" t="str">
        <f t="shared" si="22"/>
        <v>[60,12]</v>
      </c>
      <c r="BC8" s="22" t="str">
        <f t="shared" si="44"/>
        <v>[5,2],[10,4],[20,6],[30,8],[45,10],[60,12]</v>
      </c>
      <c r="BD8" s="5" t="s">
        <v>248</v>
      </c>
      <c r="BH8" s="18">
        <f t="shared" si="0"/>
        <v>5.2500000000000009</v>
      </c>
      <c r="BI8" s="4">
        <f t="shared" si="45"/>
        <v>60</v>
      </c>
      <c r="BJ8" s="4">
        <f t="shared" si="65"/>
        <v>15</v>
      </c>
      <c r="BK8" s="4">
        <v>12</v>
      </c>
      <c r="BL8" s="4" t="str">
        <f t="shared" si="23"/>
        <v>[60,12]</v>
      </c>
      <c r="BM8" s="22" t="str">
        <f t="shared" si="46"/>
        <v>[5,2],[10,4],[20,6],[30,8],[45,10],[60,12]</v>
      </c>
      <c r="BN8" s="5" t="s">
        <v>248</v>
      </c>
      <c r="BP8" s="18">
        <f t="shared" si="1"/>
        <v>5.2500000000000009</v>
      </c>
      <c r="BQ8" s="4">
        <f t="shared" si="47"/>
        <v>60</v>
      </c>
      <c r="BR8" s="4">
        <f t="shared" si="66"/>
        <v>15</v>
      </c>
      <c r="BS8" s="4">
        <v>12</v>
      </c>
      <c r="BT8" s="4" t="str">
        <f t="shared" si="24"/>
        <v>[60,12]</v>
      </c>
      <c r="BU8" s="22" t="str">
        <f t="shared" si="48"/>
        <v>[5,2],[10,4],[20,6],[30,8],[45,10],[60,12]</v>
      </c>
      <c r="BV8" s="5" t="s">
        <v>248</v>
      </c>
      <c r="BX8" s="18">
        <f t="shared" si="2"/>
        <v>5.2500000000000009</v>
      </c>
      <c r="BY8" s="4">
        <f t="shared" si="49"/>
        <v>60</v>
      </c>
      <c r="BZ8" s="4">
        <f t="shared" si="67"/>
        <v>15</v>
      </c>
      <c r="CA8" s="4">
        <v>12</v>
      </c>
      <c r="CB8" s="4" t="str">
        <f t="shared" si="25"/>
        <v>[60,12]</v>
      </c>
      <c r="CC8" s="22" t="str">
        <f t="shared" si="50"/>
        <v>[5,2],[10,4],[20,6],[30,8],[45,10],[60,12]</v>
      </c>
      <c r="CD8" s="5" t="s">
        <v>248</v>
      </c>
      <c r="CF8" s="18">
        <f t="shared" si="3"/>
        <v>5.2500000000000009</v>
      </c>
      <c r="CG8" s="4">
        <f t="shared" si="51"/>
        <v>60</v>
      </c>
      <c r="CH8" s="4">
        <f t="shared" si="68"/>
        <v>15</v>
      </c>
      <c r="CI8" s="4">
        <v>12</v>
      </c>
      <c r="CJ8" s="4" t="str">
        <f t="shared" si="26"/>
        <v>[60,12]</v>
      </c>
      <c r="CK8" s="22" t="str">
        <f t="shared" si="52"/>
        <v>[5,2],[10,4],[20,6],[30,8],[45,10],[60,12]</v>
      </c>
      <c r="CL8" s="5" t="s">
        <v>248</v>
      </c>
      <c r="CN8" s="18">
        <f t="shared" si="4"/>
        <v>5.2500000000000009</v>
      </c>
      <c r="CO8" s="4">
        <f t="shared" si="53"/>
        <v>60</v>
      </c>
      <c r="CP8" s="4">
        <f t="shared" si="69"/>
        <v>15</v>
      </c>
      <c r="CQ8" s="4">
        <v>12</v>
      </c>
      <c r="CR8" s="4" t="str">
        <f t="shared" si="27"/>
        <v>[60,12]</v>
      </c>
      <c r="CS8" s="22" t="str">
        <f t="shared" si="54"/>
        <v>[5,2],[10,4],[20,6],[30,8],[45,10],[60,12]</v>
      </c>
      <c r="CT8" s="5" t="s">
        <v>248</v>
      </c>
      <c r="CV8" s="18">
        <f t="shared" si="5"/>
        <v>5.2500000000000009</v>
      </c>
      <c r="CW8" s="4">
        <f t="shared" si="55"/>
        <v>60</v>
      </c>
      <c r="CX8" s="4">
        <f t="shared" si="70"/>
        <v>15</v>
      </c>
      <c r="CY8" s="4">
        <v>12</v>
      </c>
      <c r="CZ8" s="4" t="str">
        <f t="shared" si="28"/>
        <v>[60,12]</v>
      </c>
      <c r="DA8" s="22" t="str">
        <f t="shared" si="56"/>
        <v>[5,2],[10,4],[20,6],[30,8],[45,10],[60,12]</v>
      </c>
      <c r="DB8" s="5" t="s">
        <v>248</v>
      </c>
      <c r="DD8" s="18">
        <f t="shared" si="6"/>
        <v>5.2500000000000009</v>
      </c>
      <c r="DE8" s="4">
        <f t="shared" si="57"/>
        <v>60</v>
      </c>
      <c r="DF8" s="4">
        <f t="shared" si="71"/>
        <v>15</v>
      </c>
      <c r="DG8" s="4">
        <v>12</v>
      </c>
      <c r="DH8" s="4" t="str">
        <f t="shared" si="29"/>
        <v>[60,12]</v>
      </c>
      <c r="DI8" s="22" t="str">
        <f t="shared" si="58"/>
        <v>[5,2],[10,4],[20,6],[30,8],[45,10],[60,12]</v>
      </c>
      <c r="DJ8" s="5" t="s">
        <v>248</v>
      </c>
      <c r="DL8" s="18">
        <f t="shared" si="7"/>
        <v>5.2500000000000009</v>
      </c>
      <c r="DM8" s="4">
        <f t="shared" si="59"/>
        <v>60</v>
      </c>
      <c r="DN8" s="4">
        <f t="shared" si="72"/>
        <v>15</v>
      </c>
      <c r="DO8" s="4">
        <v>12</v>
      </c>
      <c r="DP8" s="4" t="str">
        <f t="shared" si="30"/>
        <v>[60,12]</v>
      </c>
      <c r="DQ8" s="22" t="str">
        <f t="shared" si="60"/>
        <v>[5,2],[10,4],[20,6],[30,8],[45,10],[60,12]</v>
      </c>
      <c r="DR8" s="5" t="s">
        <v>248</v>
      </c>
    </row>
    <row r="9" spans="1:122" x14ac:dyDescent="0.25">
      <c r="A9" s="21" t="s">
        <v>76</v>
      </c>
      <c r="B9" s="18">
        <f t="shared" si="8"/>
        <v>13.725490196078432</v>
      </c>
      <c r="C9" s="4">
        <f t="shared" si="31"/>
        <v>160</v>
      </c>
      <c r="D9" s="19">
        <v>40</v>
      </c>
      <c r="E9" s="4">
        <v>35</v>
      </c>
      <c r="F9" s="4" t="str">
        <f t="shared" si="9"/>
        <v>[160,35]</v>
      </c>
      <c r="G9" s="22" t="str">
        <f t="shared" si="32"/>
        <v>[10,5],[20,10],[40,15],[60,20],[90,25],[120,30],[160,35]</v>
      </c>
      <c r="H9" s="5" t="s">
        <v>248</v>
      </c>
      <c r="J9" s="18">
        <f t="shared" si="10"/>
        <v>13.725490196078432</v>
      </c>
      <c r="K9" s="4">
        <f t="shared" si="33"/>
        <v>160</v>
      </c>
      <c r="L9" s="19">
        <v>40</v>
      </c>
      <c r="M9" s="4">
        <v>35</v>
      </c>
      <c r="N9" s="4" t="str">
        <f t="shared" si="11"/>
        <v>[160,35]</v>
      </c>
      <c r="O9" s="22" t="str">
        <f t="shared" si="34"/>
        <v>[10,5],[20,10],[40,15],[60,20],[90,25],[120,30],[160,35]</v>
      </c>
      <c r="P9" s="5" t="s">
        <v>248</v>
      </c>
      <c r="Q9" s="27">
        <f t="shared" si="12"/>
        <v>0.29166666666666669</v>
      </c>
      <c r="R9" s="18">
        <f t="shared" si="13"/>
        <v>10.294117647058824</v>
      </c>
      <c r="S9" s="4">
        <f t="shared" si="35"/>
        <v>120</v>
      </c>
      <c r="T9" s="19">
        <v>30</v>
      </c>
      <c r="U9" s="4">
        <v>7</v>
      </c>
      <c r="V9" s="4" t="str">
        <f t="shared" si="14"/>
        <v>[120,7]</v>
      </c>
      <c r="W9" s="22" t="str">
        <f t="shared" si="36"/>
        <v>[10,1],[20,2],[30,3],[50,4],[70,5],[90,6],[120,7]</v>
      </c>
      <c r="X9" s="5" t="s">
        <v>248</v>
      </c>
      <c r="Z9" s="18">
        <f t="shared" si="15"/>
        <v>6.8627450980392162</v>
      </c>
      <c r="AA9" s="4">
        <f t="shared" si="37"/>
        <v>80</v>
      </c>
      <c r="AB9" s="4">
        <f t="shared" si="61"/>
        <v>20</v>
      </c>
      <c r="AC9" s="4">
        <v>14</v>
      </c>
      <c r="AD9" s="4" t="str">
        <f t="shared" si="16"/>
        <v>[80,14]</v>
      </c>
      <c r="AE9" s="22" t="str">
        <f t="shared" si="38"/>
        <v>[5,2],[10,4],[20,6],[30,8],[45,10],[60,12],[80,14]</v>
      </c>
      <c r="AF9" s="5" t="s">
        <v>248</v>
      </c>
      <c r="AH9" s="18">
        <f t="shared" si="17"/>
        <v>6.8627450980392162</v>
      </c>
      <c r="AI9" s="4">
        <f t="shared" si="39"/>
        <v>80</v>
      </c>
      <c r="AJ9" s="4">
        <f t="shared" si="62"/>
        <v>20</v>
      </c>
      <c r="AK9" s="4">
        <v>14</v>
      </c>
      <c r="AL9" s="4" t="str">
        <f t="shared" si="18"/>
        <v>[80,14]</v>
      </c>
      <c r="AM9" s="22" t="str">
        <f t="shared" si="40"/>
        <v>[5,2],[10,4],[20,6],[30,8],[45,10],[60,12],[80,14]</v>
      </c>
      <c r="AN9" s="5" t="s">
        <v>248</v>
      </c>
      <c r="AP9" s="18">
        <f t="shared" si="19"/>
        <v>6.8627450980392162</v>
      </c>
      <c r="AQ9" s="4">
        <f t="shared" si="41"/>
        <v>80</v>
      </c>
      <c r="AR9" s="4">
        <f t="shared" si="63"/>
        <v>20</v>
      </c>
      <c r="AS9" s="4">
        <v>14</v>
      </c>
      <c r="AT9" s="4" t="str">
        <f t="shared" si="20"/>
        <v>[80,14]</v>
      </c>
      <c r="AU9" s="22" t="str">
        <f t="shared" si="42"/>
        <v>[5,2],[10,4],[20,6],[30,8],[45,10],[60,12],[80,14]</v>
      </c>
      <c r="AV9" s="5" t="s">
        <v>248</v>
      </c>
      <c r="AX9" s="18">
        <f t="shared" si="21"/>
        <v>6.8627450980392162</v>
      </c>
      <c r="AY9" s="4">
        <f t="shared" si="43"/>
        <v>80</v>
      </c>
      <c r="AZ9" s="4">
        <f t="shared" si="64"/>
        <v>20</v>
      </c>
      <c r="BA9" s="4">
        <v>14</v>
      </c>
      <c r="BB9" s="4" t="str">
        <f t="shared" si="22"/>
        <v>[80,14]</v>
      </c>
      <c r="BC9" s="22" t="str">
        <f t="shared" si="44"/>
        <v>[5,2],[10,4],[20,6],[30,8],[45,10],[60,12],[80,14]</v>
      </c>
      <c r="BD9" s="5" t="s">
        <v>248</v>
      </c>
      <c r="BH9" s="18">
        <f t="shared" si="0"/>
        <v>7.0000000000000009</v>
      </c>
      <c r="BI9" s="4">
        <f t="shared" si="45"/>
        <v>80</v>
      </c>
      <c r="BJ9" s="4">
        <f t="shared" si="65"/>
        <v>20</v>
      </c>
      <c r="BK9" s="4">
        <v>14</v>
      </c>
      <c r="BL9" s="4" t="str">
        <f t="shared" si="23"/>
        <v>[80,14]</v>
      </c>
      <c r="BM9" s="22" t="str">
        <f t="shared" si="46"/>
        <v>[5,2],[10,4],[20,6],[30,8],[45,10],[60,12],[80,14]</v>
      </c>
      <c r="BN9" s="5" t="s">
        <v>248</v>
      </c>
      <c r="BP9" s="18">
        <f t="shared" si="1"/>
        <v>7.0000000000000009</v>
      </c>
      <c r="BQ9" s="4">
        <f t="shared" si="47"/>
        <v>80</v>
      </c>
      <c r="BR9" s="4">
        <f t="shared" si="66"/>
        <v>20</v>
      </c>
      <c r="BS9" s="4">
        <v>14</v>
      </c>
      <c r="BT9" s="4" t="str">
        <f t="shared" si="24"/>
        <v>[80,14]</v>
      </c>
      <c r="BU9" s="22" t="str">
        <f t="shared" si="48"/>
        <v>[5,2],[10,4],[20,6],[30,8],[45,10],[60,12],[80,14]</v>
      </c>
      <c r="BV9" s="5" t="s">
        <v>248</v>
      </c>
      <c r="BX9" s="18">
        <f t="shared" si="2"/>
        <v>7.0000000000000009</v>
      </c>
      <c r="BY9" s="4">
        <f t="shared" si="49"/>
        <v>80</v>
      </c>
      <c r="BZ9" s="4">
        <f t="shared" si="67"/>
        <v>20</v>
      </c>
      <c r="CA9" s="4">
        <v>14</v>
      </c>
      <c r="CB9" s="4" t="str">
        <f t="shared" si="25"/>
        <v>[80,14]</v>
      </c>
      <c r="CC9" s="22" t="str">
        <f t="shared" si="50"/>
        <v>[5,2],[10,4],[20,6],[30,8],[45,10],[60,12],[80,14]</v>
      </c>
      <c r="CD9" s="5" t="s">
        <v>248</v>
      </c>
      <c r="CF9" s="18">
        <f t="shared" si="3"/>
        <v>7.0000000000000009</v>
      </c>
      <c r="CG9" s="4">
        <f t="shared" si="51"/>
        <v>80</v>
      </c>
      <c r="CH9" s="4">
        <f t="shared" si="68"/>
        <v>20</v>
      </c>
      <c r="CI9" s="4">
        <v>14</v>
      </c>
      <c r="CJ9" s="4" t="str">
        <f t="shared" si="26"/>
        <v>[80,14]</v>
      </c>
      <c r="CK9" s="22" t="str">
        <f t="shared" si="52"/>
        <v>[5,2],[10,4],[20,6],[30,8],[45,10],[60,12],[80,14]</v>
      </c>
      <c r="CL9" s="5" t="s">
        <v>248</v>
      </c>
      <c r="CN9" s="18">
        <f t="shared" si="4"/>
        <v>7.0000000000000009</v>
      </c>
      <c r="CO9" s="4">
        <f t="shared" si="53"/>
        <v>80</v>
      </c>
      <c r="CP9" s="4">
        <f t="shared" si="69"/>
        <v>20</v>
      </c>
      <c r="CQ9" s="4">
        <v>14</v>
      </c>
      <c r="CR9" s="4" t="str">
        <f t="shared" si="27"/>
        <v>[80,14]</v>
      </c>
      <c r="CS9" s="22" t="str">
        <f t="shared" si="54"/>
        <v>[5,2],[10,4],[20,6],[30,8],[45,10],[60,12],[80,14]</v>
      </c>
      <c r="CT9" s="5" t="s">
        <v>248</v>
      </c>
      <c r="CV9" s="18">
        <f t="shared" si="5"/>
        <v>7.0000000000000009</v>
      </c>
      <c r="CW9" s="4">
        <f t="shared" si="55"/>
        <v>80</v>
      </c>
      <c r="CX9" s="4">
        <f t="shared" si="70"/>
        <v>20</v>
      </c>
      <c r="CY9" s="4">
        <v>14</v>
      </c>
      <c r="CZ9" s="4" t="str">
        <f t="shared" si="28"/>
        <v>[80,14]</v>
      </c>
      <c r="DA9" s="22" t="str">
        <f t="shared" si="56"/>
        <v>[5,2],[10,4],[20,6],[30,8],[45,10],[60,12],[80,14]</v>
      </c>
      <c r="DB9" s="5" t="s">
        <v>248</v>
      </c>
      <c r="DD9" s="18">
        <f t="shared" si="6"/>
        <v>7.0000000000000009</v>
      </c>
      <c r="DE9" s="4">
        <f t="shared" si="57"/>
        <v>80</v>
      </c>
      <c r="DF9" s="4">
        <f t="shared" si="71"/>
        <v>20</v>
      </c>
      <c r="DG9" s="4">
        <v>14</v>
      </c>
      <c r="DH9" s="4" t="str">
        <f t="shared" si="29"/>
        <v>[80,14]</v>
      </c>
      <c r="DI9" s="22" t="str">
        <f t="shared" si="58"/>
        <v>[5,2],[10,4],[20,6],[30,8],[45,10],[60,12],[80,14]</v>
      </c>
      <c r="DJ9" s="5" t="s">
        <v>248</v>
      </c>
      <c r="DL9" s="18">
        <f t="shared" si="7"/>
        <v>7.0000000000000009</v>
      </c>
      <c r="DM9" s="4">
        <f t="shared" si="59"/>
        <v>80</v>
      </c>
      <c r="DN9" s="4">
        <f t="shared" si="72"/>
        <v>20</v>
      </c>
      <c r="DO9" s="4">
        <v>14</v>
      </c>
      <c r="DP9" s="4" t="str">
        <f t="shared" si="30"/>
        <v>[80,14]</v>
      </c>
      <c r="DQ9" s="22" t="str">
        <f t="shared" si="60"/>
        <v>[5,2],[10,4],[20,6],[30,8],[45,10],[60,12],[80,14]</v>
      </c>
      <c r="DR9" s="5" t="s">
        <v>248</v>
      </c>
    </row>
    <row r="10" spans="1:122" ht="16.2" x14ac:dyDescent="0.25">
      <c r="A10" s="23" t="s">
        <v>264</v>
      </c>
      <c r="B10" s="18">
        <f t="shared" si="8"/>
        <v>17.156862745098039</v>
      </c>
      <c r="C10" s="4">
        <f t="shared" si="31"/>
        <v>200</v>
      </c>
      <c r="D10" s="19">
        <v>40</v>
      </c>
      <c r="E10" s="4">
        <v>40</v>
      </c>
      <c r="F10" s="4" t="str">
        <f t="shared" si="9"/>
        <v>[200,40]</v>
      </c>
      <c r="G10" s="22" t="str">
        <f t="shared" si="32"/>
        <v>[10,5],[20,10],[40,15],[60,20],[90,25],[120,30],[160,35],[200,40]</v>
      </c>
      <c r="H10" s="5" t="s">
        <v>248</v>
      </c>
      <c r="J10" s="18">
        <f t="shared" si="10"/>
        <v>17.156862745098039</v>
      </c>
      <c r="K10" s="4">
        <f t="shared" si="33"/>
        <v>200</v>
      </c>
      <c r="L10" s="19">
        <v>40</v>
      </c>
      <c r="M10" s="4">
        <v>40</v>
      </c>
      <c r="N10" s="4" t="str">
        <f t="shared" si="11"/>
        <v>[200,40]</v>
      </c>
      <c r="O10" s="22" t="str">
        <f t="shared" si="34"/>
        <v>[10,5],[20,10],[40,15],[60,20],[90,25],[120,30],[160,35],[200,40]</v>
      </c>
      <c r="P10" s="5" t="s">
        <v>248</v>
      </c>
      <c r="Q10" s="27">
        <f t="shared" si="12"/>
        <v>0.33333333333333331</v>
      </c>
      <c r="R10" s="18">
        <f t="shared" si="13"/>
        <v>12.867647058823531</v>
      </c>
      <c r="S10" s="4">
        <f t="shared" si="35"/>
        <v>150</v>
      </c>
      <c r="T10" s="19">
        <v>30</v>
      </c>
      <c r="U10" s="4">
        <v>8</v>
      </c>
      <c r="V10" s="4" t="str">
        <f t="shared" si="14"/>
        <v>[150,8]</v>
      </c>
      <c r="W10" s="22" t="str">
        <f t="shared" si="36"/>
        <v>[10,1],[20,2],[30,3],[50,4],[70,5],[90,6],[120,7],[150,8]</v>
      </c>
      <c r="X10" s="5" t="s">
        <v>248</v>
      </c>
      <c r="Z10" s="18">
        <f t="shared" si="15"/>
        <v>8.5784313725490193</v>
      </c>
      <c r="AA10" s="4">
        <f t="shared" si="37"/>
        <v>100</v>
      </c>
      <c r="AB10" s="4">
        <f t="shared" si="61"/>
        <v>20</v>
      </c>
      <c r="AC10" s="4">
        <v>16</v>
      </c>
      <c r="AD10" s="4" t="str">
        <f t="shared" si="16"/>
        <v>[100,16]</v>
      </c>
      <c r="AE10" s="22" t="str">
        <f t="shared" si="38"/>
        <v>[5,2],[10,4],[20,6],[30,8],[45,10],[60,12],[80,14],[100,16]</v>
      </c>
      <c r="AF10" s="5" t="s">
        <v>248</v>
      </c>
      <c r="AH10" s="18">
        <f t="shared" si="17"/>
        <v>8.5784313725490193</v>
      </c>
      <c r="AI10" s="4">
        <f t="shared" si="39"/>
        <v>100</v>
      </c>
      <c r="AJ10" s="4">
        <f t="shared" si="62"/>
        <v>20</v>
      </c>
      <c r="AK10" s="4">
        <v>16</v>
      </c>
      <c r="AL10" s="4" t="str">
        <f t="shared" si="18"/>
        <v>[100,16]</v>
      </c>
      <c r="AM10" s="22" t="str">
        <f t="shared" si="40"/>
        <v>[5,2],[10,4],[20,6],[30,8],[45,10],[60,12],[80,14],[100,16]</v>
      </c>
      <c r="AN10" s="5" t="s">
        <v>248</v>
      </c>
      <c r="AP10" s="18">
        <f t="shared" si="19"/>
        <v>8.5784313725490193</v>
      </c>
      <c r="AQ10" s="4">
        <f t="shared" si="41"/>
        <v>100</v>
      </c>
      <c r="AR10" s="4">
        <f t="shared" si="63"/>
        <v>20</v>
      </c>
      <c r="AS10" s="4">
        <v>16</v>
      </c>
      <c r="AT10" s="4" t="str">
        <f t="shared" si="20"/>
        <v>[100,16]</v>
      </c>
      <c r="AU10" s="22" t="str">
        <f t="shared" si="42"/>
        <v>[5,2],[10,4],[20,6],[30,8],[45,10],[60,12],[80,14],[100,16]</v>
      </c>
      <c r="AV10" s="5" t="s">
        <v>248</v>
      </c>
      <c r="AX10" s="18">
        <f t="shared" si="21"/>
        <v>8.5784313725490193</v>
      </c>
      <c r="AY10" s="4">
        <f t="shared" si="43"/>
        <v>100</v>
      </c>
      <c r="AZ10" s="4">
        <f t="shared" si="64"/>
        <v>20</v>
      </c>
      <c r="BA10" s="4">
        <v>16</v>
      </c>
      <c r="BB10" s="4" t="str">
        <f t="shared" si="22"/>
        <v>[100,16]</v>
      </c>
      <c r="BC10" s="22" t="str">
        <f t="shared" si="44"/>
        <v>[5,2],[10,4],[20,6],[30,8],[45,10],[60,12],[80,14],[100,16]</v>
      </c>
      <c r="BD10" s="5" t="s">
        <v>248</v>
      </c>
      <c r="BH10" s="18">
        <f t="shared" si="0"/>
        <v>8.7500000000000018</v>
      </c>
      <c r="BI10" s="4">
        <f t="shared" si="45"/>
        <v>100</v>
      </c>
      <c r="BJ10" s="4">
        <f t="shared" si="65"/>
        <v>20</v>
      </c>
      <c r="BK10" s="4">
        <v>16</v>
      </c>
      <c r="BL10" s="4" t="str">
        <f t="shared" si="23"/>
        <v>[100,16]</v>
      </c>
      <c r="BM10" s="22" t="str">
        <f t="shared" si="46"/>
        <v>[5,2],[10,4],[20,6],[30,8],[45,10],[60,12],[80,14],[100,16]</v>
      </c>
      <c r="BN10" s="5" t="s">
        <v>248</v>
      </c>
      <c r="BP10" s="18">
        <f t="shared" si="1"/>
        <v>8.7500000000000018</v>
      </c>
      <c r="BQ10" s="4">
        <f t="shared" si="47"/>
        <v>100</v>
      </c>
      <c r="BR10" s="4">
        <f t="shared" si="66"/>
        <v>20</v>
      </c>
      <c r="BS10" s="4">
        <v>16</v>
      </c>
      <c r="BT10" s="4" t="str">
        <f t="shared" si="24"/>
        <v>[100,16]</v>
      </c>
      <c r="BU10" s="22" t="str">
        <f t="shared" si="48"/>
        <v>[5,2],[10,4],[20,6],[30,8],[45,10],[60,12],[80,14],[100,16]</v>
      </c>
      <c r="BV10" s="5" t="s">
        <v>248</v>
      </c>
      <c r="BX10" s="18">
        <f t="shared" si="2"/>
        <v>8.7500000000000018</v>
      </c>
      <c r="BY10" s="4">
        <f t="shared" si="49"/>
        <v>100</v>
      </c>
      <c r="BZ10" s="4">
        <f t="shared" si="67"/>
        <v>20</v>
      </c>
      <c r="CA10" s="4">
        <v>16</v>
      </c>
      <c r="CB10" s="4" t="str">
        <f t="shared" si="25"/>
        <v>[100,16]</v>
      </c>
      <c r="CC10" s="22" t="str">
        <f t="shared" si="50"/>
        <v>[5,2],[10,4],[20,6],[30,8],[45,10],[60,12],[80,14],[100,16]</v>
      </c>
      <c r="CD10" s="5" t="s">
        <v>248</v>
      </c>
      <c r="CF10" s="18">
        <f t="shared" si="3"/>
        <v>8.7500000000000018</v>
      </c>
      <c r="CG10" s="4">
        <f t="shared" si="51"/>
        <v>100</v>
      </c>
      <c r="CH10" s="4">
        <f t="shared" si="68"/>
        <v>20</v>
      </c>
      <c r="CI10" s="4">
        <v>16</v>
      </c>
      <c r="CJ10" s="4" t="str">
        <f t="shared" si="26"/>
        <v>[100,16]</v>
      </c>
      <c r="CK10" s="22" t="str">
        <f t="shared" si="52"/>
        <v>[5,2],[10,4],[20,6],[30,8],[45,10],[60,12],[80,14],[100,16]</v>
      </c>
      <c r="CL10" s="5" t="s">
        <v>248</v>
      </c>
      <c r="CN10" s="18">
        <f t="shared" si="4"/>
        <v>8.7500000000000018</v>
      </c>
      <c r="CO10" s="4">
        <f t="shared" si="53"/>
        <v>100</v>
      </c>
      <c r="CP10" s="4">
        <f t="shared" si="69"/>
        <v>20</v>
      </c>
      <c r="CQ10" s="4">
        <v>16</v>
      </c>
      <c r="CR10" s="4" t="str">
        <f t="shared" si="27"/>
        <v>[100,16]</v>
      </c>
      <c r="CS10" s="22" t="str">
        <f t="shared" si="54"/>
        <v>[5,2],[10,4],[20,6],[30,8],[45,10],[60,12],[80,14],[100,16]</v>
      </c>
      <c r="CT10" s="5" t="s">
        <v>248</v>
      </c>
      <c r="CV10" s="18">
        <f t="shared" si="5"/>
        <v>8.7500000000000018</v>
      </c>
      <c r="CW10" s="4">
        <f t="shared" si="55"/>
        <v>100</v>
      </c>
      <c r="CX10" s="4">
        <f t="shared" si="70"/>
        <v>20</v>
      </c>
      <c r="CY10" s="4">
        <v>16</v>
      </c>
      <c r="CZ10" s="4" t="str">
        <f t="shared" si="28"/>
        <v>[100,16]</v>
      </c>
      <c r="DA10" s="22" t="str">
        <f t="shared" si="56"/>
        <v>[5,2],[10,4],[20,6],[30,8],[45,10],[60,12],[80,14],[100,16]</v>
      </c>
      <c r="DB10" s="5" t="s">
        <v>248</v>
      </c>
      <c r="DD10" s="18">
        <f t="shared" si="6"/>
        <v>8.7500000000000018</v>
      </c>
      <c r="DE10" s="4">
        <f t="shared" si="57"/>
        <v>100</v>
      </c>
      <c r="DF10" s="4">
        <f t="shared" si="71"/>
        <v>20</v>
      </c>
      <c r="DG10" s="4">
        <v>16</v>
      </c>
      <c r="DH10" s="4" t="str">
        <f t="shared" si="29"/>
        <v>[100,16]</v>
      </c>
      <c r="DI10" s="22" t="str">
        <f t="shared" si="58"/>
        <v>[5,2],[10,4],[20,6],[30,8],[45,10],[60,12],[80,14],[100,16]</v>
      </c>
      <c r="DJ10" s="5" t="s">
        <v>248</v>
      </c>
      <c r="DL10" s="18">
        <f t="shared" si="7"/>
        <v>8.7500000000000018</v>
      </c>
      <c r="DM10" s="4">
        <f t="shared" si="59"/>
        <v>100</v>
      </c>
      <c r="DN10" s="4">
        <f t="shared" si="72"/>
        <v>20</v>
      </c>
      <c r="DO10" s="4">
        <v>16</v>
      </c>
      <c r="DP10" s="4" t="str">
        <f t="shared" si="30"/>
        <v>[100,16]</v>
      </c>
      <c r="DQ10" s="22" t="str">
        <f t="shared" si="60"/>
        <v>[5,2],[10,4],[20,6],[30,8],[45,10],[60,12],[80,14],[100,16]</v>
      </c>
      <c r="DR10" s="5" t="s">
        <v>248</v>
      </c>
    </row>
    <row r="11" spans="1:122" x14ac:dyDescent="0.25">
      <c r="A11" s="21" t="s">
        <v>79</v>
      </c>
      <c r="B11" s="18">
        <f t="shared" si="8"/>
        <v>21.446078431372548</v>
      </c>
      <c r="C11" s="4">
        <f t="shared" si="31"/>
        <v>250</v>
      </c>
      <c r="D11" s="19">
        <v>50</v>
      </c>
      <c r="E11" s="4">
        <v>45</v>
      </c>
      <c r="F11" s="4" t="str">
        <f t="shared" si="9"/>
        <v>[250,45]</v>
      </c>
      <c r="G11" s="22" t="str">
        <f t="shared" si="32"/>
        <v>[10,5],[20,10],[40,15],[60,20],[90,25],[120,30],[160,35],[200,40],[250,45]</v>
      </c>
      <c r="H11" s="5" t="s">
        <v>248</v>
      </c>
      <c r="J11" s="18">
        <f t="shared" si="10"/>
        <v>21.446078431372548</v>
      </c>
      <c r="K11" s="4">
        <f t="shared" si="33"/>
        <v>250</v>
      </c>
      <c r="L11" s="19">
        <v>50</v>
      </c>
      <c r="M11" s="4">
        <v>45</v>
      </c>
      <c r="N11" s="4" t="str">
        <f t="shared" si="11"/>
        <v>[250,45]</v>
      </c>
      <c r="O11" s="22" t="str">
        <f t="shared" si="34"/>
        <v>[10,5],[20,10],[40,15],[60,20],[90,25],[120,30],[160,35],[200,40],[250,45]</v>
      </c>
      <c r="P11" s="5" t="s">
        <v>248</v>
      </c>
      <c r="Q11" s="27">
        <f t="shared" si="12"/>
        <v>0.375</v>
      </c>
      <c r="R11" s="18">
        <f t="shared" si="13"/>
        <v>15.441176470588236</v>
      </c>
      <c r="S11" s="4">
        <f t="shared" si="35"/>
        <v>180</v>
      </c>
      <c r="T11" s="19">
        <v>30</v>
      </c>
      <c r="U11" s="4">
        <v>9</v>
      </c>
      <c r="V11" s="4" t="str">
        <f t="shared" si="14"/>
        <v>[180,9]</v>
      </c>
      <c r="W11" s="22" t="str">
        <f t="shared" si="36"/>
        <v>[10,1],[20,2],[30,3],[50,4],[70,5],[90,6],[120,7],[150,8],[180,9]</v>
      </c>
      <c r="X11" s="5" t="s">
        <v>248</v>
      </c>
      <c r="Z11" s="18">
        <f t="shared" si="15"/>
        <v>10.723039215686274</v>
      </c>
      <c r="AA11" s="4">
        <f t="shared" si="37"/>
        <v>125</v>
      </c>
      <c r="AB11" s="4">
        <f t="shared" si="61"/>
        <v>25</v>
      </c>
      <c r="AC11" s="4">
        <v>18</v>
      </c>
      <c r="AD11" s="4" t="str">
        <f t="shared" si="16"/>
        <v>[125,18]</v>
      </c>
      <c r="AE11" s="22" t="str">
        <f t="shared" si="38"/>
        <v>[5,2],[10,4],[20,6],[30,8],[45,10],[60,12],[80,14],[100,16],[125,18]</v>
      </c>
      <c r="AF11" s="5" t="s">
        <v>248</v>
      </c>
      <c r="AH11" s="18">
        <f t="shared" si="17"/>
        <v>10.723039215686274</v>
      </c>
      <c r="AI11" s="4">
        <f t="shared" si="39"/>
        <v>125</v>
      </c>
      <c r="AJ11" s="4">
        <f t="shared" si="62"/>
        <v>25</v>
      </c>
      <c r="AK11" s="4">
        <v>18</v>
      </c>
      <c r="AL11" s="4" t="str">
        <f t="shared" si="18"/>
        <v>[125,18]</v>
      </c>
      <c r="AM11" s="22" t="str">
        <f t="shared" si="40"/>
        <v>[5,2],[10,4],[20,6],[30,8],[45,10],[60,12],[80,14],[100,16],[125,18]</v>
      </c>
      <c r="AN11" s="5" t="s">
        <v>248</v>
      </c>
      <c r="AP11" s="18">
        <f t="shared" si="19"/>
        <v>10.723039215686274</v>
      </c>
      <c r="AQ11" s="4">
        <f t="shared" si="41"/>
        <v>125</v>
      </c>
      <c r="AR11" s="4">
        <f t="shared" si="63"/>
        <v>25</v>
      </c>
      <c r="AS11" s="4">
        <v>18</v>
      </c>
      <c r="AT11" s="4" t="str">
        <f t="shared" si="20"/>
        <v>[125,18]</v>
      </c>
      <c r="AU11" s="22" t="str">
        <f t="shared" si="42"/>
        <v>[5,2],[10,4],[20,6],[30,8],[45,10],[60,12],[80,14],[100,16],[125,18]</v>
      </c>
      <c r="AV11" s="5" t="s">
        <v>248</v>
      </c>
      <c r="AX11" s="18">
        <f t="shared" si="21"/>
        <v>10.723039215686274</v>
      </c>
      <c r="AY11" s="4">
        <f t="shared" si="43"/>
        <v>125</v>
      </c>
      <c r="AZ11" s="4">
        <f t="shared" si="64"/>
        <v>25</v>
      </c>
      <c r="BA11" s="4">
        <v>18</v>
      </c>
      <c r="BB11" s="4" t="str">
        <f t="shared" si="22"/>
        <v>[125,18]</v>
      </c>
      <c r="BC11" s="22" t="str">
        <f t="shared" si="44"/>
        <v>[5,2],[10,4],[20,6],[30,8],[45,10],[60,12],[80,14],[100,16],[125,18]</v>
      </c>
      <c r="BD11" s="5" t="s">
        <v>248</v>
      </c>
      <c r="BH11" s="18">
        <f t="shared" si="0"/>
        <v>10.937500000000002</v>
      </c>
      <c r="BI11" s="4">
        <f t="shared" si="45"/>
        <v>125</v>
      </c>
      <c r="BJ11" s="4">
        <f t="shared" si="65"/>
        <v>25</v>
      </c>
      <c r="BK11" s="4">
        <v>18</v>
      </c>
      <c r="BL11" s="4" t="str">
        <f t="shared" si="23"/>
        <v>[125,18]</v>
      </c>
      <c r="BM11" s="22" t="str">
        <f t="shared" si="46"/>
        <v>[5,2],[10,4],[20,6],[30,8],[45,10],[60,12],[80,14],[100,16],[125,18]</v>
      </c>
      <c r="BN11" s="5" t="s">
        <v>248</v>
      </c>
      <c r="BP11" s="18">
        <f t="shared" si="1"/>
        <v>10.937500000000002</v>
      </c>
      <c r="BQ11" s="4">
        <f t="shared" si="47"/>
        <v>125</v>
      </c>
      <c r="BR11" s="4">
        <f t="shared" si="66"/>
        <v>25</v>
      </c>
      <c r="BS11" s="4">
        <v>18</v>
      </c>
      <c r="BT11" s="4" t="str">
        <f t="shared" si="24"/>
        <v>[125,18]</v>
      </c>
      <c r="BU11" s="22" t="str">
        <f t="shared" si="48"/>
        <v>[5,2],[10,4],[20,6],[30,8],[45,10],[60,12],[80,14],[100,16],[125,18]</v>
      </c>
      <c r="BV11" s="5" t="s">
        <v>248</v>
      </c>
      <c r="BX11" s="18">
        <f t="shared" si="2"/>
        <v>10.937500000000002</v>
      </c>
      <c r="BY11" s="4">
        <f t="shared" si="49"/>
        <v>125</v>
      </c>
      <c r="BZ11" s="4">
        <f t="shared" si="67"/>
        <v>25</v>
      </c>
      <c r="CA11" s="4">
        <v>18</v>
      </c>
      <c r="CB11" s="4" t="str">
        <f t="shared" si="25"/>
        <v>[125,18]</v>
      </c>
      <c r="CC11" s="22" t="str">
        <f t="shared" si="50"/>
        <v>[5,2],[10,4],[20,6],[30,8],[45,10],[60,12],[80,14],[100,16],[125,18]</v>
      </c>
      <c r="CD11" s="5" t="s">
        <v>248</v>
      </c>
      <c r="CF11" s="18">
        <f t="shared" si="3"/>
        <v>10.937500000000002</v>
      </c>
      <c r="CG11" s="4">
        <f t="shared" si="51"/>
        <v>125</v>
      </c>
      <c r="CH11" s="4">
        <f t="shared" si="68"/>
        <v>25</v>
      </c>
      <c r="CI11" s="4">
        <v>18</v>
      </c>
      <c r="CJ11" s="4" t="str">
        <f t="shared" si="26"/>
        <v>[125,18]</v>
      </c>
      <c r="CK11" s="22" t="str">
        <f t="shared" si="52"/>
        <v>[5,2],[10,4],[20,6],[30,8],[45,10],[60,12],[80,14],[100,16],[125,18]</v>
      </c>
      <c r="CL11" s="5" t="s">
        <v>248</v>
      </c>
      <c r="CN11" s="18">
        <f t="shared" si="4"/>
        <v>10.937500000000002</v>
      </c>
      <c r="CO11" s="4">
        <f t="shared" si="53"/>
        <v>125</v>
      </c>
      <c r="CP11" s="4">
        <f t="shared" si="69"/>
        <v>25</v>
      </c>
      <c r="CQ11" s="4">
        <v>18</v>
      </c>
      <c r="CR11" s="4" t="str">
        <f t="shared" si="27"/>
        <v>[125,18]</v>
      </c>
      <c r="CS11" s="22" t="str">
        <f t="shared" si="54"/>
        <v>[5,2],[10,4],[20,6],[30,8],[45,10],[60,12],[80,14],[100,16],[125,18]</v>
      </c>
      <c r="CT11" s="5" t="s">
        <v>248</v>
      </c>
      <c r="CV11" s="18">
        <f t="shared" si="5"/>
        <v>10.937500000000002</v>
      </c>
      <c r="CW11" s="4">
        <f t="shared" si="55"/>
        <v>125</v>
      </c>
      <c r="CX11" s="4">
        <f t="shared" si="70"/>
        <v>25</v>
      </c>
      <c r="CY11" s="4">
        <v>18</v>
      </c>
      <c r="CZ11" s="4" t="str">
        <f t="shared" si="28"/>
        <v>[125,18]</v>
      </c>
      <c r="DA11" s="22" t="str">
        <f t="shared" si="56"/>
        <v>[5,2],[10,4],[20,6],[30,8],[45,10],[60,12],[80,14],[100,16],[125,18]</v>
      </c>
      <c r="DB11" s="5" t="s">
        <v>248</v>
      </c>
      <c r="DD11" s="18">
        <f t="shared" si="6"/>
        <v>10.937500000000002</v>
      </c>
      <c r="DE11" s="4">
        <f t="shared" si="57"/>
        <v>125</v>
      </c>
      <c r="DF11" s="4">
        <f t="shared" si="71"/>
        <v>25</v>
      </c>
      <c r="DG11" s="4">
        <v>18</v>
      </c>
      <c r="DH11" s="4" t="str">
        <f t="shared" si="29"/>
        <v>[125,18]</v>
      </c>
      <c r="DI11" s="22" t="str">
        <f t="shared" si="58"/>
        <v>[5,2],[10,4],[20,6],[30,8],[45,10],[60,12],[80,14],[100,16],[125,18]</v>
      </c>
      <c r="DJ11" s="5" t="s">
        <v>248</v>
      </c>
      <c r="DL11" s="18">
        <f t="shared" si="7"/>
        <v>10.937500000000002</v>
      </c>
      <c r="DM11" s="4">
        <f t="shared" si="59"/>
        <v>125</v>
      </c>
      <c r="DN11" s="4">
        <f t="shared" si="72"/>
        <v>25</v>
      </c>
      <c r="DO11" s="4">
        <v>18</v>
      </c>
      <c r="DP11" s="4" t="str">
        <f t="shared" si="30"/>
        <v>[125,18]</v>
      </c>
      <c r="DQ11" s="22" t="str">
        <f t="shared" si="60"/>
        <v>[5,2],[10,4],[20,6],[30,8],[45,10],[60,12],[80,14],[100,16],[125,18]</v>
      </c>
      <c r="DR11" s="5" t="s">
        <v>248</v>
      </c>
    </row>
    <row r="12" spans="1:122" x14ac:dyDescent="0.25">
      <c r="A12" s="21" t="s">
        <v>81</v>
      </c>
      <c r="B12" s="18">
        <f t="shared" si="8"/>
        <v>25.735294117647062</v>
      </c>
      <c r="C12" s="4">
        <f t="shared" si="31"/>
        <v>300</v>
      </c>
      <c r="D12" s="19">
        <v>50</v>
      </c>
      <c r="E12" s="4">
        <v>50</v>
      </c>
      <c r="F12" s="4" t="str">
        <f t="shared" si="9"/>
        <v>[300,50]</v>
      </c>
      <c r="G12" s="22" t="str">
        <f t="shared" si="32"/>
        <v>[10,5],[20,10],[40,15],[60,20],[90,25],[120,30],[160,35],[200,40],[250,45],[300,50]</v>
      </c>
      <c r="H12" s="5" t="s">
        <v>248</v>
      </c>
      <c r="J12" s="18">
        <f t="shared" si="10"/>
        <v>25.735294117647062</v>
      </c>
      <c r="K12" s="4">
        <f t="shared" si="33"/>
        <v>300</v>
      </c>
      <c r="L12" s="19">
        <v>50</v>
      </c>
      <c r="M12" s="4">
        <v>50</v>
      </c>
      <c r="N12" s="4" t="str">
        <f t="shared" si="11"/>
        <v>[300,50]</v>
      </c>
      <c r="O12" s="22" t="str">
        <f t="shared" si="34"/>
        <v>[10,5],[20,10],[40,15],[60,20],[90,25],[120,30],[160,35],[200,40],[250,45],[300,50]</v>
      </c>
      <c r="P12" s="5" t="s">
        <v>248</v>
      </c>
      <c r="Q12" s="27">
        <f t="shared" si="12"/>
        <v>0.41666666666666669</v>
      </c>
      <c r="R12" s="18">
        <f t="shared" si="13"/>
        <v>18.872549019607845</v>
      </c>
      <c r="S12" s="4">
        <f t="shared" si="35"/>
        <v>220</v>
      </c>
      <c r="T12" s="19">
        <v>40</v>
      </c>
      <c r="U12" s="4">
        <v>10</v>
      </c>
      <c r="V12" s="4" t="str">
        <f t="shared" si="14"/>
        <v>[220,10]</v>
      </c>
      <c r="W12" s="22" t="str">
        <f t="shared" si="36"/>
        <v>[10,1],[20,2],[30,3],[50,4],[70,5],[90,6],[120,7],[150,8],[180,9],[220,10]</v>
      </c>
      <c r="X12" s="5" t="s">
        <v>248</v>
      </c>
      <c r="Z12" s="18">
        <f t="shared" si="15"/>
        <v>12.867647058823531</v>
      </c>
      <c r="AA12" s="4">
        <f t="shared" si="37"/>
        <v>150</v>
      </c>
      <c r="AB12" s="4">
        <f t="shared" si="61"/>
        <v>25</v>
      </c>
      <c r="AC12" s="4">
        <v>20</v>
      </c>
      <c r="AD12" s="4" t="str">
        <f t="shared" si="16"/>
        <v>[150,20]</v>
      </c>
      <c r="AE12" s="22" t="str">
        <f t="shared" si="38"/>
        <v>[5,2],[10,4],[20,6],[30,8],[45,10],[60,12],[80,14],[100,16],[125,18],[150,20]</v>
      </c>
      <c r="AF12" s="5" t="s">
        <v>248</v>
      </c>
      <c r="AH12" s="18">
        <f t="shared" si="17"/>
        <v>12.867647058823531</v>
      </c>
      <c r="AI12" s="4">
        <f t="shared" si="39"/>
        <v>150</v>
      </c>
      <c r="AJ12" s="4">
        <f t="shared" si="62"/>
        <v>25</v>
      </c>
      <c r="AK12" s="4">
        <v>20</v>
      </c>
      <c r="AL12" s="4" t="str">
        <f t="shared" si="18"/>
        <v>[150,20]</v>
      </c>
      <c r="AM12" s="22" t="str">
        <f t="shared" si="40"/>
        <v>[5,2],[10,4],[20,6],[30,8],[45,10],[60,12],[80,14],[100,16],[125,18],[150,20]</v>
      </c>
      <c r="AN12" s="5" t="s">
        <v>248</v>
      </c>
      <c r="AP12" s="18">
        <f t="shared" si="19"/>
        <v>12.867647058823531</v>
      </c>
      <c r="AQ12" s="4">
        <f t="shared" si="41"/>
        <v>150</v>
      </c>
      <c r="AR12" s="4">
        <f t="shared" si="63"/>
        <v>25</v>
      </c>
      <c r="AS12" s="4">
        <v>20</v>
      </c>
      <c r="AT12" s="4" t="str">
        <f t="shared" si="20"/>
        <v>[150,20]</v>
      </c>
      <c r="AU12" s="22" t="str">
        <f t="shared" si="42"/>
        <v>[5,2],[10,4],[20,6],[30,8],[45,10],[60,12],[80,14],[100,16],[125,18],[150,20]</v>
      </c>
      <c r="AV12" s="5" t="s">
        <v>248</v>
      </c>
      <c r="AX12" s="18">
        <f t="shared" si="21"/>
        <v>12.867647058823531</v>
      </c>
      <c r="AY12" s="4">
        <f t="shared" si="43"/>
        <v>150</v>
      </c>
      <c r="AZ12" s="4">
        <f t="shared" si="64"/>
        <v>25</v>
      </c>
      <c r="BA12" s="4">
        <v>20</v>
      </c>
      <c r="BB12" s="4" t="str">
        <f t="shared" si="22"/>
        <v>[150,20]</v>
      </c>
      <c r="BC12" s="22" t="str">
        <f t="shared" si="44"/>
        <v>[5,2],[10,4],[20,6],[30,8],[45,10],[60,12],[80,14],[100,16],[125,18],[150,20]</v>
      </c>
      <c r="BD12" s="5" t="s">
        <v>248</v>
      </c>
      <c r="BH12" s="18">
        <f t="shared" si="0"/>
        <v>13.125000000000002</v>
      </c>
      <c r="BI12" s="4">
        <f t="shared" si="45"/>
        <v>150</v>
      </c>
      <c r="BJ12" s="4">
        <f t="shared" si="65"/>
        <v>25</v>
      </c>
      <c r="BK12" s="4">
        <v>20</v>
      </c>
      <c r="BL12" s="4" t="str">
        <f t="shared" si="23"/>
        <v>[150,20]</v>
      </c>
      <c r="BM12" s="22" t="str">
        <f t="shared" si="46"/>
        <v>[5,2],[10,4],[20,6],[30,8],[45,10],[60,12],[80,14],[100,16],[125,18],[150,20]</v>
      </c>
      <c r="BN12" s="5" t="s">
        <v>248</v>
      </c>
      <c r="BP12" s="18">
        <f t="shared" si="1"/>
        <v>13.125000000000002</v>
      </c>
      <c r="BQ12" s="4">
        <f t="shared" si="47"/>
        <v>150</v>
      </c>
      <c r="BR12" s="4">
        <f t="shared" si="66"/>
        <v>25</v>
      </c>
      <c r="BS12" s="4">
        <v>20</v>
      </c>
      <c r="BT12" s="4" t="str">
        <f t="shared" si="24"/>
        <v>[150,20]</v>
      </c>
      <c r="BU12" s="22" t="str">
        <f t="shared" si="48"/>
        <v>[5,2],[10,4],[20,6],[30,8],[45,10],[60,12],[80,14],[100,16],[125,18],[150,20]</v>
      </c>
      <c r="BV12" s="5" t="s">
        <v>248</v>
      </c>
      <c r="BX12" s="18">
        <f t="shared" si="2"/>
        <v>13.125000000000002</v>
      </c>
      <c r="BY12" s="4">
        <f t="shared" si="49"/>
        <v>150</v>
      </c>
      <c r="BZ12" s="4">
        <f t="shared" si="67"/>
        <v>25</v>
      </c>
      <c r="CA12" s="4">
        <v>20</v>
      </c>
      <c r="CB12" s="4" t="str">
        <f t="shared" si="25"/>
        <v>[150,20]</v>
      </c>
      <c r="CC12" s="22" t="str">
        <f t="shared" si="50"/>
        <v>[5,2],[10,4],[20,6],[30,8],[45,10],[60,12],[80,14],[100,16],[125,18],[150,20]</v>
      </c>
      <c r="CD12" s="5" t="s">
        <v>248</v>
      </c>
      <c r="CF12" s="18">
        <f t="shared" si="3"/>
        <v>13.125000000000002</v>
      </c>
      <c r="CG12" s="4">
        <f t="shared" si="51"/>
        <v>150</v>
      </c>
      <c r="CH12" s="4">
        <f t="shared" si="68"/>
        <v>25</v>
      </c>
      <c r="CI12" s="4">
        <v>20</v>
      </c>
      <c r="CJ12" s="4" t="str">
        <f t="shared" si="26"/>
        <v>[150,20]</v>
      </c>
      <c r="CK12" s="22" t="str">
        <f t="shared" si="52"/>
        <v>[5,2],[10,4],[20,6],[30,8],[45,10],[60,12],[80,14],[100,16],[125,18],[150,20]</v>
      </c>
      <c r="CL12" s="5" t="s">
        <v>248</v>
      </c>
      <c r="CN12" s="18">
        <f t="shared" si="4"/>
        <v>13.125000000000002</v>
      </c>
      <c r="CO12" s="4">
        <f t="shared" si="53"/>
        <v>150</v>
      </c>
      <c r="CP12" s="4">
        <f t="shared" si="69"/>
        <v>25</v>
      </c>
      <c r="CQ12" s="4">
        <v>20</v>
      </c>
      <c r="CR12" s="4" t="str">
        <f t="shared" si="27"/>
        <v>[150,20]</v>
      </c>
      <c r="CS12" s="22" t="str">
        <f t="shared" si="54"/>
        <v>[5,2],[10,4],[20,6],[30,8],[45,10],[60,12],[80,14],[100,16],[125,18],[150,20]</v>
      </c>
      <c r="CT12" s="5" t="s">
        <v>248</v>
      </c>
      <c r="CV12" s="18">
        <f t="shared" si="5"/>
        <v>13.125000000000002</v>
      </c>
      <c r="CW12" s="4">
        <f t="shared" si="55"/>
        <v>150</v>
      </c>
      <c r="CX12" s="4">
        <f t="shared" si="70"/>
        <v>25</v>
      </c>
      <c r="CY12" s="4">
        <v>20</v>
      </c>
      <c r="CZ12" s="4" t="str">
        <f t="shared" si="28"/>
        <v>[150,20]</v>
      </c>
      <c r="DA12" s="22" t="str">
        <f t="shared" si="56"/>
        <v>[5,2],[10,4],[20,6],[30,8],[45,10],[60,12],[80,14],[100,16],[125,18],[150,20]</v>
      </c>
      <c r="DB12" s="5" t="s">
        <v>248</v>
      </c>
      <c r="DD12" s="18">
        <f t="shared" si="6"/>
        <v>13.125000000000002</v>
      </c>
      <c r="DE12" s="4">
        <f t="shared" si="57"/>
        <v>150</v>
      </c>
      <c r="DF12" s="4">
        <f t="shared" si="71"/>
        <v>25</v>
      </c>
      <c r="DG12" s="4">
        <v>20</v>
      </c>
      <c r="DH12" s="4" t="str">
        <f t="shared" si="29"/>
        <v>[150,20]</v>
      </c>
      <c r="DI12" s="22" t="str">
        <f t="shared" si="58"/>
        <v>[5,2],[10,4],[20,6],[30,8],[45,10],[60,12],[80,14],[100,16],[125,18],[150,20]</v>
      </c>
      <c r="DJ12" s="5" t="s">
        <v>248</v>
      </c>
      <c r="DL12" s="18">
        <f t="shared" si="7"/>
        <v>13.125000000000002</v>
      </c>
      <c r="DM12" s="4">
        <f t="shared" si="59"/>
        <v>150</v>
      </c>
      <c r="DN12" s="4">
        <f t="shared" si="72"/>
        <v>25</v>
      </c>
      <c r="DO12" s="4">
        <v>20</v>
      </c>
      <c r="DP12" s="4" t="str">
        <f t="shared" si="30"/>
        <v>[150,20]</v>
      </c>
      <c r="DQ12" s="22" t="str">
        <f t="shared" si="60"/>
        <v>[5,2],[10,4],[20,6],[30,8],[45,10],[60,12],[80,14],[100,16],[125,18],[150,20]</v>
      </c>
      <c r="DR12" s="5" t="s">
        <v>248</v>
      </c>
    </row>
    <row r="13" spans="1:122" x14ac:dyDescent="0.25">
      <c r="A13" s="21" t="s">
        <v>83</v>
      </c>
      <c r="B13" s="18">
        <f t="shared" si="8"/>
        <v>30.882352941176471</v>
      </c>
      <c r="C13" s="4">
        <f t="shared" si="31"/>
        <v>360</v>
      </c>
      <c r="D13" s="19">
        <v>60</v>
      </c>
      <c r="E13" s="4">
        <v>55</v>
      </c>
      <c r="F13" s="4" t="str">
        <f t="shared" si="9"/>
        <v>[360,55]</v>
      </c>
      <c r="G13" s="22" t="str">
        <f t="shared" si="32"/>
        <v>[10,5],[20,10],[40,15],[60,20],[90,25],[120,30],[160,35],[200,40],[250,45],[300,50],[360,55]</v>
      </c>
      <c r="H13" s="5" t="s">
        <v>248</v>
      </c>
      <c r="J13" s="18">
        <f t="shared" si="10"/>
        <v>30.882352941176471</v>
      </c>
      <c r="K13" s="4">
        <f t="shared" si="33"/>
        <v>360</v>
      </c>
      <c r="L13" s="19">
        <v>60</v>
      </c>
      <c r="M13" s="4">
        <v>55</v>
      </c>
      <c r="N13" s="4" t="str">
        <f t="shared" si="11"/>
        <v>[360,55]</v>
      </c>
      <c r="O13" s="22" t="str">
        <f t="shared" si="34"/>
        <v>[10,5],[20,10],[40,15],[60,20],[90,25],[120,30],[160,35],[200,40],[250,45],[300,50],[360,55]</v>
      </c>
      <c r="P13" s="5" t="s">
        <v>248</v>
      </c>
      <c r="Q13" s="27">
        <f t="shared" si="12"/>
        <v>0.45833333333333331</v>
      </c>
      <c r="R13" s="18">
        <f t="shared" si="13"/>
        <v>22.303921568627452</v>
      </c>
      <c r="S13" s="4">
        <f t="shared" si="35"/>
        <v>260</v>
      </c>
      <c r="T13" s="19">
        <v>40</v>
      </c>
      <c r="U13" s="4">
        <v>11</v>
      </c>
      <c r="V13" s="4" t="str">
        <f t="shared" si="14"/>
        <v>[260,11]</v>
      </c>
      <c r="W13" s="22" t="str">
        <f t="shared" si="36"/>
        <v>[10,1],[20,2],[30,3],[50,4],[70,5],[90,6],[120,7],[150,8],[180,9],[220,10],[260,11]</v>
      </c>
      <c r="X13" s="5" t="s">
        <v>248</v>
      </c>
      <c r="Z13" s="18">
        <f t="shared" si="15"/>
        <v>15.441176470588236</v>
      </c>
      <c r="AA13" s="4">
        <f t="shared" si="37"/>
        <v>180</v>
      </c>
      <c r="AB13" s="4">
        <f t="shared" si="61"/>
        <v>30</v>
      </c>
      <c r="AC13" s="4">
        <v>22</v>
      </c>
      <c r="AD13" s="4" t="str">
        <f t="shared" si="16"/>
        <v>[180,22]</v>
      </c>
      <c r="AE13" s="22" t="str">
        <f t="shared" si="38"/>
        <v>[5,2],[10,4],[20,6],[30,8],[45,10],[60,12],[80,14],[100,16],[125,18],[150,20],[180,22]</v>
      </c>
      <c r="AF13" s="5" t="s">
        <v>248</v>
      </c>
      <c r="AH13" s="18">
        <f t="shared" si="17"/>
        <v>15.441176470588236</v>
      </c>
      <c r="AI13" s="4">
        <f t="shared" si="39"/>
        <v>180</v>
      </c>
      <c r="AJ13" s="4">
        <f t="shared" si="62"/>
        <v>30</v>
      </c>
      <c r="AK13" s="4">
        <v>22</v>
      </c>
      <c r="AL13" s="4" t="str">
        <f t="shared" si="18"/>
        <v>[180,22]</v>
      </c>
      <c r="AM13" s="22" t="str">
        <f t="shared" si="40"/>
        <v>[5,2],[10,4],[20,6],[30,8],[45,10],[60,12],[80,14],[100,16],[125,18],[150,20],[180,22]</v>
      </c>
      <c r="AN13" s="5" t="s">
        <v>248</v>
      </c>
      <c r="AP13" s="18">
        <f t="shared" si="19"/>
        <v>15.441176470588236</v>
      </c>
      <c r="AQ13" s="4">
        <f t="shared" si="41"/>
        <v>180</v>
      </c>
      <c r="AR13" s="4">
        <f t="shared" si="63"/>
        <v>30</v>
      </c>
      <c r="AS13" s="4">
        <v>22</v>
      </c>
      <c r="AT13" s="4" t="str">
        <f t="shared" si="20"/>
        <v>[180,22]</v>
      </c>
      <c r="AU13" s="22" t="str">
        <f t="shared" si="42"/>
        <v>[5,2],[10,4],[20,6],[30,8],[45,10],[60,12],[80,14],[100,16],[125,18],[150,20],[180,22]</v>
      </c>
      <c r="AV13" s="5" t="s">
        <v>248</v>
      </c>
      <c r="AX13" s="18">
        <f t="shared" si="21"/>
        <v>15.441176470588236</v>
      </c>
      <c r="AY13" s="4">
        <f t="shared" si="43"/>
        <v>180</v>
      </c>
      <c r="AZ13" s="4">
        <f t="shared" si="64"/>
        <v>30</v>
      </c>
      <c r="BA13" s="4">
        <v>22</v>
      </c>
      <c r="BB13" s="4" t="str">
        <f t="shared" si="22"/>
        <v>[180,22]</v>
      </c>
      <c r="BC13" s="22" t="str">
        <f t="shared" si="44"/>
        <v>[5,2],[10,4],[20,6],[30,8],[45,10],[60,12],[80,14],[100,16],[125,18],[150,20],[180,22]</v>
      </c>
      <c r="BD13" s="5" t="s">
        <v>248</v>
      </c>
      <c r="BH13" s="18">
        <f t="shared" si="0"/>
        <v>15.750000000000002</v>
      </c>
      <c r="BI13" s="4">
        <f t="shared" si="45"/>
        <v>180</v>
      </c>
      <c r="BJ13" s="4">
        <f t="shared" si="65"/>
        <v>30</v>
      </c>
      <c r="BK13" s="4">
        <v>22</v>
      </c>
      <c r="BL13" s="4" t="str">
        <f t="shared" si="23"/>
        <v>[180,22]</v>
      </c>
      <c r="BM13" s="22" t="str">
        <f t="shared" si="46"/>
        <v>[5,2],[10,4],[20,6],[30,8],[45,10],[60,12],[80,14],[100,16],[125,18],[150,20],[180,22]</v>
      </c>
      <c r="BN13" s="5" t="s">
        <v>248</v>
      </c>
      <c r="BP13" s="18">
        <f t="shared" si="1"/>
        <v>15.750000000000002</v>
      </c>
      <c r="BQ13" s="4">
        <f t="shared" si="47"/>
        <v>180</v>
      </c>
      <c r="BR13" s="4">
        <f t="shared" si="66"/>
        <v>30</v>
      </c>
      <c r="BS13" s="4">
        <v>22</v>
      </c>
      <c r="BT13" s="4" t="str">
        <f t="shared" si="24"/>
        <v>[180,22]</v>
      </c>
      <c r="BU13" s="22" t="str">
        <f t="shared" si="48"/>
        <v>[5,2],[10,4],[20,6],[30,8],[45,10],[60,12],[80,14],[100,16],[125,18],[150,20],[180,22]</v>
      </c>
      <c r="BV13" s="5" t="s">
        <v>248</v>
      </c>
      <c r="BX13" s="18">
        <f t="shared" si="2"/>
        <v>15.750000000000002</v>
      </c>
      <c r="BY13" s="4">
        <f t="shared" si="49"/>
        <v>180</v>
      </c>
      <c r="BZ13" s="4">
        <f t="shared" si="67"/>
        <v>30</v>
      </c>
      <c r="CA13" s="4">
        <v>22</v>
      </c>
      <c r="CB13" s="4" t="str">
        <f t="shared" si="25"/>
        <v>[180,22]</v>
      </c>
      <c r="CC13" s="22" t="str">
        <f t="shared" si="50"/>
        <v>[5,2],[10,4],[20,6],[30,8],[45,10],[60,12],[80,14],[100,16],[125,18],[150,20],[180,22]</v>
      </c>
      <c r="CD13" s="5" t="s">
        <v>248</v>
      </c>
      <c r="CF13" s="18">
        <f t="shared" si="3"/>
        <v>15.750000000000002</v>
      </c>
      <c r="CG13" s="4">
        <f t="shared" si="51"/>
        <v>180</v>
      </c>
      <c r="CH13" s="4">
        <f t="shared" si="68"/>
        <v>30</v>
      </c>
      <c r="CI13" s="4">
        <v>22</v>
      </c>
      <c r="CJ13" s="4" t="str">
        <f t="shared" si="26"/>
        <v>[180,22]</v>
      </c>
      <c r="CK13" s="22" t="str">
        <f t="shared" si="52"/>
        <v>[5,2],[10,4],[20,6],[30,8],[45,10],[60,12],[80,14],[100,16],[125,18],[150,20],[180,22]</v>
      </c>
      <c r="CL13" s="5" t="s">
        <v>248</v>
      </c>
      <c r="CN13" s="18">
        <f t="shared" si="4"/>
        <v>15.750000000000002</v>
      </c>
      <c r="CO13" s="4">
        <f t="shared" si="53"/>
        <v>180</v>
      </c>
      <c r="CP13" s="4">
        <f t="shared" si="69"/>
        <v>30</v>
      </c>
      <c r="CQ13" s="4">
        <v>22</v>
      </c>
      <c r="CR13" s="4" t="str">
        <f t="shared" si="27"/>
        <v>[180,22]</v>
      </c>
      <c r="CS13" s="22" t="str">
        <f t="shared" si="54"/>
        <v>[5,2],[10,4],[20,6],[30,8],[45,10],[60,12],[80,14],[100,16],[125,18],[150,20],[180,22]</v>
      </c>
      <c r="CT13" s="5" t="s">
        <v>248</v>
      </c>
      <c r="CV13" s="18">
        <f t="shared" si="5"/>
        <v>15.750000000000002</v>
      </c>
      <c r="CW13" s="4">
        <f t="shared" si="55"/>
        <v>180</v>
      </c>
      <c r="CX13" s="4">
        <f t="shared" si="70"/>
        <v>30</v>
      </c>
      <c r="CY13" s="4">
        <v>22</v>
      </c>
      <c r="CZ13" s="4" t="str">
        <f t="shared" si="28"/>
        <v>[180,22]</v>
      </c>
      <c r="DA13" s="22" t="str">
        <f t="shared" si="56"/>
        <v>[5,2],[10,4],[20,6],[30,8],[45,10],[60,12],[80,14],[100,16],[125,18],[150,20],[180,22]</v>
      </c>
      <c r="DB13" s="5" t="s">
        <v>248</v>
      </c>
      <c r="DD13" s="18">
        <f t="shared" si="6"/>
        <v>15.750000000000002</v>
      </c>
      <c r="DE13" s="4">
        <f t="shared" si="57"/>
        <v>180</v>
      </c>
      <c r="DF13" s="4">
        <f t="shared" si="71"/>
        <v>30</v>
      </c>
      <c r="DG13" s="4">
        <v>22</v>
      </c>
      <c r="DH13" s="4" t="str">
        <f t="shared" si="29"/>
        <v>[180,22]</v>
      </c>
      <c r="DI13" s="22" t="str">
        <f t="shared" si="58"/>
        <v>[5,2],[10,4],[20,6],[30,8],[45,10],[60,12],[80,14],[100,16],[125,18],[150,20],[180,22]</v>
      </c>
      <c r="DJ13" s="5" t="s">
        <v>248</v>
      </c>
      <c r="DL13" s="18">
        <f t="shared" si="7"/>
        <v>15.750000000000002</v>
      </c>
      <c r="DM13" s="4">
        <f t="shared" si="59"/>
        <v>180</v>
      </c>
      <c r="DN13" s="4">
        <f t="shared" si="72"/>
        <v>30</v>
      </c>
      <c r="DO13" s="4">
        <v>22</v>
      </c>
      <c r="DP13" s="4" t="str">
        <f t="shared" si="30"/>
        <v>[180,22]</v>
      </c>
      <c r="DQ13" s="22" t="str">
        <f t="shared" si="60"/>
        <v>[5,2],[10,4],[20,6],[30,8],[45,10],[60,12],[80,14],[100,16],[125,18],[150,20],[180,22]</v>
      </c>
      <c r="DR13" s="5" t="s">
        <v>248</v>
      </c>
    </row>
    <row r="14" spans="1:122" x14ac:dyDescent="0.25">
      <c r="A14" s="21" t="s">
        <v>85</v>
      </c>
      <c r="B14" s="18">
        <f t="shared" si="8"/>
        <v>36.029411764705884</v>
      </c>
      <c r="C14" s="4">
        <f t="shared" si="31"/>
        <v>420</v>
      </c>
      <c r="D14" s="19">
        <v>60</v>
      </c>
      <c r="E14" s="4">
        <v>60</v>
      </c>
      <c r="F14" s="4" t="str">
        <f t="shared" si="9"/>
        <v>[420,60]</v>
      </c>
      <c r="G14" s="22" t="str">
        <f t="shared" si="32"/>
        <v>[10,5],[20,10],[40,15],[60,20],[90,25],[120,30],[160,35],[200,40],[250,45],[300,50],[360,55],[420,60]</v>
      </c>
      <c r="H14" s="5" t="s">
        <v>248</v>
      </c>
      <c r="J14" s="18">
        <f t="shared" si="10"/>
        <v>36.029411764705884</v>
      </c>
      <c r="K14" s="4">
        <f t="shared" si="33"/>
        <v>420</v>
      </c>
      <c r="L14" s="19">
        <v>60</v>
      </c>
      <c r="M14" s="4">
        <v>60</v>
      </c>
      <c r="N14" s="4" t="str">
        <f t="shared" si="11"/>
        <v>[420,60]</v>
      </c>
      <c r="O14" s="22" t="str">
        <f t="shared" si="34"/>
        <v>[10,5],[20,10],[40,15],[60,20],[90,25],[120,30],[160,35],[200,40],[250,45],[300,50],[360,55],[420,60]</v>
      </c>
      <c r="P14" s="5" t="s">
        <v>248</v>
      </c>
      <c r="Q14" s="27">
        <f t="shared" si="12"/>
        <v>0.5</v>
      </c>
      <c r="R14" s="18">
        <f t="shared" si="13"/>
        <v>25.735294117647062</v>
      </c>
      <c r="S14" s="4">
        <f t="shared" si="35"/>
        <v>300</v>
      </c>
      <c r="T14" s="19">
        <v>40</v>
      </c>
      <c r="U14" s="4">
        <v>12</v>
      </c>
      <c r="V14" s="4" t="str">
        <f t="shared" si="14"/>
        <v>[300,12]</v>
      </c>
      <c r="W14" s="22" t="str">
        <f t="shared" si="36"/>
        <v>[10,1],[20,2],[30,3],[50,4],[70,5],[90,6],[120,7],[150,8],[180,9],[220,10],[260,11],[300,12]</v>
      </c>
      <c r="X14" s="5" t="s">
        <v>248</v>
      </c>
      <c r="Z14" s="18">
        <f t="shared" si="15"/>
        <v>18.014705882352942</v>
      </c>
      <c r="AA14" s="4">
        <f t="shared" si="37"/>
        <v>210</v>
      </c>
      <c r="AB14" s="4">
        <f t="shared" si="61"/>
        <v>30</v>
      </c>
      <c r="AC14" s="4">
        <v>24</v>
      </c>
      <c r="AD14" s="4" t="str">
        <f t="shared" si="16"/>
        <v>[210,24]</v>
      </c>
      <c r="AE14" s="22" t="str">
        <f t="shared" si="38"/>
        <v>[5,2],[10,4],[20,6],[30,8],[45,10],[60,12],[80,14],[100,16],[125,18],[150,20],[180,22],[210,24]</v>
      </c>
      <c r="AF14" s="5" t="s">
        <v>248</v>
      </c>
      <c r="AH14" s="18">
        <f t="shared" si="17"/>
        <v>18.014705882352942</v>
      </c>
      <c r="AI14" s="4">
        <f t="shared" si="39"/>
        <v>210</v>
      </c>
      <c r="AJ14" s="4">
        <f t="shared" si="62"/>
        <v>30</v>
      </c>
      <c r="AK14" s="4">
        <v>24</v>
      </c>
      <c r="AL14" s="4" t="str">
        <f t="shared" si="18"/>
        <v>[210,24]</v>
      </c>
      <c r="AM14" s="22" t="str">
        <f t="shared" si="40"/>
        <v>[5,2],[10,4],[20,6],[30,8],[45,10],[60,12],[80,14],[100,16],[125,18],[150,20],[180,22],[210,24]</v>
      </c>
      <c r="AN14" s="5" t="s">
        <v>248</v>
      </c>
      <c r="AP14" s="18">
        <f t="shared" si="19"/>
        <v>18.014705882352942</v>
      </c>
      <c r="AQ14" s="4">
        <f t="shared" si="41"/>
        <v>210</v>
      </c>
      <c r="AR14" s="4">
        <f t="shared" si="63"/>
        <v>30</v>
      </c>
      <c r="AS14" s="4">
        <v>24</v>
      </c>
      <c r="AT14" s="4" t="str">
        <f t="shared" si="20"/>
        <v>[210,24]</v>
      </c>
      <c r="AU14" s="22" t="str">
        <f t="shared" si="42"/>
        <v>[5,2],[10,4],[20,6],[30,8],[45,10],[60,12],[80,14],[100,16],[125,18],[150,20],[180,22],[210,24]</v>
      </c>
      <c r="AV14" s="5" t="s">
        <v>248</v>
      </c>
      <c r="AX14" s="18">
        <f t="shared" si="21"/>
        <v>18.014705882352942</v>
      </c>
      <c r="AY14" s="4">
        <f t="shared" si="43"/>
        <v>210</v>
      </c>
      <c r="AZ14" s="4">
        <f t="shared" si="64"/>
        <v>30</v>
      </c>
      <c r="BA14" s="4">
        <v>24</v>
      </c>
      <c r="BB14" s="4" t="str">
        <f t="shared" si="22"/>
        <v>[210,24]</v>
      </c>
      <c r="BC14" s="22" t="str">
        <f t="shared" si="44"/>
        <v>[5,2],[10,4],[20,6],[30,8],[45,10],[60,12],[80,14],[100,16],[125,18],[150,20],[180,22],[210,24]</v>
      </c>
      <c r="BD14" s="5" t="s">
        <v>248</v>
      </c>
      <c r="BH14" s="18">
        <f t="shared" si="0"/>
        <v>18.375000000000004</v>
      </c>
      <c r="BI14" s="4">
        <f t="shared" si="45"/>
        <v>210</v>
      </c>
      <c r="BJ14" s="4">
        <f t="shared" si="65"/>
        <v>30</v>
      </c>
      <c r="BK14" s="4">
        <v>24</v>
      </c>
      <c r="BL14" s="4" t="str">
        <f t="shared" si="23"/>
        <v>[210,24]</v>
      </c>
      <c r="BM14" s="22" t="str">
        <f t="shared" si="46"/>
        <v>[5,2],[10,4],[20,6],[30,8],[45,10],[60,12],[80,14],[100,16],[125,18],[150,20],[180,22],[210,24]</v>
      </c>
      <c r="BN14" s="5" t="s">
        <v>248</v>
      </c>
      <c r="BP14" s="18">
        <f t="shared" si="1"/>
        <v>18.375000000000004</v>
      </c>
      <c r="BQ14" s="4">
        <f t="shared" si="47"/>
        <v>210</v>
      </c>
      <c r="BR14" s="4">
        <f t="shared" si="66"/>
        <v>30</v>
      </c>
      <c r="BS14" s="4">
        <v>24</v>
      </c>
      <c r="BT14" s="4" t="str">
        <f t="shared" si="24"/>
        <v>[210,24]</v>
      </c>
      <c r="BU14" s="22" t="str">
        <f t="shared" si="48"/>
        <v>[5,2],[10,4],[20,6],[30,8],[45,10],[60,12],[80,14],[100,16],[125,18],[150,20],[180,22],[210,24]</v>
      </c>
      <c r="BV14" s="5" t="s">
        <v>248</v>
      </c>
      <c r="BX14" s="18">
        <f t="shared" si="2"/>
        <v>18.375000000000004</v>
      </c>
      <c r="BY14" s="4">
        <f t="shared" si="49"/>
        <v>210</v>
      </c>
      <c r="BZ14" s="4">
        <f t="shared" si="67"/>
        <v>30</v>
      </c>
      <c r="CA14" s="4">
        <v>24</v>
      </c>
      <c r="CB14" s="4" t="str">
        <f t="shared" si="25"/>
        <v>[210,24]</v>
      </c>
      <c r="CC14" s="22" t="str">
        <f t="shared" si="50"/>
        <v>[5,2],[10,4],[20,6],[30,8],[45,10],[60,12],[80,14],[100,16],[125,18],[150,20],[180,22],[210,24]</v>
      </c>
      <c r="CD14" s="5" t="s">
        <v>248</v>
      </c>
      <c r="CF14" s="18">
        <f t="shared" si="3"/>
        <v>18.375000000000004</v>
      </c>
      <c r="CG14" s="4">
        <f t="shared" si="51"/>
        <v>210</v>
      </c>
      <c r="CH14" s="4">
        <f t="shared" si="68"/>
        <v>30</v>
      </c>
      <c r="CI14" s="4">
        <v>24</v>
      </c>
      <c r="CJ14" s="4" t="str">
        <f t="shared" si="26"/>
        <v>[210,24]</v>
      </c>
      <c r="CK14" s="22" t="str">
        <f t="shared" si="52"/>
        <v>[5,2],[10,4],[20,6],[30,8],[45,10],[60,12],[80,14],[100,16],[125,18],[150,20],[180,22],[210,24]</v>
      </c>
      <c r="CL14" s="5" t="s">
        <v>248</v>
      </c>
      <c r="CN14" s="18">
        <f t="shared" si="4"/>
        <v>18.375000000000004</v>
      </c>
      <c r="CO14" s="4">
        <f t="shared" si="53"/>
        <v>210</v>
      </c>
      <c r="CP14" s="4">
        <f t="shared" si="69"/>
        <v>30</v>
      </c>
      <c r="CQ14" s="4">
        <v>24</v>
      </c>
      <c r="CR14" s="4" t="str">
        <f t="shared" si="27"/>
        <v>[210,24]</v>
      </c>
      <c r="CS14" s="22" t="str">
        <f t="shared" si="54"/>
        <v>[5,2],[10,4],[20,6],[30,8],[45,10],[60,12],[80,14],[100,16],[125,18],[150,20],[180,22],[210,24]</v>
      </c>
      <c r="CT14" s="5" t="s">
        <v>248</v>
      </c>
      <c r="CV14" s="18">
        <f t="shared" si="5"/>
        <v>18.375000000000004</v>
      </c>
      <c r="CW14" s="4">
        <f t="shared" si="55"/>
        <v>210</v>
      </c>
      <c r="CX14" s="4">
        <f t="shared" si="70"/>
        <v>30</v>
      </c>
      <c r="CY14" s="4">
        <v>24</v>
      </c>
      <c r="CZ14" s="4" t="str">
        <f t="shared" si="28"/>
        <v>[210,24]</v>
      </c>
      <c r="DA14" s="22" t="str">
        <f t="shared" si="56"/>
        <v>[5,2],[10,4],[20,6],[30,8],[45,10],[60,12],[80,14],[100,16],[125,18],[150,20],[180,22],[210,24]</v>
      </c>
      <c r="DB14" s="5" t="s">
        <v>248</v>
      </c>
      <c r="DD14" s="18">
        <f t="shared" si="6"/>
        <v>18.375000000000004</v>
      </c>
      <c r="DE14" s="4">
        <f t="shared" si="57"/>
        <v>210</v>
      </c>
      <c r="DF14" s="4">
        <f t="shared" si="71"/>
        <v>30</v>
      </c>
      <c r="DG14" s="4">
        <v>24</v>
      </c>
      <c r="DH14" s="4" t="str">
        <f t="shared" si="29"/>
        <v>[210,24]</v>
      </c>
      <c r="DI14" s="22" t="str">
        <f t="shared" si="58"/>
        <v>[5,2],[10,4],[20,6],[30,8],[45,10],[60,12],[80,14],[100,16],[125,18],[150,20],[180,22],[210,24]</v>
      </c>
      <c r="DJ14" s="5" t="s">
        <v>248</v>
      </c>
      <c r="DL14" s="18">
        <f t="shared" si="7"/>
        <v>18.375000000000004</v>
      </c>
      <c r="DM14" s="4">
        <f t="shared" si="59"/>
        <v>210</v>
      </c>
      <c r="DN14" s="4">
        <f t="shared" si="72"/>
        <v>30</v>
      </c>
      <c r="DO14" s="4">
        <v>24</v>
      </c>
      <c r="DP14" s="4" t="str">
        <f t="shared" si="30"/>
        <v>[210,24]</v>
      </c>
      <c r="DQ14" s="22" t="str">
        <f t="shared" si="60"/>
        <v>[5,2],[10,4],[20,6],[30,8],[45,10],[60,12],[80,14],[100,16],[125,18],[150,20],[180,22],[210,24]</v>
      </c>
      <c r="DR14" s="5" t="s">
        <v>248</v>
      </c>
    </row>
    <row r="15" spans="1:122" x14ac:dyDescent="0.25">
      <c r="A15" s="21" t="s">
        <v>87</v>
      </c>
      <c r="B15" s="18">
        <f t="shared" si="8"/>
        <v>42.0343137254902</v>
      </c>
      <c r="C15" s="4">
        <f t="shared" si="31"/>
        <v>490</v>
      </c>
      <c r="D15" s="19">
        <v>70</v>
      </c>
      <c r="E15" s="4">
        <v>65</v>
      </c>
      <c r="F15" s="4" t="str">
        <f t="shared" si="9"/>
        <v>[490,65]</v>
      </c>
      <c r="G15" s="22" t="str">
        <f t="shared" si="32"/>
        <v>[10,5],[20,10],[40,15],[60,20],[90,25],[120,30],[160,35],[200,40],[250,45],[300,50],[360,55],[420,60],[490,65]</v>
      </c>
      <c r="H15" s="5" t="s">
        <v>248</v>
      </c>
      <c r="J15" s="18">
        <f t="shared" si="10"/>
        <v>42.0343137254902</v>
      </c>
      <c r="K15" s="4">
        <f t="shared" si="33"/>
        <v>490</v>
      </c>
      <c r="L15" s="19">
        <v>70</v>
      </c>
      <c r="M15" s="4">
        <v>65</v>
      </c>
      <c r="N15" s="4" t="str">
        <f t="shared" si="11"/>
        <v>[490,65]</v>
      </c>
      <c r="O15" s="22" t="str">
        <f t="shared" si="34"/>
        <v>[10,5],[20,10],[40,15],[60,20],[90,25],[120,30],[160,35],[200,40],[250,45],[300,50],[360,55],[420,60],[490,65]</v>
      </c>
      <c r="P15" s="5" t="s">
        <v>248</v>
      </c>
      <c r="Q15" s="27">
        <f t="shared" si="12"/>
        <v>0.54166666666666663</v>
      </c>
      <c r="R15" s="18">
        <f t="shared" si="13"/>
        <v>30.024509803921571</v>
      </c>
      <c r="S15" s="4">
        <f t="shared" si="35"/>
        <v>350</v>
      </c>
      <c r="T15" s="19">
        <v>50</v>
      </c>
      <c r="U15" s="4">
        <v>13</v>
      </c>
      <c r="V15" s="4" t="str">
        <f t="shared" si="14"/>
        <v>[350,13]</v>
      </c>
      <c r="W15" s="22" t="str">
        <f t="shared" si="36"/>
        <v>[10,1],[20,2],[30,3],[50,4],[70,5],[90,6],[120,7],[150,8],[180,9],[220,10],[260,11],[300,12],[350,13]</v>
      </c>
      <c r="X15" s="5" t="s">
        <v>248</v>
      </c>
      <c r="Z15" s="18">
        <f t="shared" si="15"/>
        <v>21.0171568627451</v>
      </c>
      <c r="AA15" s="4">
        <f t="shared" si="37"/>
        <v>245</v>
      </c>
      <c r="AB15" s="4">
        <f t="shared" si="61"/>
        <v>35</v>
      </c>
      <c r="AC15" s="4">
        <v>26</v>
      </c>
      <c r="AD15" s="4" t="str">
        <f t="shared" si="16"/>
        <v>[245,26]</v>
      </c>
      <c r="AE15" s="22" t="str">
        <f t="shared" si="38"/>
        <v>[5,2],[10,4],[20,6],[30,8],[45,10],[60,12],[80,14],[100,16],[125,18],[150,20],[180,22],[210,24],[245,26]</v>
      </c>
      <c r="AF15" s="5" t="s">
        <v>248</v>
      </c>
      <c r="AH15" s="18">
        <f t="shared" si="17"/>
        <v>21.0171568627451</v>
      </c>
      <c r="AI15" s="4">
        <f t="shared" si="39"/>
        <v>245</v>
      </c>
      <c r="AJ15" s="4">
        <f t="shared" si="62"/>
        <v>35</v>
      </c>
      <c r="AK15" s="4">
        <v>26</v>
      </c>
      <c r="AL15" s="4" t="str">
        <f t="shared" si="18"/>
        <v>[245,26]</v>
      </c>
      <c r="AM15" s="22" t="str">
        <f t="shared" si="40"/>
        <v>[5,2],[10,4],[20,6],[30,8],[45,10],[60,12],[80,14],[100,16],[125,18],[150,20],[180,22],[210,24],[245,26]</v>
      </c>
      <c r="AN15" s="5" t="s">
        <v>248</v>
      </c>
      <c r="AP15" s="18">
        <f t="shared" si="19"/>
        <v>21.0171568627451</v>
      </c>
      <c r="AQ15" s="4">
        <f t="shared" si="41"/>
        <v>245</v>
      </c>
      <c r="AR15" s="4">
        <f t="shared" si="63"/>
        <v>35</v>
      </c>
      <c r="AS15" s="4">
        <v>26</v>
      </c>
      <c r="AT15" s="4" t="str">
        <f t="shared" si="20"/>
        <v>[245,26]</v>
      </c>
      <c r="AU15" s="22" t="str">
        <f t="shared" si="42"/>
        <v>[5,2],[10,4],[20,6],[30,8],[45,10],[60,12],[80,14],[100,16],[125,18],[150,20],[180,22],[210,24],[245,26]</v>
      </c>
      <c r="AV15" s="5" t="s">
        <v>248</v>
      </c>
      <c r="AX15" s="18">
        <f t="shared" si="21"/>
        <v>21.0171568627451</v>
      </c>
      <c r="AY15" s="4">
        <f t="shared" si="43"/>
        <v>245</v>
      </c>
      <c r="AZ15" s="4">
        <f t="shared" si="64"/>
        <v>35</v>
      </c>
      <c r="BA15" s="4">
        <v>26</v>
      </c>
      <c r="BB15" s="4" t="str">
        <f t="shared" si="22"/>
        <v>[245,26]</v>
      </c>
      <c r="BC15" s="22" t="str">
        <f t="shared" si="44"/>
        <v>[5,2],[10,4],[20,6],[30,8],[45,10],[60,12],[80,14],[100,16],[125,18],[150,20],[180,22],[210,24],[245,26]</v>
      </c>
      <c r="BD15" s="5" t="s">
        <v>248</v>
      </c>
      <c r="BH15" s="18">
        <f t="shared" si="0"/>
        <v>21.437500000000004</v>
      </c>
      <c r="BI15" s="4">
        <f t="shared" si="45"/>
        <v>245</v>
      </c>
      <c r="BJ15" s="4">
        <f t="shared" si="65"/>
        <v>35</v>
      </c>
      <c r="BK15" s="4">
        <v>26</v>
      </c>
      <c r="BL15" s="4" t="str">
        <f t="shared" si="23"/>
        <v>[245,26]</v>
      </c>
      <c r="BM15" s="22" t="str">
        <f t="shared" si="46"/>
        <v>[5,2],[10,4],[20,6],[30,8],[45,10],[60,12],[80,14],[100,16],[125,18],[150,20],[180,22],[210,24],[245,26]</v>
      </c>
      <c r="BN15" s="5" t="s">
        <v>248</v>
      </c>
      <c r="BP15" s="18">
        <f t="shared" si="1"/>
        <v>21.437500000000004</v>
      </c>
      <c r="BQ15" s="4">
        <f t="shared" si="47"/>
        <v>245</v>
      </c>
      <c r="BR15" s="4">
        <f t="shared" si="66"/>
        <v>35</v>
      </c>
      <c r="BS15" s="4">
        <v>26</v>
      </c>
      <c r="BT15" s="4" t="str">
        <f t="shared" si="24"/>
        <v>[245,26]</v>
      </c>
      <c r="BU15" s="22" t="str">
        <f t="shared" si="48"/>
        <v>[5,2],[10,4],[20,6],[30,8],[45,10],[60,12],[80,14],[100,16],[125,18],[150,20],[180,22],[210,24],[245,26]</v>
      </c>
      <c r="BV15" s="5" t="s">
        <v>248</v>
      </c>
      <c r="BX15" s="18">
        <f t="shared" si="2"/>
        <v>21.437500000000004</v>
      </c>
      <c r="BY15" s="4">
        <f t="shared" si="49"/>
        <v>245</v>
      </c>
      <c r="BZ15" s="4">
        <f t="shared" si="67"/>
        <v>35</v>
      </c>
      <c r="CA15" s="4">
        <v>26</v>
      </c>
      <c r="CB15" s="4" t="str">
        <f t="shared" si="25"/>
        <v>[245,26]</v>
      </c>
      <c r="CC15" s="22" t="str">
        <f t="shared" si="50"/>
        <v>[5,2],[10,4],[20,6],[30,8],[45,10],[60,12],[80,14],[100,16],[125,18],[150,20],[180,22],[210,24],[245,26]</v>
      </c>
      <c r="CD15" s="5" t="s">
        <v>248</v>
      </c>
      <c r="CF15" s="18">
        <f t="shared" si="3"/>
        <v>21.437500000000004</v>
      </c>
      <c r="CG15" s="4">
        <f t="shared" si="51"/>
        <v>245</v>
      </c>
      <c r="CH15" s="4">
        <f t="shared" si="68"/>
        <v>35</v>
      </c>
      <c r="CI15" s="4">
        <v>26</v>
      </c>
      <c r="CJ15" s="4" t="str">
        <f t="shared" si="26"/>
        <v>[245,26]</v>
      </c>
      <c r="CK15" s="22" t="str">
        <f t="shared" si="52"/>
        <v>[5,2],[10,4],[20,6],[30,8],[45,10],[60,12],[80,14],[100,16],[125,18],[150,20],[180,22],[210,24],[245,26]</v>
      </c>
      <c r="CL15" s="5" t="s">
        <v>248</v>
      </c>
      <c r="CN15" s="18">
        <f t="shared" si="4"/>
        <v>21.437500000000004</v>
      </c>
      <c r="CO15" s="4">
        <f t="shared" si="53"/>
        <v>245</v>
      </c>
      <c r="CP15" s="4">
        <f t="shared" si="69"/>
        <v>35</v>
      </c>
      <c r="CQ15" s="4">
        <v>26</v>
      </c>
      <c r="CR15" s="4" t="str">
        <f t="shared" si="27"/>
        <v>[245,26]</v>
      </c>
      <c r="CS15" s="22" t="str">
        <f t="shared" si="54"/>
        <v>[5,2],[10,4],[20,6],[30,8],[45,10],[60,12],[80,14],[100,16],[125,18],[150,20],[180,22],[210,24],[245,26]</v>
      </c>
      <c r="CT15" s="5" t="s">
        <v>248</v>
      </c>
      <c r="CV15" s="18">
        <f t="shared" si="5"/>
        <v>21.437500000000004</v>
      </c>
      <c r="CW15" s="4">
        <f t="shared" si="55"/>
        <v>245</v>
      </c>
      <c r="CX15" s="4">
        <f t="shared" si="70"/>
        <v>35</v>
      </c>
      <c r="CY15" s="4">
        <v>26</v>
      </c>
      <c r="CZ15" s="4" t="str">
        <f t="shared" si="28"/>
        <v>[245,26]</v>
      </c>
      <c r="DA15" s="22" t="str">
        <f t="shared" si="56"/>
        <v>[5,2],[10,4],[20,6],[30,8],[45,10],[60,12],[80,14],[100,16],[125,18],[150,20],[180,22],[210,24],[245,26]</v>
      </c>
      <c r="DB15" s="5" t="s">
        <v>248</v>
      </c>
      <c r="DD15" s="18">
        <f t="shared" si="6"/>
        <v>21.437500000000004</v>
      </c>
      <c r="DE15" s="4">
        <f t="shared" si="57"/>
        <v>245</v>
      </c>
      <c r="DF15" s="4">
        <f t="shared" si="71"/>
        <v>35</v>
      </c>
      <c r="DG15" s="4">
        <v>26</v>
      </c>
      <c r="DH15" s="4" t="str">
        <f t="shared" si="29"/>
        <v>[245,26]</v>
      </c>
      <c r="DI15" s="22" t="str">
        <f t="shared" si="58"/>
        <v>[5,2],[10,4],[20,6],[30,8],[45,10],[60,12],[80,14],[100,16],[125,18],[150,20],[180,22],[210,24],[245,26]</v>
      </c>
      <c r="DJ15" s="5" t="s">
        <v>248</v>
      </c>
      <c r="DL15" s="18">
        <f t="shared" si="7"/>
        <v>21.437500000000004</v>
      </c>
      <c r="DM15" s="4">
        <f t="shared" si="59"/>
        <v>245</v>
      </c>
      <c r="DN15" s="4">
        <f t="shared" si="72"/>
        <v>35</v>
      </c>
      <c r="DO15" s="4">
        <v>26</v>
      </c>
      <c r="DP15" s="4" t="str">
        <f t="shared" si="30"/>
        <v>[245,26]</v>
      </c>
      <c r="DQ15" s="22" t="str">
        <f t="shared" si="60"/>
        <v>[5,2],[10,4],[20,6],[30,8],[45,10],[60,12],[80,14],[100,16],[125,18],[150,20],[180,22],[210,24],[245,26]</v>
      </c>
      <c r="DR15" s="5" t="s">
        <v>248</v>
      </c>
    </row>
    <row r="16" spans="1:122" x14ac:dyDescent="0.25">
      <c r="A16" s="21" t="s">
        <v>89</v>
      </c>
      <c r="B16" s="18">
        <f t="shared" si="8"/>
        <v>48.03921568627451</v>
      </c>
      <c r="C16" s="4">
        <f t="shared" si="31"/>
        <v>560</v>
      </c>
      <c r="D16" s="19">
        <v>70</v>
      </c>
      <c r="E16" s="4">
        <v>70</v>
      </c>
      <c r="F16" s="4" t="str">
        <f t="shared" si="9"/>
        <v>[560,70]</v>
      </c>
      <c r="G16" s="22" t="str">
        <f t="shared" si="32"/>
        <v>[10,5],[20,10],[40,15],[60,20],[90,25],[120,30],[160,35],[200,40],[250,45],[300,50],[360,55],[420,60],[490,65],[560,70]</v>
      </c>
      <c r="H16" s="5" t="s">
        <v>248</v>
      </c>
      <c r="J16" s="18">
        <f t="shared" si="10"/>
        <v>48.03921568627451</v>
      </c>
      <c r="K16" s="4">
        <f t="shared" si="33"/>
        <v>560</v>
      </c>
      <c r="L16" s="19">
        <v>70</v>
      </c>
      <c r="M16" s="4">
        <v>70</v>
      </c>
      <c r="N16" s="4" t="str">
        <f t="shared" si="11"/>
        <v>[560,70]</v>
      </c>
      <c r="O16" s="22" t="str">
        <f t="shared" si="34"/>
        <v>[10,5],[20,10],[40,15],[60,20],[90,25],[120,30],[160,35],[200,40],[250,45],[300,50],[360,55],[420,60],[490,65],[560,70]</v>
      </c>
      <c r="P16" s="5" t="s">
        <v>248</v>
      </c>
      <c r="Q16" s="27">
        <f t="shared" si="12"/>
        <v>0.58333333333333337</v>
      </c>
      <c r="R16" s="18">
        <f t="shared" si="13"/>
        <v>34.313725490196077</v>
      </c>
      <c r="S16" s="4">
        <f t="shared" si="35"/>
        <v>400</v>
      </c>
      <c r="T16" s="19">
        <v>50</v>
      </c>
      <c r="U16" s="4">
        <v>14</v>
      </c>
      <c r="V16" s="4" t="str">
        <f t="shared" si="14"/>
        <v>[400,14]</v>
      </c>
      <c r="W16" s="22" t="str">
        <f t="shared" si="36"/>
        <v>[10,1],[20,2],[30,3],[50,4],[70,5],[90,6],[120,7],[150,8],[180,9],[220,10],[260,11],[300,12],[350,13],[400,14]</v>
      </c>
      <c r="X16" s="5" t="s">
        <v>248</v>
      </c>
      <c r="Z16" s="18">
        <f t="shared" si="15"/>
        <v>24.019607843137255</v>
      </c>
      <c r="AA16" s="4">
        <f t="shared" si="37"/>
        <v>280</v>
      </c>
      <c r="AB16" s="4">
        <f t="shared" si="61"/>
        <v>35</v>
      </c>
      <c r="AC16" s="4">
        <v>28</v>
      </c>
      <c r="AD16" s="4" t="str">
        <f t="shared" si="16"/>
        <v>[280,28]</v>
      </c>
      <c r="AE16" s="22" t="str">
        <f t="shared" si="38"/>
        <v>[5,2],[10,4],[20,6],[30,8],[45,10],[60,12],[80,14],[100,16],[125,18],[150,20],[180,22],[210,24],[245,26],[280,28]</v>
      </c>
      <c r="AF16" s="5" t="s">
        <v>248</v>
      </c>
      <c r="AH16" s="18">
        <f t="shared" si="17"/>
        <v>24.019607843137255</v>
      </c>
      <c r="AI16" s="4">
        <f t="shared" si="39"/>
        <v>280</v>
      </c>
      <c r="AJ16" s="4">
        <f t="shared" si="62"/>
        <v>35</v>
      </c>
      <c r="AK16" s="4">
        <v>28</v>
      </c>
      <c r="AL16" s="4" t="str">
        <f t="shared" si="18"/>
        <v>[280,28]</v>
      </c>
      <c r="AM16" s="22" t="str">
        <f t="shared" si="40"/>
        <v>[5,2],[10,4],[20,6],[30,8],[45,10],[60,12],[80,14],[100,16],[125,18],[150,20],[180,22],[210,24],[245,26],[280,28]</v>
      </c>
      <c r="AN16" s="5" t="s">
        <v>248</v>
      </c>
      <c r="AP16" s="18">
        <f t="shared" si="19"/>
        <v>24.019607843137255</v>
      </c>
      <c r="AQ16" s="4">
        <f t="shared" si="41"/>
        <v>280</v>
      </c>
      <c r="AR16" s="4">
        <f t="shared" si="63"/>
        <v>35</v>
      </c>
      <c r="AS16" s="4">
        <v>28</v>
      </c>
      <c r="AT16" s="4" t="str">
        <f t="shared" si="20"/>
        <v>[280,28]</v>
      </c>
      <c r="AU16" s="22" t="str">
        <f t="shared" si="42"/>
        <v>[5,2],[10,4],[20,6],[30,8],[45,10],[60,12],[80,14],[100,16],[125,18],[150,20],[180,22],[210,24],[245,26],[280,28]</v>
      </c>
      <c r="AV16" s="5" t="s">
        <v>248</v>
      </c>
      <c r="AX16" s="18">
        <f t="shared" si="21"/>
        <v>24.019607843137255</v>
      </c>
      <c r="AY16" s="4">
        <f t="shared" si="43"/>
        <v>280</v>
      </c>
      <c r="AZ16" s="4">
        <f t="shared" si="64"/>
        <v>35</v>
      </c>
      <c r="BA16" s="4">
        <v>28</v>
      </c>
      <c r="BB16" s="4" t="str">
        <f t="shared" si="22"/>
        <v>[280,28]</v>
      </c>
      <c r="BC16" s="22" t="str">
        <f t="shared" si="44"/>
        <v>[5,2],[10,4],[20,6],[30,8],[45,10],[60,12],[80,14],[100,16],[125,18],[150,20],[180,22],[210,24],[245,26],[280,28]</v>
      </c>
      <c r="BD16" s="5" t="s">
        <v>248</v>
      </c>
      <c r="BH16" s="18">
        <f t="shared" si="0"/>
        <v>24.500000000000004</v>
      </c>
      <c r="BI16" s="4">
        <f t="shared" si="45"/>
        <v>280</v>
      </c>
      <c r="BJ16" s="4">
        <f t="shared" si="65"/>
        <v>35</v>
      </c>
      <c r="BK16" s="4">
        <v>28</v>
      </c>
      <c r="BL16" s="4" t="str">
        <f t="shared" si="23"/>
        <v>[280,28]</v>
      </c>
      <c r="BM16" s="22" t="str">
        <f t="shared" si="46"/>
        <v>[5,2],[10,4],[20,6],[30,8],[45,10],[60,12],[80,14],[100,16],[125,18],[150,20],[180,22],[210,24],[245,26],[280,28]</v>
      </c>
      <c r="BN16" s="5" t="s">
        <v>248</v>
      </c>
      <c r="BP16" s="18">
        <f t="shared" si="1"/>
        <v>24.500000000000004</v>
      </c>
      <c r="BQ16" s="4">
        <f t="shared" si="47"/>
        <v>280</v>
      </c>
      <c r="BR16" s="4">
        <f t="shared" si="66"/>
        <v>35</v>
      </c>
      <c r="BS16" s="4">
        <v>28</v>
      </c>
      <c r="BT16" s="4" t="str">
        <f t="shared" si="24"/>
        <v>[280,28]</v>
      </c>
      <c r="BU16" s="22" t="str">
        <f t="shared" si="48"/>
        <v>[5,2],[10,4],[20,6],[30,8],[45,10],[60,12],[80,14],[100,16],[125,18],[150,20],[180,22],[210,24],[245,26],[280,28]</v>
      </c>
      <c r="BV16" s="5" t="s">
        <v>248</v>
      </c>
      <c r="BX16" s="18">
        <f t="shared" si="2"/>
        <v>24.500000000000004</v>
      </c>
      <c r="BY16" s="4">
        <f t="shared" si="49"/>
        <v>280</v>
      </c>
      <c r="BZ16" s="4">
        <f t="shared" si="67"/>
        <v>35</v>
      </c>
      <c r="CA16" s="4">
        <v>28</v>
      </c>
      <c r="CB16" s="4" t="str">
        <f t="shared" si="25"/>
        <v>[280,28]</v>
      </c>
      <c r="CC16" s="22" t="str">
        <f t="shared" si="50"/>
        <v>[5,2],[10,4],[20,6],[30,8],[45,10],[60,12],[80,14],[100,16],[125,18],[150,20],[180,22],[210,24],[245,26],[280,28]</v>
      </c>
      <c r="CD16" s="5" t="s">
        <v>248</v>
      </c>
      <c r="CF16" s="18">
        <f t="shared" si="3"/>
        <v>24.500000000000004</v>
      </c>
      <c r="CG16" s="4">
        <f t="shared" si="51"/>
        <v>280</v>
      </c>
      <c r="CH16" s="4">
        <f t="shared" si="68"/>
        <v>35</v>
      </c>
      <c r="CI16" s="4">
        <v>28</v>
      </c>
      <c r="CJ16" s="4" t="str">
        <f t="shared" si="26"/>
        <v>[280,28]</v>
      </c>
      <c r="CK16" s="22" t="str">
        <f t="shared" si="52"/>
        <v>[5,2],[10,4],[20,6],[30,8],[45,10],[60,12],[80,14],[100,16],[125,18],[150,20],[180,22],[210,24],[245,26],[280,28]</v>
      </c>
      <c r="CL16" s="5" t="s">
        <v>248</v>
      </c>
      <c r="CN16" s="18">
        <f t="shared" si="4"/>
        <v>24.500000000000004</v>
      </c>
      <c r="CO16" s="4">
        <f t="shared" si="53"/>
        <v>280</v>
      </c>
      <c r="CP16" s="4">
        <f t="shared" si="69"/>
        <v>35</v>
      </c>
      <c r="CQ16" s="4">
        <v>28</v>
      </c>
      <c r="CR16" s="4" t="str">
        <f t="shared" si="27"/>
        <v>[280,28]</v>
      </c>
      <c r="CS16" s="22" t="str">
        <f t="shared" si="54"/>
        <v>[5,2],[10,4],[20,6],[30,8],[45,10],[60,12],[80,14],[100,16],[125,18],[150,20],[180,22],[210,24],[245,26],[280,28]</v>
      </c>
      <c r="CT16" s="5" t="s">
        <v>248</v>
      </c>
      <c r="CV16" s="18">
        <f t="shared" si="5"/>
        <v>24.500000000000004</v>
      </c>
      <c r="CW16" s="4">
        <f t="shared" si="55"/>
        <v>280</v>
      </c>
      <c r="CX16" s="4">
        <f t="shared" si="70"/>
        <v>35</v>
      </c>
      <c r="CY16" s="4">
        <v>28</v>
      </c>
      <c r="CZ16" s="4" t="str">
        <f t="shared" si="28"/>
        <v>[280,28]</v>
      </c>
      <c r="DA16" s="22" t="str">
        <f t="shared" si="56"/>
        <v>[5,2],[10,4],[20,6],[30,8],[45,10],[60,12],[80,14],[100,16],[125,18],[150,20],[180,22],[210,24],[245,26],[280,28]</v>
      </c>
      <c r="DB16" s="5" t="s">
        <v>248</v>
      </c>
      <c r="DD16" s="18">
        <f t="shared" si="6"/>
        <v>24.500000000000004</v>
      </c>
      <c r="DE16" s="4">
        <f t="shared" si="57"/>
        <v>280</v>
      </c>
      <c r="DF16" s="4">
        <f t="shared" si="71"/>
        <v>35</v>
      </c>
      <c r="DG16" s="4">
        <v>28</v>
      </c>
      <c r="DH16" s="4" t="str">
        <f t="shared" si="29"/>
        <v>[280,28]</v>
      </c>
      <c r="DI16" s="22" t="str">
        <f t="shared" si="58"/>
        <v>[5,2],[10,4],[20,6],[30,8],[45,10],[60,12],[80,14],[100,16],[125,18],[150,20],[180,22],[210,24],[245,26],[280,28]</v>
      </c>
      <c r="DJ16" s="5" t="s">
        <v>248</v>
      </c>
      <c r="DL16" s="18">
        <f t="shared" si="7"/>
        <v>24.500000000000004</v>
      </c>
      <c r="DM16" s="4">
        <f t="shared" si="59"/>
        <v>280</v>
      </c>
      <c r="DN16" s="4">
        <f t="shared" si="72"/>
        <v>35</v>
      </c>
      <c r="DO16" s="4">
        <v>28</v>
      </c>
      <c r="DP16" s="4" t="str">
        <f t="shared" si="30"/>
        <v>[280,28]</v>
      </c>
      <c r="DQ16" s="22" t="str">
        <f t="shared" si="60"/>
        <v>[5,2],[10,4],[20,6],[30,8],[45,10],[60,12],[80,14],[100,16],[125,18],[150,20],[180,22],[210,24],[245,26],[280,28]</v>
      </c>
      <c r="DR16" s="5" t="s">
        <v>248</v>
      </c>
    </row>
    <row r="17" spans="1:122" x14ac:dyDescent="0.25">
      <c r="A17" s="21" t="s">
        <v>91</v>
      </c>
      <c r="B17" s="18">
        <f t="shared" si="8"/>
        <v>54.901960784313729</v>
      </c>
      <c r="C17" s="4">
        <f t="shared" si="31"/>
        <v>640</v>
      </c>
      <c r="D17" s="19">
        <v>80</v>
      </c>
      <c r="E17" s="4">
        <v>75</v>
      </c>
      <c r="F17" s="4" t="str">
        <f t="shared" si="9"/>
        <v>[640,75]</v>
      </c>
      <c r="G17" s="22" t="str">
        <f t="shared" si="32"/>
        <v>[10,5],[20,10],[40,15],[60,20],[90,25],[120,30],[160,35],[200,40],[250,45],[300,50],[360,55],[420,60],[490,65],[560,70],[640,75]</v>
      </c>
      <c r="H17" s="5" t="s">
        <v>248</v>
      </c>
      <c r="J17" s="18">
        <f t="shared" si="10"/>
        <v>54.901960784313729</v>
      </c>
      <c r="K17" s="4">
        <f t="shared" si="33"/>
        <v>640</v>
      </c>
      <c r="L17" s="19">
        <v>80</v>
      </c>
      <c r="M17" s="4">
        <v>75</v>
      </c>
      <c r="N17" s="4" t="str">
        <f t="shared" si="11"/>
        <v>[640,75]</v>
      </c>
      <c r="O17" s="22" t="str">
        <f t="shared" si="34"/>
        <v>[10,5],[20,10],[40,15],[60,20],[90,25],[120,30],[160,35],[200,40],[250,45],[300,50],[360,55],[420,60],[490,65],[560,70],[640,75]</v>
      </c>
      <c r="P17" s="5" t="s">
        <v>248</v>
      </c>
      <c r="Q17" s="27">
        <f t="shared" si="12"/>
        <v>0.625</v>
      </c>
      <c r="R17" s="18">
        <f t="shared" si="13"/>
        <v>38.602941176470587</v>
      </c>
      <c r="S17" s="4">
        <f t="shared" si="35"/>
        <v>450</v>
      </c>
      <c r="T17" s="19">
        <v>50</v>
      </c>
      <c r="U17" s="4">
        <v>15</v>
      </c>
      <c r="V17" s="4" t="str">
        <f t="shared" si="14"/>
        <v>[450,15]</v>
      </c>
      <c r="W17" s="22" t="str">
        <f t="shared" si="36"/>
        <v>[10,1],[20,2],[30,3],[50,4],[70,5],[90,6],[120,7],[150,8],[180,9],[220,10],[260,11],[300,12],[350,13],[400,14],[450,15]</v>
      </c>
      <c r="X17" s="5" t="s">
        <v>248</v>
      </c>
      <c r="Z17" s="18">
        <f t="shared" si="15"/>
        <v>27.450980392156865</v>
      </c>
      <c r="AA17" s="4">
        <f t="shared" si="37"/>
        <v>320</v>
      </c>
      <c r="AB17" s="4">
        <f t="shared" si="61"/>
        <v>40</v>
      </c>
      <c r="AC17" s="4">
        <v>30</v>
      </c>
      <c r="AD17" s="4" t="str">
        <f t="shared" si="16"/>
        <v>[320,30]</v>
      </c>
      <c r="AE17" s="22" t="str">
        <f t="shared" si="38"/>
        <v>[5,2],[10,4],[20,6],[30,8],[45,10],[60,12],[80,14],[100,16],[125,18],[150,20],[180,22],[210,24],[245,26],[280,28],[320,30]</v>
      </c>
      <c r="AF17" s="5" t="s">
        <v>248</v>
      </c>
      <c r="AH17" s="18">
        <f t="shared" si="17"/>
        <v>27.450980392156865</v>
      </c>
      <c r="AI17" s="4">
        <f t="shared" si="39"/>
        <v>320</v>
      </c>
      <c r="AJ17" s="4">
        <f t="shared" si="62"/>
        <v>40</v>
      </c>
      <c r="AK17" s="4">
        <v>30</v>
      </c>
      <c r="AL17" s="4" t="str">
        <f t="shared" si="18"/>
        <v>[320,30]</v>
      </c>
      <c r="AM17" s="22" t="str">
        <f t="shared" si="40"/>
        <v>[5,2],[10,4],[20,6],[30,8],[45,10],[60,12],[80,14],[100,16],[125,18],[150,20],[180,22],[210,24],[245,26],[280,28],[320,30]</v>
      </c>
      <c r="AN17" s="5" t="s">
        <v>248</v>
      </c>
      <c r="AP17" s="18">
        <f t="shared" si="19"/>
        <v>27.450980392156865</v>
      </c>
      <c r="AQ17" s="4">
        <f t="shared" si="41"/>
        <v>320</v>
      </c>
      <c r="AR17" s="4">
        <f t="shared" si="63"/>
        <v>40</v>
      </c>
      <c r="AS17" s="4">
        <v>30</v>
      </c>
      <c r="AT17" s="4" t="str">
        <f t="shared" si="20"/>
        <v>[320,30]</v>
      </c>
      <c r="AU17" s="22" t="str">
        <f t="shared" si="42"/>
        <v>[5,2],[10,4],[20,6],[30,8],[45,10],[60,12],[80,14],[100,16],[125,18],[150,20],[180,22],[210,24],[245,26],[280,28],[320,30]</v>
      </c>
      <c r="AV17" s="5" t="s">
        <v>248</v>
      </c>
      <c r="AX17" s="18">
        <f t="shared" si="21"/>
        <v>27.450980392156865</v>
      </c>
      <c r="AY17" s="4">
        <f t="shared" si="43"/>
        <v>320</v>
      </c>
      <c r="AZ17" s="4">
        <f t="shared" si="64"/>
        <v>40</v>
      </c>
      <c r="BA17" s="4">
        <v>30</v>
      </c>
      <c r="BB17" s="4" t="str">
        <f t="shared" si="22"/>
        <v>[320,30]</v>
      </c>
      <c r="BC17" s="22" t="str">
        <f t="shared" si="44"/>
        <v>[5,2],[10,4],[20,6],[30,8],[45,10],[60,12],[80,14],[100,16],[125,18],[150,20],[180,22],[210,24],[245,26],[280,28],[320,30]</v>
      </c>
      <c r="BD17" s="5" t="s">
        <v>248</v>
      </c>
      <c r="BH17" s="18">
        <f t="shared" si="0"/>
        <v>28.000000000000004</v>
      </c>
      <c r="BI17" s="4">
        <f t="shared" si="45"/>
        <v>320</v>
      </c>
      <c r="BJ17" s="4">
        <f t="shared" si="65"/>
        <v>40</v>
      </c>
      <c r="BK17" s="4">
        <v>30</v>
      </c>
      <c r="BL17" s="4" t="str">
        <f t="shared" si="23"/>
        <v>[320,30]</v>
      </c>
      <c r="BM17" s="22" t="str">
        <f t="shared" si="46"/>
        <v>[5,2],[10,4],[20,6],[30,8],[45,10],[60,12],[80,14],[100,16],[125,18],[150,20],[180,22],[210,24],[245,26],[280,28],[320,30]</v>
      </c>
      <c r="BN17" s="5" t="s">
        <v>248</v>
      </c>
      <c r="BP17" s="18">
        <f t="shared" si="1"/>
        <v>28.000000000000004</v>
      </c>
      <c r="BQ17" s="4">
        <f t="shared" si="47"/>
        <v>320</v>
      </c>
      <c r="BR17" s="4">
        <f t="shared" si="66"/>
        <v>40</v>
      </c>
      <c r="BS17" s="4">
        <v>30</v>
      </c>
      <c r="BT17" s="4" t="str">
        <f t="shared" si="24"/>
        <v>[320,30]</v>
      </c>
      <c r="BU17" s="22" t="str">
        <f t="shared" si="48"/>
        <v>[5,2],[10,4],[20,6],[30,8],[45,10],[60,12],[80,14],[100,16],[125,18],[150,20],[180,22],[210,24],[245,26],[280,28],[320,30]</v>
      </c>
      <c r="BV17" s="5" t="s">
        <v>248</v>
      </c>
      <c r="BX17" s="18">
        <f t="shared" si="2"/>
        <v>28.000000000000004</v>
      </c>
      <c r="BY17" s="4">
        <f t="shared" si="49"/>
        <v>320</v>
      </c>
      <c r="BZ17" s="4">
        <f t="shared" si="67"/>
        <v>40</v>
      </c>
      <c r="CA17" s="4">
        <v>30</v>
      </c>
      <c r="CB17" s="4" t="str">
        <f t="shared" si="25"/>
        <v>[320,30]</v>
      </c>
      <c r="CC17" s="22" t="str">
        <f t="shared" si="50"/>
        <v>[5,2],[10,4],[20,6],[30,8],[45,10],[60,12],[80,14],[100,16],[125,18],[150,20],[180,22],[210,24],[245,26],[280,28],[320,30]</v>
      </c>
      <c r="CD17" s="5" t="s">
        <v>248</v>
      </c>
      <c r="CF17" s="18">
        <f t="shared" si="3"/>
        <v>28.000000000000004</v>
      </c>
      <c r="CG17" s="4">
        <f t="shared" si="51"/>
        <v>320</v>
      </c>
      <c r="CH17" s="4">
        <f t="shared" si="68"/>
        <v>40</v>
      </c>
      <c r="CI17" s="4">
        <v>30</v>
      </c>
      <c r="CJ17" s="4" t="str">
        <f t="shared" si="26"/>
        <v>[320,30]</v>
      </c>
      <c r="CK17" s="22" t="str">
        <f t="shared" si="52"/>
        <v>[5,2],[10,4],[20,6],[30,8],[45,10],[60,12],[80,14],[100,16],[125,18],[150,20],[180,22],[210,24],[245,26],[280,28],[320,30]</v>
      </c>
      <c r="CL17" s="5" t="s">
        <v>248</v>
      </c>
      <c r="CN17" s="18">
        <f t="shared" si="4"/>
        <v>28.000000000000004</v>
      </c>
      <c r="CO17" s="4">
        <f t="shared" si="53"/>
        <v>320</v>
      </c>
      <c r="CP17" s="4">
        <f t="shared" si="69"/>
        <v>40</v>
      </c>
      <c r="CQ17" s="4">
        <v>30</v>
      </c>
      <c r="CR17" s="4" t="str">
        <f t="shared" si="27"/>
        <v>[320,30]</v>
      </c>
      <c r="CS17" s="22" t="str">
        <f t="shared" si="54"/>
        <v>[5,2],[10,4],[20,6],[30,8],[45,10],[60,12],[80,14],[100,16],[125,18],[150,20],[180,22],[210,24],[245,26],[280,28],[320,30]</v>
      </c>
      <c r="CT17" s="5" t="s">
        <v>248</v>
      </c>
      <c r="CV17" s="18">
        <f t="shared" si="5"/>
        <v>28.000000000000004</v>
      </c>
      <c r="CW17" s="4">
        <f t="shared" si="55"/>
        <v>320</v>
      </c>
      <c r="CX17" s="4">
        <f t="shared" si="70"/>
        <v>40</v>
      </c>
      <c r="CY17" s="4">
        <v>30</v>
      </c>
      <c r="CZ17" s="4" t="str">
        <f t="shared" si="28"/>
        <v>[320,30]</v>
      </c>
      <c r="DA17" s="22" t="str">
        <f t="shared" si="56"/>
        <v>[5,2],[10,4],[20,6],[30,8],[45,10],[60,12],[80,14],[100,16],[125,18],[150,20],[180,22],[210,24],[245,26],[280,28],[320,30]</v>
      </c>
      <c r="DB17" s="5" t="s">
        <v>248</v>
      </c>
      <c r="DD17" s="18">
        <f t="shared" si="6"/>
        <v>28.000000000000004</v>
      </c>
      <c r="DE17" s="4">
        <f t="shared" si="57"/>
        <v>320</v>
      </c>
      <c r="DF17" s="4">
        <f t="shared" si="71"/>
        <v>40</v>
      </c>
      <c r="DG17" s="4">
        <v>30</v>
      </c>
      <c r="DH17" s="4" t="str">
        <f t="shared" si="29"/>
        <v>[320,30]</v>
      </c>
      <c r="DI17" s="22" t="str">
        <f t="shared" si="58"/>
        <v>[5,2],[10,4],[20,6],[30,8],[45,10],[60,12],[80,14],[100,16],[125,18],[150,20],[180,22],[210,24],[245,26],[280,28],[320,30]</v>
      </c>
      <c r="DJ17" s="5" t="s">
        <v>248</v>
      </c>
      <c r="DL17" s="18">
        <f t="shared" si="7"/>
        <v>28.000000000000004</v>
      </c>
      <c r="DM17" s="4">
        <f t="shared" si="59"/>
        <v>320</v>
      </c>
      <c r="DN17" s="4">
        <f t="shared" si="72"/>
        <v>40</v>
      </c>
      <c r="DO17" s="4">
        <v>30</v>
      </c>
      <c r="DP17" s="4" t="str">
        <f t="shared" si="30"/>
        <v>[320,30]</v>
      </c>
      <c r="DQ17" s="22" t="str">
        <f t="shared" si="60"/>
        <v>[5,2],[10,4],[20,6],[30,8],[45,10],[60,12],[80,14],[100,16],[125,18],[150,20],[180,22],[210,24],[245,26],[280,28],[320,30]</v>
      </c>
      <c r="DR17" s="5" t="s">
        <v>248</v>
      </c>
    </row>
    <row r="18" spans="1:122" x14ac:dyDescent="0.25">
      <c r="A18" s="21" t="s">
        <v>93</v>
      </c>
      <c r="B18" s="18">
        <f t="shared" si="8"/>
        <v>61.764705882352942</v>
      </c>
      <c r="C18" s="4">
        <f t="shared" si="31"/>
        <v>720</v>
      </c>
      <c r="D18" s="19">
        <v>80</v>
      </c>
      <c r="E18" s="4">
        <v>80</v>
      </c>
      <c r="F18" s="4" t="str">
        <f t="shared" si="9"/>
        <v>[720,80]</v>
      </c>
      <c r="G18" s="22" t="str">
        <f t="shared" si="32"/>
        <v>[10,5],[20,10],[40,15],[60,20],[90,25],[120,30],[160,35],[200,40],[250,45],[300,50],[360,55],[420,60],[490,65],[560,70],[640,75],[720,80]</v>
      </c>
      <c r="H18" s="5" t="s">
        <v>248</v>
      </c>
      <c r="J18" s="18">
        <f t="shared" si="10"/>
        <v>61.764705882352942</v>
      </c>
      <c r="K18" s="4">
        <f t="shared" si="33"/>
        <v>720</v>
      </c>
      <c r="L18" s="19">
        <v>80</v>
      </c>
      <c r="M18" s="4">
        <v>80</v>
      </c>
      <c r="N18" s="4" t="str">
        <f t="shared" si="11"/>
        <v>[720,80]</v>
      </c>
      <c r="O18" s="22" t="str">
        <f t="shared" si="34"/>
        <v>[10,5],[20,10],[40,15],[60,20],[90,25],[120,30],[160,35],[200,40],[250,45],[300,50],[360,55],[420,60],[490,65],[560,70],[640,75],[720,80]</v>
      </c>
      <c r="P18" s="5" t="s">
        <v>248</v>
      </c>
      <c r="Q18" s="27">
        <f t="shared" si="12"/>
        <v>0.66666666666666663</v>
      </c>
      <c r="R18" s="18">
        <f t="shared" si="13"/>
        <v>43.75</v>
      </c>
      <c r="S18" s="4">
        <f t="shared" si="35"/>
        <v>510</v>
      </c>
      <c r="T18" s="19">
        <v>60</v>
      </c>
      <c r="U18" s="4">
        <v>16</v>
      </c>
      <c r="V18" s="4" t="str">
        <f t="shared" si="14"/>
        <v>[510,16]</v>
      </c>
      <c r="W18" s="22" t="str">
        <f t="shared" si="36"/>
        <v>[10,1],[20,2],[30,3],[50,4],[70,5],[90,6],[120,7],[150,8],[180,9],[220,10],[260,11],[300,12],[350,13],[400,14],[450,15],[510,16]</v>
      </c>
      <c r="X18" s="5" t="s">
        <v>248</v>
      </c>
      <c r="Z18" s="18">
        <f t="shared" si="15"/>
        <v>30.882352941176471</v>
      </c>
      <c r="AA18" s="4">
        <f t="shared" si="37"/>
        <v>360</v>
      </c>
      <c r="AB18" s="4">
        <f t="shared" si="61"/>
        <v>40</v>
      </c>
      <c r="AC18" s="4">
        <v>32</v>
      </c>
      <c r="AD18" s="4" t="str">
        <f t="shared" si="16"/>
        <v>[360,32]</v>
      </c>
      <c r="AE18" s="22" t="str">
        <f t="shared" si="38"/>
        <v>[5,2],[10,4],[20,6],[30,8],[45,10],[60,12],[80,14],[100,16],[125,18],[150,20],[180,22],[210,24],[245,26],[280,28],[320,30],[360,32]</v>
      </c>
      <c r="AF18" s="5" t="s">
        <v>248</v>
      </c>
      <c r="AH18" s="18">
        <f t="shared" si="17"/>
        <v>30.882352941176471</v>
      </c>
      <c r="AI18" s="4">
        <f t="shared" si="39"/>
        <v>360</v>
      </c>
      <c r="AJ18" s="4">
        <f t="shared" si="62"/>
        <v>40</v>
      </c>
      <c r="AK18" s="4">
        <v>32</v>
      </c>
      <c r="AL18" s="4" t="str">
        <f t="shared" si="18"/>
        <v>[360,32]</v>
      </c>
      <c r="AM18" s="22" t="str">
        <f t="shared" si="40"/>
        <v>[5,2],[10,4],[20,6],[30,8],[45,10],[60,12],[80,14],[100,16],[125,18],[150,20],[180,22],[210,24],[245,26],[280,28],[320,30],[360,32]</v>
      </c>
      <c r="AN18" s="5" t="s">
        <v>248</v>
      </c>
      <c r="AP18" s="18">
        <f t="shared" si="19"/>
        <v>30.882352941176471</v>
      </c>
      <c r="AQ18" s="4">
        <f t="shared" si="41"/>
        <v>360</v>
      </c>
      <c r="AR18" s="4">
        <f t="shared" si="63"/>
        <v>40</v>
      </c>
      <c r="AS18" s="4">
        <v>32</v>
      </c>
      <c r="AT18" s="4" t="str">
        <f t="shared" si="20"/>
        <v>[360,32]</v>
      </c>
      <c r="AU18" s="22" t="str">
        <f t="shared" si="42"/>
        <v>[5,2],[10,4],[20,6],[30,8],[45,10],[60,12],[80,14],[100,16],[125,18],[150,20],[180,22],[210,24],[245,26],[280,28],[320,30],[360,32]</v>
      </c>
      <c r="AV18" s="5" t="s">
        <v>248</v>
      </c>
      <c r="AX18" s="18">
        <f t="shared" si="21"/>
        <v>30.882352941176471</v>
      </c>
      <c r="AY18" s="4">
        <f t="shared" si="43"/>
        <v>360</v>
      </c>
      <c r="AZ18" s="4">
        <f t="shared" si="64"/>
        <v>40</v>
      </c>
      <c r="BA18" s="4">
        <v>32</v>
      </c>
      <c r="BB18" s="4" t="str">
        <f t="shared" si="22"/>
        <v>[360,32]</v>
      </c>
      <c r="BC18" s="22" t="str">
        <f t="shared" si="44"/>
        <v>[5,2],[10,4],[20,6],[30,8],[45,10],[60,12],[80,14],[100,16],[125,18],[150,20],[180,22],[210,24],[245,26],[280,28],[320,30],[360,32]</v>
      </c>
      <c r="BD18" s="5" t="s">
        <v>248</v>
      </c>
      <c r="BH18" s="18">
        <f t="shared" si="0"/>
        <v>31.500000000000004</v>
      </c>
      <c r="BI18" s="4">
        <f t="shared" si="45"/>
        <v>360</v>
      </c>
      <c r="BJ18" s="4">
        <f t="shared" si="65"/>
        <v>40</v>
      </c>
      <c r="BK18" s="4">
        <v>32</v>
      </c>
      <c r="BL18" s="4" t="str">
        <f t="shared" si="23"/>
        <v>[360,32]</v>
      </c>
      <c r="BM18" s="22" t="str">
        <f t="shared" si="46"/>
        <v>[5,2],[10,4],[20,6],[30,8],[45,10],[60,12],[80,14],[100,16],[125,18],[150,20],[180,22],[210,24],[245,26],[280,28],[320,30],[360,32]</v>
      </c>
      <c r="BN18" s="5" t="s">
        <v>248</v>
      </c>
      <c r="BP18" s="18">
        <f t="shared" si="1"/>
        <v>31.500000000000004</v>
      </c>
      <c r="BQ18" s="4">
        <f t="shared" si="47"/>
        <v>360</v>
      </c>
      <c r="BR18" s="4">
        <f t="shared" si="66"/>
        <v>40</v>
      </c>
      <c r="BS18" s="4">
        <v>32</v>
      </c>
      <c r="BT18" s="4" t="str">
        <f t="shared" si="24"/>
        <v>[360,32]</v>
      </c>
      <c r="BU18" s="22" t="str">
        <f t="shared" si="48"/>
        <v>[5,2],[10,4],[20,6],[30,8],[45,10],[60,12],[80,14],[100,16],[125,18],[150,20],[180,22],[210,24],[245,26],[280,28],[320,30],[360,32]</v>
      </c>
      <c r="BV18" s="5" t="s">
        <v>248</v>
      </c>
      <c r="BX18" s="18">
        <f t="shared" si="2"/>
        <v>31.500000000000004</v>
      </c>
      <c r="BY18" s="4">
        <f t="shared" si="49"/>
        <v>360</v>
      </c>
      <c r="BZ18" s="4">
        <f t="shared" si="67"/>
        <v>40</v>
      </c>
      <c r="CA18" s="4">
        <v>32</v>
      </c>
      <c r="CB18" s="4" t="str">
        <f t="shared" si="25"/>
        <v>[360,32]</v>
      </c>
      <c r="CC18" s="22" t="str">
        <f t="shared" si="50"/>
        <v>[5,2],[10,4],[20,6],[30,8],[45,10],[60,12],[80,14],[100,16],[125,18],[150,20],[180,22],[210,24],[245,26],[280,28],[320,30],[360,32]</v>
      </c>
      <c r="CD18" s="5" t="s">
        <v>248</v>
      </c>
      <c r="CF18" s="18">
        <f t="shared" si="3"/>
        <v>31.500000000000004</v>
      </c>
      <c r="CG18" s="4">
        <f t="shared" si="51"/>
        <v>360</v>
      </c>
      <c r="CH18" s="4">
        <f t="shared" si="68"/>
        <v>40</v>
      </c>
      <c r="CI18" s="4">
        <v>32</v>
      </c>
      <c r="CJ18" s="4" t="str">
        <f t="shared" si="26"/>
        <v>[360,32]</v>
      </c>
      <c r="CK18" s="22" t="str">
        <f t="shared" si="52"/>
        <v>[5,2],[10,4],[20,6],[30,8],[45,10],[60,12],[80,14],[100,16],[125,18],[150,20],[180,22],[210,24],[245,26],[280,28],[320,30],[360,32]</v>
      </c>
      <c r="CL18" s="5" t="s">
        <v>248</v>
      </c>
      <c r="CN18" s="18">
        <f t="shared" si="4"/>
        <v>31.500000000000004</v>
      </c>
      <c r="CO18" s="4">
        <f t="shared" si="53"/>
        <v>360</v>
      </c>
      <c r="CP18" s="4">
        <f t="shared" si="69"/>
        <v>40</v>
      </c>
      <c r="CQ18" s="4">
        <v>32</v>
      </c>
      <c r="CR18" s="4" t="str">
        <f t="shared" si="27"/>
        <v>[360,32]</v>
      </c>
      <c r="CS18" s="22" t="str">
        <f t="shared" si="54"/>
        <v>[5,2],[10,4],[20,6],[30,8],[45,10],[60,12],[80,14],[100,16],[125,18],[150,20],[180,22],[210,24],[245,26],[280,28],[320,30],[360,32]</v>
      </c>
      <c r="CT18" s="5" t="s">
        <v>248</v>
      </c>
      <c r="CV18" s="18">
        <f t="shared" si="5"/>
        <v>31.500000000000004</v>
      </c>
      <c r="CW18" s="4">
        <f t="shared" si="55"/>
        <v>360</v>
      </c>
      <c r="CX18" s="4">
        <f t="shared" si="70"/>
        <v>40</v>
      </c>
      <c r="CY18" s="4">
        <v>32</v>
      </c>
      <c r="CZ18" s="4" t="str">
        <f t="shared" si="28"/>
        <v>[360,32]</v>
      </c>
      <c r="DA18" s="22" t="str">
        <f t="shared" si="56"/>
        <v>[5,2],[10,4],[20,6],[30,8],[45,10],[60,12],[80,14],[100,16],[125,18],[150,20],[180,22],[210,24],[245,26],[280,28],[320,30],[360,32]</v>
      </c>
      <c r="DB18" s="5" t="s">
        <v>248</v>
      </c>
      <c r="DD18" s="18">
        <f t="shared" si="6"/>
        <v>31.500000000000004</v>
      </c>
      <c r="DE18" s="4">
        <f t="shared" si="57"/>
        <v>360</v>
      </c>
      <c r="DF18" s="4">
        <f t="shared" si="71"/>
        <v>40</v>
      </c>
      <c r="DG18" s="4">
        <v>32</v>
      </c>
      <c r="DH18" s="4" t="str">
        <f t="shared" si="29"/>
        <v>[360,32]</v>
      </c>
      <c r="DI18" s="22" t="str">
        <f t="shared" si="58"/>
        <v>[5,2],[10,4],[20,6],[30,8],[45,10],[60,12],[80,14],[100,16],[125,18],[150,20],[180,22],[210,24],[245,26],[280,28],[320,30],[360,32]</v>
      </c>
      <c r="DJ18" s="5" t="s">
        <v>248</v>
      </c>
      <c r="DL18" s="18">
        <f t="shared" si="7"/>
        <v>31.500000000000004</v>
      </c>
      <c r="DM18" s="4">
        <f t="shared" si="59"/>
        <v>360</v>
      </c>
      <c r="DN18" s="4">
        <f t="shared" si="72"/>
        <v>40</v>
      </c>
      <c r="DO18" s="4">
        <v>32</v>
      </c>
      <c r="DP18" s="4" t="str">
        <f t="shared" si="30"/>
        <v>[360,32]</v>
      </c>
      <c r="DQ18" s="22" t="str">
        <f t="shared" si="60"/>
        <v>[5,2],[10,4],[20,6],[30,8],[45,10],[60,12],[80,14],[100,16],[125,18],[150,20],[180,22],[210,24],[245,26],[280,28],[320,30],[360,32]</v>
      </c>
      <c r="DR18" s="5" t="s">
        <v>248</v>
      </c>
    </row>
    <row r="19" spans="1:122" x14ac:dyDescent="0.25">
      <c r="B19" s="18">
        <f t="shared" si="8"/>
        <v>69.485294117647058</v>
      </c>
      <c r="C19" s="4">
        <f t="shared" si="31"/>
        <v>810</v>
      </c>
      <c r="D19" s="19">
        <v>90</v>
      </c>
      <c r="E19" s="4">
        <v>85</v>
      </c>
      <c r="F19" s="4" t="str">
        <f t="shared" si="9"/>
        <v>[810,85]</v>
      </c>
      <c r="G19" s="22" t="str">
        <f t="shared" si="32"/>
        <v>[10,5],[20,10],[40,15],[60,20],[90,25],[120,30],[160,35],[200,40],[250,45],[300,50],[360,55],[420,60],[490,65],[560,70],[640,75],[720,80],[810,85]</v>
      </c>
      <c r="H19" s="5" t="s">
        <v>248</v>
      </c>
      <c r="J19" s="18">
        <f t="shared" si="10"/>
        <v>69.485294117647058</v>
      </c>
      <c r="K19" s="4">
        <f t="shared" si="33"/>
        <v>810</v>
      </c>
      <c r="L19" s="19">
        <v>90</v>
      </c>
      <c r="M19" s="4">
        <v>85</v>
      </c>
      <c r="N19" s="4" t="str">
        <f t="shared" si="11"/>
        <v>[810,85]</v>
      </c>
      <c r="O19" s="22" t="str">
        <f t="shared" si="34"/>
        <v>[10,5],[20,10],[40,15],[60,20],[90,25],[120,30],[160,35],[200,40],[250,45],[300,50],[360,55],[420,60],[490,65],[560,70],[640,75],[720,80],[810,85]</v>
      </c>
      <c r="P19" s="5" t="s">
        <v>248</v>
      </c>
      <c r="Q19" s="27">
        <f t="shared" si="12"/>
        <v>0.70833333333333337</v>
      </c>
      <c r="R19" s="18">
        <f t="shared" si="13"/>
        <v>48.897058823529413</v>
      </c>
      <c r="S19" s="4">
        <f t="shared" si="35"/>
        <v>570</v>
      </c>
      <c r="T19" s="19">
        <v>60</v>
      </c>
      <c r="U19" s="4">
        <v>17</v>
      </c>
      <c r="V19" s="4" t="str">
        <f t="shared" si="14"/>
        <v>[570,17]</v>
      </c>
      <c r="W19" s="22" t="str">
        <f t="shared" si="36"/>
        <v>[10,1],[20,2],[30,3],[50,4],[70,5],[90,6],[120,7],[150,8],[180,9],[220,10],[260,11],[300,12],[350,13],[400,14],[450,15],[510,16],[570,17]</v>
      </c>
      <c r="X19" s="5" t="s">
        <v>248</v>
      </c>
      <c r="Z19" s="18">
        <f t="shared" si="15"/>
        <v>35.171568627450981</v>
      </c>
      <c r="AA19" s="4">
        <f t="shared" si="37"/>
        <v>410</v>
      </c>
      <c r="AB19" s="4">
        <v>50</v>
      </c>
      <c r="AC19" s="4">
        <v>34</v>
      </c>
      <c r="AD19" s="4" t="str">
        <f t="shared" si="16"/>
        <v>[410,34]</v>
      </c>
      <c r="AE19" s="22" t="str">
        <f t="shared" si="38"/>
        <v>[5,2],[10,4],[20,6],[30,8],[45,10],[60,12],[80,14],[100,16],[125,18],[150,20],[180,22],[210,24],[245,26],[280,28],[320,30],[360,32],[410,34]</v>
      </c>
      <c r="AF19" s="5" t="s">
        <v>248</v>
      </c>
      <c r="AH19" s="18">
        <f t="shared" si="17"/>
        <v>35.171568627450981</v>
      </c>
      <c r="AI19" s="4">
        <f t="shared" si="39"/>
        <v>410</v>
      </c>
      <c r="AJ19" s="4">
        <v>50</v>
      </c>
      <c r="AK19" s="4">
        <v>34</v>
      </c>
      <c r="AL19" s="4" t="str">
        <f t="shared" si="18"/>
        <v>[410,34]</v>
      </c>
      <c r="AM19" s="22" t="str">
        <f t="shared" si="40"/>
        <v>[5,2],[10,4],[20,6],[30,8],[45,10],[60,12],[80,14],[100,16],[125,18],[150,20],[180,22],[210,24],[245,26],[280,28],[320,30],[360,32],[410,34]</v>
      </c>
      <c r="AN19" s="5" t="s">
        <v>248</v>
      </c>
      <c r="AP19" s="18">
        <f t="shared" si="19"/>
        <v>35.171568627450981</v>
      </c>
      <c r="AQ19" s="4">
        <f t="shared" si="41"/>
        <v>410</v>
      </c>
      <c r="AR19" s="4">
        <v>50</v>
      </c>
      <c r="AS19" s="4">
        <v>34</v>
      </c>
      <c r="AT19" s="4" t="str">
        <f t="shared" si="20"/>
        <v>[410,34]</v>
      </c>
      <c r="AU19" s="22" t="str">
        <f t="shared" si="42"/>
        <v>[5,2],[10,4],[20,6],[30,8],[45,10],[60,12],[80,14],[100,16],[125,18],[150,20],[180,22],[210,24],[245,26],[280,28],[320,30],[360,32],[410,34]</v>
      </c>
      <c r="AV19" s="5" t="s">
        <v>248</v>
      </c>
      <c r="AX19" s="18">
        <f t="shared" si="21"/>
        <v>35.171568627450981</v>
      </c>
      <c r="AY19" s="4">
        <f t="shared" si="43"/>
        <v>410</v>
      </c>
      <c r="AZ19" s="4">
        <v>50</v>
      </c>
      <c r="BA19" s="4">
        <v>34</v>
      </c>
      <c r="BB19" s="4" t="str">
        <f t="shared" si="22"/>
        <v>[410,34]</v>
      </c>
      <c r="BC19" s="22" t="str">
        <f t="shared" si="44"/>
        <v>[5,2],[10,4],[20,6],[30,8],[45,10],[60,12],[80,14],[100,16],[125,18],[150,20],[180,22],[210,24],[245,26],[280,28],[320,30],[360,32],[410,34]</v>
      </c>
      <c r="BD19" s="5" t="s">
        <v>248</v>
      </c>
      <c r="BH19" s="18">
        <f t="shared" si="0"/>
        <v>35.875000000000007</v>
      </c>
      <c r="BI19" s="4">
        <f t="shared" si="45"/>
        <v>410</v>
      </c>
      <c r="BJ19" s="4">
        <v>50</v>
      </c>
      <c r="BK19" s="4">
        <v>34</v>
      </c>
      <c r="BL19" s="4" t="str">
        <f t="shared" si="23"/>
        <v>[410,34]</v>
      </c>
      <c r="BM19" s="22" t="str">
        <f t="shared" si="46"/>
        <v>[5,2],[10,4],[20,6],[30,8],[45,10],[60,12],[80,14],[100,16],[125,18],[150,20],[180,22],[210,24],[245,26],[280,28],[320,30],[360,32],[410,34]</v>
      </c>
      <c r="BN19" s="5" t="s">
        <v>248</v>
      </c>
      <c r="BP19" s="18">
        <f t="shared" si="1"/>
        <v>35.875000000000007</v>
      </c>
      <c r="BQ19" s="4">
        <f t="shared" si="47"/>
        <v>410</v>
      </c>
      <c r="BR19" s="4">
        <v>50</v>
      </c>
      <c r="BS19" s="4">
        <v>34</v>
      </c>
      <c r="BT19" s="4" t="str">
        <f t="shared" si="24"/>
        <v>[410,34]</v>
      </c>
      <c r="BU19" s="22" t="str">
        <f t="shared" si="48"/>
        <v>[5,2],[10,4],[20,6],[30,8],[45,10],[60,12],[80,14],[100,16],[125,18],[150,20],[180,22],[210,24],[245,26],[280,28],[320,30],[360,32],[410,34]</v>
      </c>
      <c r="BV19" s="5" t="s">
        <v>248</v>
      </c>
      <c r="BX19" s="18">
        <f t="shared" si="2"/>
        <v>35.875000000000007</v>
      </c>
      <c r="BY19" s="4">
        <f t="shared" si="49"/>
        <v>410</v>
      </c>
      <c r="BZ19" s="4">
        <v>50</v>
      </c>
      <c r="CA19" s="4">
        <v>34</v>
      </c>
      <c r="CB19" s="4" t="str">
        <f t="shared" si="25"/>
        <v>[410,34]</v>
      </c>
      <c r="CC19" s="22" t="str">
        <f t="shared" si="50"/>
        <v>[5,2],[10,4],[20,6],[30,8],[45,10],[60,12],[80,14],[100,16],[125,18],[150,20],[180,22],[210,24],[245,26],[280,28],[320,30],[360,32],[410,34]</v>
      </c>
      <c r="CD19" s="5" t="s">
        <v>248</v>
      </c>
      <c r="CF19" s="18">
        <f t="shared" si="3"/>
        <v>35.875000000000007</v>
      </c>
      <c r="CG19" s="4">
        <f t="shared" si="51"/>
        <v>410</v>
      </c>
      <c r="CH19" s="4">
        <v>50</v>
      </c>
      <c r="CI19" s="4">
        <v>34</v>
      </c>
      <c r="CJ19" s="4" t="str">
        <f t="shared" si="26"/>
        <v>[410,34]</v>
      </c>
      <c r="CK19" s="22" t="str">
        <f t="shared" si="52"/>
        <v>[5,2],[10,4],[20,6],[30,8],[45,10],[60,12],[80,14],[100,16],[125,18],[150,20],[180,22],[210,24],[245,26],[280,28],[320,30],[360,32],[410,34]</v>
      </c>
      <c r="CL19" s="5" t="s">
        <v>248</v>
      </c>
      <c r="CN19" s="18">
        <f t="shared" si="4"/>
        <v>35.875000000000007</v>
      </c>
      <c r="CO19" s="4">
        <f t="shared" si="53"/>
        <v>410</v>
      </c>
      <c r="CP19" s="4">
        <v>50</v>
      </c>
      <c r="CQ19" s="4">
        <v>34</v>
      </c>
      <c r="CR19" s="4" t="str">
        <f t="shared" si="27"/>
        <v>[410,34]</v>
      </c>
      <c r="CS19" s="22" t="str">
        <f t="shared" si="54"/>
        <v>[5,2],[10,4],[20,6],[30,8],[45,10],[60,12],[80,14],[100,16],[125,18],[150,20],[180,22],[210,24],[245,26],[280,28],[320,30],[360,32],[410,34]</v>
      </c>
      <c r="CT19" s="5" t="s">
        <v>248</v>
      </c>
      <c r="CV19" s="18">
        <f t="shared" si="5"/>
        <v>35.875000000000007</v>
      </c>
      <c r="CW19" s="4">
        <f t="shared" si="55"/>
        <v>410</v>
      </c>
      <c r="CX19" s="4">
        <v>50</v>
      </c>
      <c r="CY19" s="4">
        <v>34</v>
      </c>
      <c r="CZ19" s="4" t="str">
        <f t="shared" si="28"/>
        <v>[410,34]</v>
      </c>
      <c r="DA19" s="22" t="str">
        <f t="shared" si="56"/>
        <v>[5,2],[10,4],[20,6],[30,8],[45,10],[60,12],[80,14],[100,16],[125,18],[150,20],[180,22],[210,24],[245,26],[280,28],[320,30],[360,32],[410,34]</v>
      </c>
      <c r="DB19" s="5" t="s">
        <v>248</v>
      </c>
      <c r="DD19" s="18">
        <f t="shared" si="6"/>
        <v>35.875000000000007</v>
      </c>
      <c r="DE19" s="4">
        <f t="shared" si="57"/>
        <v>410</v>
      </c>
      <c r="DF19" s="4">
        <v>50</v>
      </c>
      <c r="DG19" s="4">
        <v>34</v>
      </c>
      <c r="DH19" s="4" t="str">
        <f t="shared" si="29"/>
        <v>[410,34]</v>
      </c>
      <c r="DI19" s="22" t="str">
        <f t="shared" si="58"/>
        <v>[5,2],[10,4],[20,6],[30,8],[45,10],[60,12],[80,14],[100,16],[125,18],[150,20],[180,22],[210,24],[245,26],[280,28],[320,30],[360,32],[410,34]</v>
      </c>
      <c r="DJ19" s="5" t="s">
        <v>248</v>
      </c>
      <c r="DL19" s="18">
        <f t="shared" si="7"/>
        <v>35.875000000000007</v>
      </c>
      <c r="DM19" s="4">
        <f t="shared" si="59"/>
        <v>410</v>
      </c>
      <c r="DN19" s="4">
        <v>50</v>
      </c>
      <c r="DO19" s="4">
        <v>34</v>
      </c>
      <c r="DP19" s="4" t="str">
        <f t="shared" si="30"/>
        <v>[410,34]</v>
      </c>
      <c r="DQ19" s="22" t="str">
        <f t="shared" si="60"/>
        <v>[5,2],[10,4],[20,6],[30,8],[45,10],[60,12],[80,14],[100,16],[125,18],[150,20],[180,22],[210,24],[245,26],[280,28],[320,30],[360,32],[410,34]</v>
      </c>
      <c r="DR19" s="5" t="s">
        <v>248</v>
      </c>
    </row>
    <row r="20" spans="1:122" ht="16.2" x14ac:dyDescent="0.25">
      <c r="A20" s="23" t="s">
        <v>62</v>
      </c>
      <c r="B20" s="18">
        <f t="shared" si="8"/>
        <v>77.205882352941174</v>
      </c>
      <c r="C20" s="4">
        <f t="shared" si="31"/>
        <v>900</v>
      </c>
      <c r="D20" s="19">
        <v>90</v>
      </c>
      <c r="E20" s="4">
        <v>90</v>
      </c>
      <c r="F20" s="4" t="str">
        <f t="shared" si="9"/>
        <v>[900,90]</v>
      </c>
      <c r="G20" s="22" t="str">
        <f t="shared" si="32"/>
        <v>[10,5],[20,10],[40,15],[60,20],[90,25],[120,30],[160,35],[200,40],[250,45],[300,50],[360,55],[420,60],[490,65],[560,70],[640,75],[720,80],[810,85],[900,90]</v>
      </c>
      <c r="H20" s="5" t="s">
        <v>248</v>
      </c>
      <c r="J20" s="18">
        <f t="shared" si="10"/>
        <v>77.205882352941174</v>
      </c>
      <c r="K20" s="4">
        <f t="shared" si="33"/>
        <v>900</v>
      </c>
      <c r="L20" s="19">
        <v>90</v>
      </c>
      <c r="M20" s="4">
        <v>90</v>
      </c>
      <c r="N20" s="4" t="str">
        <f t="shared" si="11"/>
        <v>[900,90]</v>
      </c>
      <c r="O20" s="22" t="str">
        <f t="shared" si="34"/>
        <v>[10,5],[20,10],[40,15],[60,20],[90,25],[120,30],[160,35],[200,40],[250,45],[300,50],[360,55],[420,60],[490,65],[560,70],[640,75],[720,80],[810,85],[900,90]</v>
      </c>
      <c r="P20" s="5" t="s">
        <v>248</v>
      </c>
      <c r="Q20" s="27">
        <f t="shared" si="12"/>
        <v>0.75</v>
      </c>
      <c r="R20" s="18">
        <f t="shared" si="13"/>
        <v>54.044117647058826</v>
      </c>
      <c r="S20" s="4">
        <f t="shared" si="35"/>
        <v>630</v>
      </c>
      <c r="T20" s="19">
        <v>60</v>
      </c>
      <c r="U20" s="4">
        <v>18</v>
      </c>
      <c r="V20" s="4" t="str">
        <f t="shared" si="14"/>
        <v>[630,18]</v>
      </c>
      <c r="W20" s="22" t="str">
        <f t="shared" si="36"/>
        <v>[10,1],[20,2],[30,3],[50,4],[70,5],[90,6],[120,7],[150,8],[180,9],[220,10],[260,11],[300,12],[350,13],[400,14],[450,15],[510,16],[570,17],[630,18]</v>
      </c>
      <c r="X20" s="5" t="s">
        <v>248</v>
      </c>
      <c r="Z20" s="18">
        <f t="shared" si="15"/>
        <v>39.46078431372549</v>
      </c>
      <c r="AA20" s="4">
        <f t="shared" si="37"/>
        <v>460</v>
      </c>
      <c r="AB20" s="4">
        <v>50</v>
      </c>
      <c r="AC20" s="4">
        <v>36</v>
      </c>
      <c r="AD20" s="4" t="str">
        <f t="shared" si="16"/>
        <v>[460,36]</v>
      </c>
      <c r="AE20" s="22" t="str">
        <f t="shared" si="38"/>
        <v>[5,2],[10,4],[20,6],[30,8],[45,10],[60,12],[80,14],[100,16],[125,18],[150,20],[180,22],[210,24],[245,26],[280,28],[320,30],[360,32],[410,34],[460,36]</v>
      </c>
      <c r="AF20" s="5" t="s">
        <v>248</v>
      </c>
      <c r="AH20" s="18">
        <f t="shared" si="17"/>
        <v>39.46078431372549</v>
      </c>
      <c r="AI20" s="4">
        <f t="shared" si="39"/>
        <v>460</v>
      </c>
      <c r="AJ20" s="4">
        <v>50</v>
      </c>
      <c r="AK20" s="4">
        <v>36</v>
      </c>
      <c r="AL20" s="4" t="str">
        <f t="shared" si="18"/>
        <v>[460,36]</v>
      </c>
      <c r="AM20" s="22" t="str">
        <f t="shared" si="40"/>
        <v>[5,2],[10,4],[20,6],[30,8],[45,10],[60,12],[80,14],[100,16],[125,18],[150,20],[180,22],[210,24],[245,26],[280,28],[320,30],[360,32],[410,34],[460,36]</v>
      </c>
      <c r="AN20" s="5" t="s">
        <v>248</v>
      </c>
      <c r="AP20" s="18">
        <f t="shared" si="19"/>
        <v>39.46078431372549</v>
      </c>
      <c r="AQ20" s="4">
        <f t="shared" si="41"/>
        <v>460</v>
      </c>
      <c r="AR20" s="4">
        <v>50</v>
      </c>
      <c r="AS20" s="4">
        <v>36</v>
      </c>
      <c r="AT20" s="4" t="str">
        <f t="shared" si="20"/>
        <v>[460,36]</v>
      </c>
      <c r="AU20" s="22" t="str">
        <f t="shared" si="42"/>
        <v>[5,2],[10,4],[20,6],[30,8],[45,10],[60,12],[80,14],[100,16],[125,18],[150,20],[180,22],[210,24],[245,26],[280,28],[320,30],[360,32],[410,34],[460,36]</v>
      </c>
      <c r="AV20" s="5" t="s">
        <v>248</v>
      </c>
      <c r="AX20" s="18">
        <f t="shared" si="21"/>
        <v>39.46078431372549</v>
      </c>
      <c r="AY20" s="4">
        <f t="shared" si="43"/>
        <v>460</v>
      </c>
      <c r="AZ20" s="4">
        <v>50</v>
      </c>
      <c r="BA20" s="4">
        <v>36</v>
      </c>
      <c r="BB20" s="4" t="str">
        <f t="shared" si="22"/>
        <v>[460,36]</v>
      </c>
      <c r="BC20" s="22" t="str">
        <f t="shared" si="44"/>
        <v>[5,2],[10,4],[20,6],[30,8],[45,10],[60,12],[80,14],[100,16],[125,18],[150,20],[180,22],[210,24],[245,26],[280,28],[320,30],[360,32],[410,34],[460,36]</v>
      </c>
      <c r="BD20" s="5" t="s">
        <v>248</v>
      </c>
      <c r="BH20" s="18">
        <f t="shared" si="0"/>
        <v>40.250000000000007</v>
      </c>
      <c r="BI20" s="4">
        <f t="shared" si="45"/>
        <v>460</v>
      </c>
      <c r="BJ20" s="4">
        <v>50</v>
      </c>
      <c r="BK20" s="4">
        <v>36</v>
      </c>
      <c r="BL20" s="4" t="str">
        <f t="shared" si="23"/>
        <v>[460,36]</v>
      </c>
      <c r="BM20" s="22" t="str">
        <f t="shared" si="46"/>
        <v>[5,2],[10,4],[20,6],[30,8],[45,10],[60,12],[80,14],[100,16],[125,18],[150,20],[180,22],[210,24],[245,26],[280,28],[320,30],[360,32],[410,34],[460,36]</v>
      </c>
      <c r="BN20" s="5" t="s">
        <v>248</v>
      </c>
      <c r="BP20" s="18">
        <f t="shared" si="1"/>
        <v>40.250000000000007</v>
      </c>
      <c r="BQ20" s="4">
        <f t="shared" si="47"/>
        <v>460</v>
      </c>
      <c r="BR20" s="4">
        <v>50</v>
      </c>
      <c r="BS20" s="4">
        <v>36</v>
      </c>
      <c r="BT20" s="4" t="str">
        <f t="shared" si="24"/>
        <v>[460,36]</v>
      </c>
      <c r="BU20" s="22" t="str">
        <f t="shared" si="48"/>
        <v>[5,2],[10,4],[20,6],[30,8],[45,10],[60,12],[80,14],[100,16],[125,18],[150,20],[180,22],[210,24],[245,26],[280,28],[320,30],[360,32],[410,34],[460,36]</v>
      </c>
      <c r="BV20" s="5" t="s">
        <v>248</v>
      </c>
      <c r="BX20" s="18">
        <f t="shared" si="2"/>
        <v>40.250000000000007</v>
      </c>
      <c r="BY20" s="4">
        <f t="shared" si="49"/>
        <v>460</v>
      </c>
      <c r="BZ20" s="4">
        <v>50</v>
      </c>
      <c r="CA20" s="4">
        <v>36</v>
      </c>
      <c r="CB20" s="4" t="str">
        <f t="shared" si="25"/>
        <v>[460,36]</v>
      </c>
      <c r="CC20" s="22" t="str">
        <f t="shared" si="50"/>
        <v>[5,2],[10,4],[20,6],[30,8],[45,10],[60,12],[80,14],[100,16],[125,18],[150,20],[180,22],[210,24],[245,26],[280,28],[320,30],[360,32],[410,34],[460,36]</v>
      </c>
      <c r="CD20" s="5" t="s">
        <v>248</v>
      </c>
      <c r="CF20" s="18">
        <f t="shared" si="3"/>
        <v>40.250000000000007</v>
      </c>
      <c r="CG20" s="4">
        <f t="shared" si="51"/>
        <v>460</v>
      </c>
      <c r="CH20" s="4">
        <v>50</v>
      </c>
      <c r="CI20" s="4">
        <v>36</v>
      </c>
      <c r="CJ20" s="4" t="str">
        <f t="shared" si="26"/>
        <v>[460,36]</v>
      </c>
      <c r="CK20" s="22" t="str">
        <f t="shared" si="52"/>
        <v>[5,2],[10,4],[20,6],[30,8],[45,10],[60,12],[80,14],[100,16],[125,18],[150,20],[180,22],[210,24],[245,26],[280,28],[320,30],[360,32],[410,34],[460,36]</v>
      </c>
      <c r="CL20" s="5" t="s">
        <v>248</v>
      </c>
      <c r="CN20" s="18">
        <f t="shared" si="4"/>
        <v>40.250000000000007</v>
      </c>
      <c r="CO20" s="4">
        <f t="shared" si="53"/>
        <v>460</v>
      </c>
      <c r="CP20" s="4">
        <v>50</v>
      </c>
      <c r="CQ20" s="4">
        <v>36</v>
      </c>
      <c r="CR20" s="4" t="str">
        <f t="shared" si="27"/>
        <v>[460,36]</v>
      </c>
      <c r="CS20" s="22" t="str">
        <f t="shared" si="54"/>
        <v>[5,2],[10,4],[20,6],[30,8],[45,10],[60,12],[80,14],[100,16],[125,18],[150,20],[180,22],[210,24],[245,26],[280,28],[320,30],[360,32],[410,34],[460,36]</v>
      </c>
      <c r="CT20" s="5" t="s">
        <v>248</v>
      </c>
      <c r="CV20" s="18">
        <f t="shared" si="5"/>
        <v>40.250000000000007</v>
      </c>
      <c r="CW20" s="4">
        <f t="shared" si="55"/>
        <v>460</v>
      </c>
      <c r="CX20" s="4">
        <v>50</v>
      </c>
      <c r="CY20" s="4">
        <v>36</v>
      </c>
      <c r="CZ20" s="4" t="str">
        <f t="shared" si="28"/>
        <v>[460,36]</v>
      </c>
      <c r="DA20" s="22" t="str">
        <f t="shared" si="56"/>
        <v>[5,2],[10,4],[20,6],[30,8],[45,10],[60,12],[80,14],[100,16],[125,18],[150,20],[180,22],[210,24],[245,26],[280,28],[320,30],[360,32],[410,34],[460,36]</v>
      </c>
      <c r="DB20" s="5" t="s">
        <v>248</v>
      </c>
      <c r="DD20" s="18">
        <f t="shared" si="6"/>
        <v>40.250000000000007</v>
      </c>
      <c r="DE20" s="4">
        <f t="shared" si="57"/>
        <v>460</v>
      </c>
      <c r="DF20" s="4">
        <v>50</v>
      </c>
      <c r="DG20" s="4">
        <v>36</v>
      </c>
      <c r="DH20" s="4" t="str">
        <f t="shared" si="29"/>
        <v>[460,36]</v>
      </c>
      <c r="DI20" s="22" t="str">
        <f t="shared" si="58"/>
        <v>[5,2],[10,4],[20,6],[30,8],[45,10],[60,12],[80,14],[100,16],[125,18],[150,20],[180,22],[210,24],[245,26],[280,28],[320,30],[360,32],[410,34],[460,36]</v>
      </c>
      <c r="DJ20" s="5" t="s">
        <v>248</v>
      </c>
      <c r="DL20" s="18">
        <f t="shared" si="7"/>
        <v>40.250000000000007</v>
      </c>
      <c r="DM20" s="4">
        <f t="shared" si="59"/>
        <v>460</v>
      </c>
      <c r="DN20" s="4">
        <v>50</v>
      </c>
      <c r="DO20" s="4">
        <v>36</v>
      </c>
      <c r="DP20" s="4" t="str">
        <f t="shared" si="30"/>
        <v>[460,36]</v>
      </c>
      <c r="DQ20" s="22" t="str">
        <f t="shared" si="60"/>
        <v>[5,2],[10,4],[20,6],[30,8],[45,10],[60,12],[80,14],[100,16],[125,18],[150,20],[180,22],[210,24],[245,26],[280,28],[320,30],[360,32],[410,34],[460,36]</v>
      </c>
      <c r="DR20" s="5" t="s">
        <v>248</v>
      </c>
    </row>
    <row r="21" spans="1:122" x14ac:dyDescent="0.25">
      <c r="A21" s="2" t="s">
        <v>265</v>
      </c>
      <c r="B21" s="18">
        <f t="shared" si="8"/>
        <v>85.784313725490193</v>
      </c>
      <c r="C21" s="4">
        <f t="shared" si="31"/>
        <v>1000</v>
      </c>
      <c r="D21" s="19">
        <v>100</v>
      </c>
      <c r="E21" s="4">
        <v>95</v>
      </c>
      <c r="F21" s="4" t="str">
        <f t="shared" si="9"/>
        <v>[1000,95]</v>
      </c>
      <c r="G21" s="22" t="str">
        <f t="shared" si="32"/>
        <v>[10,5],[20,10],[40,15],[60,20],[90,25],[120,30],[160,35],[200,40],[250,45],[300,50],[360,55],[420,60],[490,65],[560,70],[640,75],[720,80],[810,85],[900,90],[1000,95]</v>
      </c>
      <c r="H21" s="5" t="s">
        <v>248</v>
      </c>
      <c r="J21" s="18">
        <f t="shared" si="10"/>
        <v>85.784313725490193</v>
      </c>
      <c r="K21" s="4">
        <f t="shared" si="33"/>
        <v>1000</v>
      </c>
      <c r="L21" s="19">
        <v>100</v>
      </c>
      <c r="M21" s="4">
        <v>95</v>
      </c>
      <c r="N21" s="4" t="str">
        <f t="shared" si="11"/>
        <v>[1000,95]</v>
      </c>
      <c r="O21" s="22" t="str">
        <f t="shared" si="34"/>
        <v>[10,5],[20,10],[40,15],[60,20],[90,25],[120,30],[160,35],[200,40],[250,45],[300,50],[360,55],[420,60],[490,65],[560,70],[640,75],[720,80],[810,85],[900,90],[1000,95]</v>
      </c>
      <c r="P21" s="5" t="s">
        <v>248</v>
      </c>
      <c r="Q21" s="27">
        <f t="shared" si="12"/>
        <v>0.79166666666666663</v>
      </c>
      <c r="R21" s="18">
        <f t="shared" ref="R21:R26" si="73">S21/($A$26*U$1)</f>
        <v>60.049019607843142</v>
      </c>
      <c r="S21" s="4">
        <f t="shared" si="35"/>
        <v>700</v>
      </c>
      <c r="T21" s="19">
        <v>70</v>
      </c>
      <c r="U21" s="4">
        <v>19</v>
      </c>
      <c r="V21" s="4" t="str">
        <f t="shared" ref="V21:V26" si="74">"["&amp;S21&amp;","&amp;U21&amp;"]"</f>
        <v>[700,19]</v>
      </c>
      <c r="W21" s="22" t="str">
        <f t="shared" ref="W21:W26" si="75">IF(S22&gt;0,W20&amp;","&amp;V21,"["&amp;W20&amp;","&amp;V21&amp;"]")</f>
        <v>[10,1],[20,2],[30,3],[50,4],[70,5],[90,6],[120,7],[150,8],[180,9],[220,10],[260,11],[300,12],[350,13],[400,14],[450,15],[510,16],[570,17],[630,18],[700,19]</v>
      </c>
      <c r="X21" s="5" t="s">
        <v>248</v>
      </c>
      <c r="Z21" s="18">
        <f t="shared" si="15"/>
        <v>44.607843137254903</v>
      </c>
      <c r="AA21" s="4">
        <f t="shared" si="37"/>
        <v>520</v>
      </c>
      <c r="AB21" s="4">
        <v>60</v>
      </c>
      <c r="AC21" s="4">
        <v>38</v>
      </c>
      <c r="AD21" s="4" t="str">
        <f t="shared" si="16"/>
        <v>[520,38]</v>
      </c>
      <c r="AE21" s="22" t="str">
        <f t="shared" si="38"/>
        <v>[5,2],[10,4],[20,6],[30,8],[45,10],[60,12],[80,14],[100,16],[125,18],[150,20],[180,22],[210,24],[245,26],[280,28],[320,30],[360,32],[410,34],[460,36],[520,38]</v>
      </c>
      <c r="AF21" s="5" t="s">
        <v>248</v>
      </c>
      <c r="AH21" s="18">
        <f t="shared" si="17"/>
        <v>44.607843137254903</v>
      </c>
      <c r="AI21" s="4">
        <f t="shared" si="39"/>
        <v>520</v>
      </c>
      <c r="AJ21" s="4">
        <v>60</v>
      </c>
      <c r="AK21" s="4">
        <v>38</v>
      </c>
      <c r="AL21" s="4" t="str">
        <f t="shared" si="18"/>
        <v>[520,38]</v>
      </c>
      <c r="AM21" s="22" t="str">
        <f t="shared" si="40"/>
        <v>[5,2],[10,4],[20,6],[30,8],[45,10],[60,12],[80,14],[100,16],[125,18],[150,20],[180,22],[210,24],[245,26],[280,28],[320,30],[360,32],[410,34],[460,36],[520,38]</v>
      </c>
      <c r="AN21" s="5" t="s">
        <v>248</v>
      </c>
      <c r="AP21" s="18">
        <f t="shared" si="19"/>
        <v>44.607843137254903</v>
      </c>
      <c r="AQ21" s="4">
        <f t="shared" si="41"/>
        <v>520</v>
      </c>
      <c r="AR21" s="4">
        <v>60</v>
      </c>
      <c r="AS21" s="4">
        <v>38</v>
      </c>
      <c r="AT21" s="4" t="str">
        <f t="shared" si="20"/>
        <v>[520,38]</v>
      </c>
      <c r="AU21" s="22" t="str">
        <f t="shared" si="42"/>
        <v>[5,2],[10,4],[20,6],[30,8],[45,10],[60,12],[80,14],[100,16],[125,18],[150,20],[180,22],[210,24],[245,26],[280,28],[320,30],[360,32],[410,34],[460,36],[520,38]</v>
      </c>
      <c r="AV21" s="5" t="s">
        <v>248</v>
      </c>
      <c r="AX21" s="18">
        <f t="shared" si="21"/>
        <v>44.607843137254903</v>
      </c>
      <c r="AY21" s="4">
        <f t="shared" si="43"/>
        <v>520</v>
      </c>
      <c r="AZ21" s="4">
        <v>60</v>
      </c>
      <c r="BA21" s="4">
        <v>38</v>
      </c>
      <c r="BB21" s="4" t="str">
        <f t="shared" si="22"/>
        <v>[520,38]</v>
      </c>
      <c r="BC21" s="22" t="str">
        <f t="shared" si="44"/>
        <v>[5,2],[10,4],[20,6],[30,8],[45,10],[60,12],[80,14],[100,16],[125,18],[150,20],[180,22],[210,24],[245,26],[280,28],[320,30],[360,32],[410,34],[460,36],[520,38]</v>
      </c>
      <c r="BD21" s="5" t="s">
        <v>248</v>
      </c>
      <c r="BH21" s="18">
        <f t="shared" si="0"/>
        <v>45.500000000000007</v>
      </c>
      <c r="BI21" s="4">
        <f t="shared" si="45"/>
        <v>520</v>
      </c>
      <c r="BJ21" s="4">
        <v>60</v>
      </c>
      <c r="BK21" s="4">
        <v>38</v>
      </c>
      <c r="BL21" s="4" t="str">
        <f t="shared" si="23"/>
        <v>[520,38]</v>
      </c>
      <c r="BM21" s="22" t="str">
        <f t="shared" si="46"/>
        <v>[5,2],[10,4],[20,6],[30,8],[45,10],[60,12],[80,14],[100,16],[125,18],[150,20],[180,22],[210,24],[245,26],[280,28],[320,30],[360,32],[410,34],[460,36],[520,38]</v>
      </c>
      <c r="BN21" s="5" t="s">
        <v>248</v>
      </c>
      <c r="BP21" s="18">
        <f t="shared" si="1"/>
        <v>45.500000000000007</v>
      </c>
      <c r="BQ21" s="4">
        <f t="shared" si="47"/>
        <v>520</v>
      </c>
      <c r="BR21" s="4">
        <v>60</v>
      </c>
      <c r="BS21" s="4">
        <v>38</v>
      </c>
      <c r="BT21" s="4" t="str">
        <f t="shared" si="24"/>
        <v>[520,38]</v>
      </c>
      <c r="BU21" s="22" t="str">
        <f t="shared" si="48"/>
        <v>[5,2],[10,4],[20,6],[30,8],[45,10],[60,12],[80,14],[100,16],[125,18],[150,20],[180,22],[210,24],[245,26],[280,28],[320,30],[360,32],[410,34],[460,36],[520,38]</v>
      </c>
      <c r="BV21" s="5" t="s">
        <v>248</v>
      </c>
      <c r="BX21" s="18">
        <f t="shared" si="2"/>
        <v>45.500000000000007</v>
      </c>
      <c r="BY21" s="4">
        <f t="shared" si="49"/>
        <v>520</v>
      </c>
      <c r="BZ21" s="4">
        <v>60</v>
      </c>
      <c r="CA21" s="4">
        <v>38</v>
      </c>
      <c r="CB21" s="4" t="str">
        <f t="shared" si="25"/>
        <v>[520,38]</v>
      </c>
      <c r="CC21" s="22" t="str">
        <f t="shared" si="50"/>
        <v>[5,2],[10,4],[20,6],[30,8],[45,10],[60,12],[80,14],[100,16],[125,18],[150,20],[180,22],[210,24],[245,26],[280,28],[320,30],[360,32],[410,34],[460,36],[520,38]</v>
      </c>
      <c r="CD21" s="5" t="s">
        <v>248</v>
      </c>
      <c r="CF21" s="18">
        <f t="shared" si="3"/>
        <v>45.500000000000007</v>
      </c>
      <c r="CG21" s="4">
        <f t="shared" si="51"/>
        <v>520</v>
      </c>
      <c r="CH21" s="4">
        <v>60</v>
      </c>
      <c r="CI21" s="4">
        <v>38</v>
      </c>
      <c r="CJ21" s="4" t="str">
        <f t="shared" si="26"/>
        <v>[520,38]</v>
      </c>
      <c r="CK21" s="22" t="str">
        <f t="shared" si="52"/>
        <v>[5,2],[10,4],[20,6],[30,8],[45,10],[60,12],[80,14],[100,16],[125,18],[150,20],[180,22],[210,24],[245,26],[280,28],[320,30],[360,32],[410,34],[460,36],[520,38]</v>
      </c>
      <c r="CL21" s="5" t="s">
        <v>248</v>
      </c>
      <c r="CN21" s="18">
        <f t="shared" si="4"/>
        <v>45.500000000000007</v>
      </c>
      <c r="CO21" s="4">
        <f t="shared" si="53"/>
        <v>520</v>
      </c>
      <c r="CP21" s="4">
        <v>60</v>
      </c>
      <c r="CQ21" s="4">
        <v>38</v>
      </c>
      <c r="CR21" s="4" t="str">
        <f t="shared" si="27"/>
        <v>[520,38]</v>
      </c>
      <c r="CS21" s="22" t="str">
        <f t="shared" si="54"/>
        <v>[5,2],[10,4],[20,6],[30,8],[45,10],[60,12],[80,14],[100,16],[125,18],[150,20],[180,22],[210,24],[245,26],[280,28],[320,30],[360,32],[410,34],[460,36],[520,38]</v>
      </c>
      <c r="CT21" s="5" t="s">
        <v>248</v>
      </c>
      <c r="CV21" s="18">
        <f t="shared" si="5"/>
        <v>45.500000000000007</v>
      </c>
      <c r="CW21" s="4">
        <f t="shared" si="55"/>
        <v>520</v>
      </c>
      <c r="CX21" s="4">
        <v>60</v>
      </c>
      <c r="CY21" s="4">
        <v>38</v>
      </c>
      <c r="CZ21" s="4" t="str">
        <f t="shared" si="28"/>
        <v>[520,38]</v>
      </c>
      <c r="DA21" s="22" t="str">
        <f t="shared" si="56"/>
        <v>[5,2],[10,4],[20,6],[30,8],[45,10],[60,12],[80,14],[100,16],[125,18],[150,20],[180,22],[210,24],[245,26],[280,28],[320,30],[360,32],[410,34],[460,36],[520,38]</v>
      </c>
      <c r="DB21" s="5" t="s">
        <v>248</v>
      </c>
      <c r="DD21" s="18">
        <f t="shared" si="6"/>
        <v>45.500000000000007</v>
      </c>
      <c r="DE21" s="4">
        <f t="shared" si="57"/>
        <v>520</v>
      </c>
      <c r="DF21" s="4">
        <v>60</v>
      </c>
      <c r="DG21" s="4">
        <v>38</v>
      </c>
      <c r="DH21" s="4" t="str">
        <f t="shared" si="29"/>
        <v>[520,38]</v>
      </c>
      <c r="DI21" s="22" t="str">
        <f t="shared" si="58"/>
        <v>[5,2],[10,4],[20,6],[30,8],[45,10],[60,12],[80,14],[100,16],[125,18],[150,20],[180,22],[210,24],[245,26],[280,28],[320,30],[360,32],[410,34],[460,36],[520,38]</v>
      </c>
      <c r="DJ21" s="5" t="s">
        <v>248</v>
      </c>
      <c r="DL21" s="18">
        <f t="shared" si="7"/>
        <v>45.500000000000007</v>
      </c>
      <c r="DM21" s="4">
        <f t="shared" si="59"/>
        <v>520</v>
      </c>
      <c r="DN21" s="4">
        <v>60</v>
      </c>
      <c r="DO21" s="4">
        <v>38</v>
      </c>
      <c r="DP21" s="4" t="str">
        <f t="shared" si="30"/>
        <v>[520,38]</v>
      </c>
      <c r="DQ21" s="22" t="str">
        <f t="shared" si="60"/>
        <v>[5,2],[10,4],[20,6],[30,8],[45,10],[60,12],[80,14],[100,16],[125,18],[150,20],[180,22],[210,24],[245,26],[280,28],[320,30],[360,32],[410,34],[460,36],[520,38]</v>
      </c>
      <c r="DR21" s="5" t="s">
        <v>248</v>
      </c>
    </row>
    <row r="22" spans="1:122" x14ac:dyDescent="0.25">
      <c r="A22" s="2">
        <f>4*60</f>
        <v>240</v>
      </c>
      <c r="B22" s="18">
        <f t="shared" si="8"/>
        <v>94.362745098039227</v>
      </c>
      <c r="C22" s="4">
        <f t="shared" si="31"/>
        <v>1100</v>
      </c>
      <c r="D22" s="19">
        <v>100</v>
      </c>
      <c r="E22" s="4">
        <v>100</v>
      </c>
      <c r="F22" s="4" t="str">
        <f t="shared" si="9"/>
        <v>[1100,100]</v>
      </c>
      <c r="G22" s="22" t="str">
        <f t="shared" si="32"/>
        <v>[[10,5],[20,10],[40,15],[60,20],[90,25],[120,30],[160,35],[200,40],[250,45],[300,50],[360,55],[420,60],[490,65],[560,70],[640,75],[720,80],[810,85],[900,90],[1000,95],[1100,100]]</v>
      </c>
      <c r="H22" s="5" t="s">
        <v>248</v>
      </c>
      <c r="J22" s="18">
        <f t="shared" si="10"/>
        <v>94.362745098039227</v>
      </c>
      <c r="K22" s="4">
        <f t="shared" si="33"/>
        <v>1100</v>
      </c>
      <c r="L22" s="19">
        <v>100</v>
      </c>
      <c r="M22" s="4">
        <v>100</v>
      </c>
      <c r="N22" s="4" t="str">
        <f t="shared" si="11"/>
        <v>[1100,100]</v>
      </c>
      <c r="O22" s="22" t="str">
        <f t="shared" si="34"/>
        <v>[[10,5],[20,10],[40,15],[60,20],[90,25],[120,30],[160,35],[200,40],[250,45],[300,50],[360,55],[420,60],[490,65],[560,70],[640,75],[720,80],[810,85],[900,90],[1000,95],[1100,100]]</v>
      </c>
      <c r="P22" s="5" t="s">
        <v>248</v>
      </c>
      <c r="Q22" s="27">
        <f t="shared" si="12"/>
        <v>0.83333333333333337</v>
      </c>
      <c r="R22" s="18">
        <f t="shared" si="73"/>
        <v>66.053921568627459</v>
      </c>
      <c r="S22" s="4">
        <f t="shared" ref="S22:S26" si="76">T22+S21</f>
        <v>770</v>
      </c>
      <c r="T22" s="19">
        <v>70</v>
      </c>
      <c r="U22" s="4">
        <v>20</v>
      </c>
      <c r="V22" s="4" t="str">
        <f t="shared" si="74"/>
        <v>[770,20]</v>
      </c>
      <c r="W22" s="22" t="str">
        <f t="shared" si="75"/>
        <v>[10,1],[20,2],[30,3],[50,4],[70,5],[90,6],[120,7],[150,8],[180,9],[220,10],[260,11],[300,12],[350,13],[400,14],[450,15],[510,16],[570,17],[630,18],[700,19],[770,20]</v>
      </c>
      <c r="X22" s="5" t="s">
        <v>248</v>
      </c>
      <c r="Z22" s="18">
        <f t="shared" si="15"/>
        <v>49.754901960784316</v>
      </c>
      <c r="AA22" s="4">
        <f t="shared" si="37"/>
        <v>580</v>
      </c>
      <c r="AB22" s="4">
        <v>60</v>
      </c>
      <c r="AC22" s="4">
        <v>40</v>
      </c>
      <c r="AD22" s="4" t="str">
        <f t="shared" si="16"/>
        <v>[580,40]</v>
      </c>
      <c r="AE22" s="22" t="str">
        <f t="shared" si="38"/>
        <v>[5,2],[10,4],[20,6],[30,8],[45,10],[60,12],[80,14],[100,16],[125,18],[150,20],[180,22],[210,24],[245,26],[280,28],[320,30],[360,32],[410,34],[460,36],[520,38],[580,40]</v>
      </c>
      <c r="AF22" s="5" t="s">
        <v>248</v>
      </c>
      <c r="AH22" s="18">
        <f t="shared" si="17"/>
        <v>49.754901960784316</v>
      </c>
      <c r="AI22" s="4">
        <f t="shared" si="39"/>
        <v>580</v>
      </c>
      <c r="AJ22" s="4">
        <v>60</v>
      </c>
      <c r="AK22" s="4">
        <v>40</v>
      </c>
      <c r="AL22" s="4" t="str">
        <f t="shared" si="18"/>
        <v>[580,40]</v>
      </c>
      <c r="AM22" s="22" t="str">
        <f t="shared" si="40"/>
        <v>[5,2],[10,4],[20,6],[30,8],[45,10],[60,12],[80,14],[100,16],[125,18],[150,20],[180,22],[210,24],[245,26],[280,28],[320,30],[360,32],[410,34],[460,36],[520,38],[580,40]</v>
      </c>
      <c r="AN22" s="5" t="s">
        <v>248</v>
      </c>
      <c r="AP22" s="18">
        <f t="shared" si="19"/>
        <v>49.754901960784316</v>
      </c>
      <c r="AQ22" s="4">
        <f t="shared" si="41"/>
        <v>580</v>
      </c>
      <c r="AR22" s="4">
        <v>60</v>
      </c>
      <c r="AS22" s="4">
        <v>40</v>
      </c>
      <c r="AT22" s="4" t="str">
        <f t="shared" si="20"/>
        <v>[580,40]</v>
      </c>
      <c r="AU22" s="22" t="str">
        <f t="shared" si="42"/>
        <v>[5,2],[10,4],[20,6],[30,8],[45,10],[60,12],[80,14],[100,16],[125,18],[150,20],[180,22],[210,24],[245,26],[280,28],[320,30],[360,32],[410,34],[460,36],[520,38],[580,40]</v>
      </c>
      <c r="AV22" s="5" t="s">
        <v>248</v>
      </c>
      <c r="AX22" s="18">
        <f t="shared" si="21"/>
        <v>49.754901960784316</v>
      </c>
      <c r="AY22" s="4">
        <f t="shared" si="43"/>
        <v>580</v>
      </c>
      <c r="AZ22" s="4">
        <v>60</v>
      </c>
      <c r="BA22" s="4">
        <v>40</v>
      </c>
      <c r="BB22" s="4" t="str">
        <f t="shared" si="22"/>
        <v>[580,40]</v>
      </c>
      <c r="BC22" s="22" t="str">
        <f t="shared" si="44"/>
        <v>[5,2],[10,4],[20,6],[30,8],[45,10],[60,12],[80,14],[100,16],[125,18],[150,20],[180,22],[210,24],[245,26],[280,28],[320,30],[360,32],[410,34],[460,36],[520,38],[580,40]</v>
      </c>
      <c r="BD22" s="5" t="s">
        <v>248</v>
      </c>
      <c r="BH22" s="18">
        <f t="shared" si="0"/>
        <v>50.750000000000007</v>
      </c>
      <c r="BI22" s="4">
        <f t="shared" si="45"/>
        <v>580</v>
      </c>
      <c r="BJ22" s="4">
        <v>60</v>
      </c>
      <c r="BK22" s="4">
        <v>40</v>
      </c>
      <c r="BL22" s="4" t="str">
        <f t="shared" si="23"/>
        <v>[580,40]</v>
      </c>
      <c r="BM22" s="22" t="str">
        <f t="shared" si="46"/>
        <v>[5,2],[10,4],[20,6],[30,8],[45,10],[60,12],[80,14],[100,16],[125,18],[150,20],[180,22],[210,24],[245,26],[280,28],[320,30],[360,32],[410,34],[460,36],[520,38],[580,40]</v>
      </c>
      <c r="BN22" s="5" t="s">
        <v>248</v>
      </c>
      <c r="BP22" s="18">
        <f t="shared" si="1"/>
        <v>50.750000000000007</v>
      </c>
      <c r="BQ22" s="4">
        <f t="shared" si="47"/>
        <v>580</v>
      </c>
      <c r="BR22" s="4">
        <v>60</v>
      </c>
      <c r="BS22" s="4">
        <v>40</v>
      </c>
      <c r="BT22" s="4" t="str">
        <f t="shared" si="24"/>
        <v>[580,40]</v>
      </c>
      <c r="BU22" s="22" t="str">
        <f t="shared" si="48"/>
        <v>[5,2],[10,4],[20,6],[30,8],[45,10],[60,12],[80,14],[100,16],[125,18],[150,20],[180,22],[210,24],[245,26],[280,28],[320,30],[360,32],[410,34],[460,36],[520,38],[580,40]</v>
      </c>
      <c r="BV22" s="5" t="s">
        <v>248</v>
      </c>
      <c r="BX22" s="18">
        <f t="shared" si="2"/>
        <v>50.750000000000007</v>
      </c>
      <c r="BY22" s="4">
        <f t="shared" si="49"/>
        <v>580</v>
      </c>
      <c r="BZ22" s="4">
        <v>60</v>
      </c>
      <c r="CA22" s="4">
        <v>40</v>
      </c>
      <c r="CB22" s="4" t="str">
        <f t="shared" si="25"/>
        <v>[580,40]</v>
      </c>
      <c r="CC22" s="22" t="str">
        <f t="shared" si="50"/>
        <v>[5,2],[10,4],[20,6],[30,8],[45,10],[60,12],[80,14],[100,16],[125,18],[150,20],[180,22],[210,24],[245,26],[280,28],[320,30],[360,32],[410,34],[460,36],[520,38],[580,40]</v>
      </c>
      <c r="CD22" s="5" t="s">
        <v>248</v>
      </c>
      <c r="CF22" s="18">
        <f t="shared" si="3"/>
        <v>50.750000000000007</v>
      </c>
      <c r="CG22" s="4">
        <f t="shared" si="51"/>
        <v>580</v>
      </c>
      <c r="CH22" s="4">
        <v>60</v>
      </c>
      <c r="CI22" s="4">
        <v>40</v>
      </c>
      <c r="CJ22" s="4" t="str">
        <f t="shared" si="26"/>
        <v>[580,40]</v>
      </c>
      <c r="CK22" s="22" t="str">
        <f t="shared" si="52"/>
        <v>[5,2],[10,4],[20,6],[30,8],[45,10],[60,12],[80,14],[100,16],[125,18],[150,20],[180,22],[210,24],[245,26],[280,28],[320,30],[360,32],[410,34],[460,36],[520,38],[580,40]</v>
      </c>
      <c r="CL22" s="5" t="s">
        <v>248</v>
      </c>
      <c r="CN22" s="18">
        <f t="shared" si="4"/>
        <v>50.750000000000007</v>
      </c>
      <c r="CO22" s="4">
        <f t="shared" si="53"/>
        <v>580</v>
      </c>
      <c r="CP22" s="4">
        <v>60</v>
      </c>
      <c r="CQ22" s="4">
        <v>40</v>
      </c>
      <c r="CR22" s="4" t="str">
        <f t="shared" si="27"/>
        <v>[580,40]</v>
      </c>
      <c r="CS22" s="22" t="str">
        <f t="shared" si="54"/>
        <v>[5,2],[10,4],[20,6],[30,8],[45,10],[60,12],[80,14],[100,16],[125,18],[150,20],[180,22],[210,24],[245,26],[280,28],[320,30],[360,32],[410,34],[460,36],[520,38],[580,40]</v>
      </c>
      <c r="CT22" s="5" t="s">
        <v>248</v>
      </c>
      <c r="CV22" s="18">
        <f t="shared" si="5"/>
        <v>50.750000000000007</v>
      </c>
      <c r="CW22" s="4">
        <f t="shared" si="55"/>
        <v>580</v>
      </c>
      <c r="CX22" s="4">
        <v>60</v>
      </c>
      <c r="CY22" s="4">
        <v>40</v>
      </c>
      <c r="CZ22" s="4" t="str">
        <f t="shared" si="28"/>
        <v>[580,40]</v>
      </c>
      <c r="DA22" s="22" t="str">
        <f t="shared" si="56"/>
        <v>[5,2],[10,4],[20,6],[30,8],[45,10],[60,12],[80,14],[100,16],[125,18],[150,20],[180,22],[210,24],[245,26],[280,28],[320,30],[360,32],[410,34],[460,36],[520,38],[580,40]</v>
      </c>
      <c r="DB22" s="5" t="s">
        <v>248</v>
      </c>
      <c r="DD22" s="18">
        <f t="shared" si="6"/>
        <v>50.750000000000007</v>
      </c>
      <c r="DE22" s="4">
        <f t="shared" si="57"/>
        <v>580</v>
      </c>
      <c r="DF22" s="4">
        <v>60</v>
      </c>
      <c r="DG22" s="4">
        <v>40</v>
      </c>
      <c r="DH22" s="4" t="str">
        <f t="shared" si="29"/>
        <v>[580,40]</v>
      </c>
      <c r="DI22" s="22" t="str">
        <f t="shared" si="58"/>
        <v>[5,2],[10,4],[20,6],[30,8],[45,10],[60,12],[80,14],[100,16],[125,18],[150,20],[180,22],[210,24],[245,26],[280,28],[320,30],[360,32],[410,34],[460,36],[520,38],[580,40]</v>
      </c>
      <c r="DJ22" s="5" t="s">
        <v>248</v>
      </c>
      <c r="DL22" s="18">
        <f t="shared" si="7"/>
        <v>50.750000000000007</v>
      </c>
      <c r="DM22" s="4">
        <f t="shared" si="59"/>
        <v>580</v>
      </c>
      <c r="DN22" s="4">
        <v>60</v>
      </c>
      <c r="DO22" s="4">
        <v>40</v>
      </c>
      <c r="DP22" s="4" t="str">
        <f t="shared" si="30"/>
        <v>[580,40]</v>
      </c>
      <c r="DQ22" s="22" t="str">
        <f t="shared" si="60"/>
        <v>[5,2],[10,4],[20,6],[30,8],[45,10],[60,12],[80,14],[100,16],[125,18],[150,20],[180,22],[210,24],[245,26],[280,28],[320,30],[360,32],[410,34],[460,36],[520,38],[580,40]</v>
      </c>
      <c r="DR22" s="5" t="s">
        <v>248</v>
      </c>
    </row>
    <row r="23" spans="1:122" x14ac:dyDescent="0.25">
      <c r="A23" s="2" t="s">
        <v>266</v>
      </c>
      <c r="B23" s="18"/>
      <c r="G23" s="22"/>
      <c r="H23" s="5" t="s">
        <v>248</v>
      </c>
      <c r="J23" s="18"/>
      <c r="O23" s="22"/>
      <c r="P23" s="5" t="s">
        <v>248</v>
      </c>
      <c r="Q23" s="27">
        <f t="shared" si="12"/>
        <v>0.875</v>
      </c>
      <c r="R23" s="18">
        <f t="shared" si="73"/>
        <v>72.058823529411768</v>
      </c>
      <c r="S23" s="4">
        <f t="shared" si="76"/>
        <v>840</v>
      </c>
      <c r="T23" s="19">
        <v>70</v>
      </c>
      <c r="U23" s="4">
        <v>21</v>
      </c>
      <c r="V23" s="4" t="str">
        <f t="shared" si="74"/>
        <v>[840,21]</v>
      </c>
      <c r="W23" s="22" t="str">
        <f t="shared" si="75"/>
        <v>[10,1],[20,2],[30,3],[50,4],[70,5],[90,6],[120,7],[150,8],[180,9],[220,10],[260,11],[300,12],[350,13],[400,14],[450,15],[510,16],[570,17],[630,18],[700,19],[770,20],[840,21]</v>
      </c>
      <c r="X23" s="5" t="s">
        <v>248</v>
      </c>
      <c r="Z23" s="18">
        <f t="shared" ref="Z23:Z27" si="77">AA23/($A$26*AC$1)</f>
        <v>55.759803921568633</v>
      </c>
      <c r="AA23" s="4">
        <f t="shared" ref="AA23:AA27" si="78">AB23+AA22</f>
        <v>650</v>
      </c>
      <c r="AB23" s="4">
        <v>70</v>
      </c>
      <c r="AC23" s="4">
        <v>42</v>
      </c>
      <c r="AD23" s="4" t="str">
        <f t="shared" ref="AD23:AD27" si="79">"["&amp;AA23&amp;","&amp;AC23&amp;"]"</f>
        <v>[650,42]</v>
      </c>
      <c r="AE23" s="22" t="str">
        <f t="shared" ref="AE23:AE27" si="80">IF(AA24&gt;0,AE22&amp;","&amp;AD23,"["&amp;AE22&amp;","&amp;AD23&amp;"]")</f>
        <v>[5,2],[10,4],[20,6],[30,8],[45,10],[60,12],[80,14],[100,16],[125,18],[150,20],[180,22],[210,24],[245,26],[280,28],[320,30],[360,32],[410,34],[460,36],[520,38],[580,40],[650,42]</v>
      </c>
      <c r="AF23" s="5" t="s">
        <v>248</v>
      </c>
      <c r="AH23" s="18">
        <f t="shared" si="17"/>
        <v>55.759803921568633</v>
      </c>
      <c r="AI23" s="4">
        <f t="shared" si="39"/>
        <v>650</v>
      </c>
      <c r="AJ23" s="4">
        <v>70</v>
      </c>
      <c r="AK23" s="4">
        <v>42</v>
      </c>
      <c r="AL23" s="4" t="str">
        <f t="shared" si="18"/>
        <v>[650,42]</v>
      </c>
      <c r="AM23" s="22" t="str">
        <f t="shared" si="40"/>
        <v>[5,2],[10,4],[20,6],[30,8],[45,10],[60,12],[80,14],[100,16],[125,18],[150,20],[180,22],[210,24],[245,26],[280,28],[320,30],[360,32],[410,34],[460,36],[520,38],[580,40],[650,42]</v>
      </c>
      <c r="AN23" s="5" t="s">
        <v>248</v>
      </c>
      <c r="AP23" s="18">
        <f t="shared" si="19"/>
        <v>55.759803921568633</v>
      </c>
      <c r="AQ23" s="4">
        <f t="shared" si="41"/>
        <v>650</v>
      </c>
      <c r="AR23" s="4">
        <v>70</v>
      </c>
      <c r="AS23" s="4">
        <v>42</v>
      </c>
      <c r="AT23" s="4" t="str">
        <f t="shared" si="20"/>
        <v>[650,42]</v>
      </c>
      <c r="AU23" s="22" t="str">
        <f t="shared" si="42"/>
        <v>[5,2],[10,4],[20,6],[30,8],[45,10],[60,12],[80,14],[100,16],[125,18],[150,20],[180,22],[210,24],[245,26],[280,28],[320,30],[360,32],[410,34],[460,36],[520,38],[580,40],[650,42]</v>
      </c>
      <c r="AV23" s="5" t="s">
        <v>248</v>
      </c>
      <c r="AX23" s="18">
        <f t="shared" si="21"/>
        <v>55.759803921568633</v>
      </c>
      <c r="AY23" s="4">
        <f t="shared" si="43"/>
        <v>650</v>
      </c>
      <c r="AZ23" s="4">
        <v>70</v>
      </c>
      <c r="BA23" s="4">
        <v>42</v>
      </c>
      <c r="BB23" s="4" t="str">
        <f t="shared" si="22"/>
        <v>[650,42]</v>
      </c>
      <c r="BC23" s="22" t="str">
        <f t="shared" si="44"/>
        <v>[5,2],[10,4],[20,6],[30,8],[45,10],[60,12],[80,14],[100,16],[125,18],[150,20],[180,22],[210,24],[245,26],[280,28],[320,30],[360,32],[410,34],[460,36],[520,38],[580,40],[650,42]</v>
      </c>
      <c r="BD23" s="5" t="s">
        <v>248</v>
      </c>
      <c r="BH23" s="18">
        <f t="shared" ref="BH23:BH27" si="81">BI23/($A$35*BK$1)</f>
        <v>56.875000000000007</v>
      </c>
      <c r="BI23" s="4">
        <f t="shared" ref="BI23:BI27" si="82">BJ23+BI22</f>
        <v>650</v>
      </c>
      <c r="BJ23" s="4">
        <v>70</v>
      </c>
      <c r="BK23" s="4">
        <v>42</v>
      </c>
      <c r="BL23" s="4" t="str">
        <f t="shared" ref="BL23:BL27" si="83">"["&amp;BI23&amp;","&amp;BK23&amp;"]"</f>
        <v>[650,42]</v>
      </c>
      <c r="BM23" s="22" t="str">
        <f t="shared" ref="BM23:BM27" si="84">IF(BI24&gt;0,BM22&amp;","&amp;BL23,"["&amp;BM22&amp;","&amp;BL23&amp;"]")</f>
        <v>[5,2],[10,4],[20,6],[30,8],[45,10],[60,12],[80,14],[100,16],[125,18],[150,20],[180,22],[210,24],[245,26],[280,28],[320,30],[360,32],[410,34],[460,36],[520,38],[580,40],[650,42]</v>
      </c>
      <c r="BN23" s="5" t="s">
        <v>248</v>
      </c>
      <c r="BP23" s="18">
        <f t="shared" si="1"/>
        <v>56.875000000000007</v>
      </c>
      <c r="BQ23" s="4">
        <f t="shared" si="47"/>
        <v>650</v>
      </c>
      <c r="BR23" s="4">
        <v>70</v>
      </c>
      <c r="BS23" s="4">
        <v>42</v>
      </c>
      <c r="BT23" s="4" t="str">
        <f t="shared" si="24"/>
        <v>[650,42]</v>
      </c>
      <c r="BU23" s="22" t="str">
        <f t="shared" si="48"/>
        <v>[5,2],[10,4],[20,6],[30,8],[45,10],[60,12],[80,14],[100,16],[125,18],[150,20],[180,22],[210,24],[245,26],[280,28],[320,30],[360,32],[410,34],[460,36],[520,38],[580,40],[650,42]</v>
      </c>
      <c r="BV23" s="5" t="s">
        <v>248</v>
      </c>
      <c r="BX23" s="18">
        <f t="shared" si="2"/>
        <v>56.875000000000007</v>
      </c>
      <c r="BY23" s="4">
        <f t="shared" si="49"/>
        <v>650</v>
      </c>
      <c r="BZ23" s="4">
        <v>70</v>
      </c>
      <c r="CA23" s="4">
        <v>42</v>
      </c>
      <c r="CB23" s="4" t="str">
        <f t="shared" si="25"/>
        <v>[650,42]</v>
      </c>
      <c r="CC23" s="22" t="str">
        <f t="shared" si="50"/>
        <v>[5,2],[10,4],[20,6],[30,8],[45,10],[60,12],[80,14],[100,16],[125,18],[150,20],[180,22],[210,24],[245,26],[280,28],[320,30],[360,32],[410,34],[460,36],[520,38],[580,40],[650,42]</v>
      </c>
      <c r="CD23" s="5" t="s">
        <v>248</v>
      </c>
      <c r="CF23" s="18">
        <f t="shared" si="3"/>
        <v>56.875000000000007</v>
      </c>
      <c r="CG23" s="4">
        <f t="shared" si="51"/>
        <v>650</v>
      </c>
      <c r="CH23" s="4">
        <v>70</v>
      </c>
      <c r="CI23" s="4">
        <v>42</v>
      </c>
      <c r="CJ23" s="4" t="str">
        <f t="shared" si="26"/>
        <v>[650,42]</v>
      </c>
      <c r="CK23" s="22" t="str">
        <f t="shared" si="52"/>
        <v>[5,2],[10,4],[20,6],[30,8],[45,10],[60,12],[80,14],[100,16],[125,18],[150,20],[180,22],[210,24],[245,26],[280,28],[320,30],[360,32],[410,34],[460,36],[520,38],[580,40],[650,42]</v>
      </c>
      <c r="CL23" s="5" t="s">
        <v>248</v>
      </c>
      <c r="CN23" s="18">
        <f t="shared" si="4"/>
        <v>56.875000000000007</v>
      </c>
      <c r="CO23" s="4">
        <f t="shared" si="53"/>
        <v>650</v>
      </c>
      <c r="CP23" s="4">
        <v>70</v>
      </c>
      <c r="CQ23" s="4">
        <v>42</v>
      </c>
      <c r="CR23" s="4" t="str">
        <f t="shared" si="27"/>
        <v>[650,42]</v>
      </c>
      <c r="CS23" s="22" t="str">
        <f t="shared" si="54"/>
        <v>[5,2],[10,4],[20,6],[30,8],[45,10],[60,12],[80,14],[100,16],[125,18],[150,20],[180,22],[210,24],[245,26],[280,28],[320,30],[360,32],[410,34],[460,36],[520,38],[580,40],[650,42]</v>
      </c>
      <c r="CT23" s="5" t="s">
        <v>248</v>
      </c>
      <c r="CV23" s="18">
        <f t="shared" si="5"/>
        <v>56.875000000000007</v>
      </c>
      <c r="CW23" s="4">
        <f t="shared" si="55"/>
        <v>650</v>
      </c>
      <c r="CX23" s="4">
        <v>70</v>
      </c>
      <c r="CY23" s="4">
        <v>42</v>
      </c>
      <c r="CZ23" s="4" t="str">
        <f t="shared" si="28"/>
        <v>[650,42]</v>
      </c>
      <c r="DA23" s="22" t="str">
        <f t="shared" si="56"/>
        <v>[5,2],[10,4],[20,6],[30,8],[45,10],[60,12],[80,14],[100,16],[125,18],[150,20],[180,22],[210,24],[245,26],[280,28],[320,30],[360,32],[410,34],[460,36],[520,38],[580,40],[650,42]</v>
      </c>
      <c r="DB23" s="5" t="s">
        <v>248</v>
      </c>
      <c r="DD23" s="18">
        <f t="shared" si="6"/>
        <v>56.875000000000007</v>
      </c>
      <c r="DE23" s="4">
        <f t="shared" si="57"/>
        <v>650</v>
      </c>
      <c r="DF23" s="4">
        <v>70</v>
      </c>
      <c r="DG23" s="4">
        <v>42</v>
      </c>
      <c r="DH23" s="4" t="str">
        <f t="shared" si="29"/>
        <v>[650,42]</v>
      </c>
      <c r="DI23" s="22" t="str">
        <f t="shared" si="58"/>
        <v>[5,2],[10,4],[20,6],[30,8],[45,10],[60,12],[80,14],[100,16],[125,18],[150,20],[180,22],[210,24],[245,26],[280,28],[320,30],[360,32],[410,34],[460,36],[520,38],[580,40],[650,42]</v>
      </c>
      <c r="DJ23" s="5" t="s">
        <v>248</v>
      </c>
      <c r="DL23" s="18">
        <f t="shared" si="7"/>
        <v>56.875000000000007</v>
      </c>
      <c r="DM23" s="4">
        <f t="shared" si="59"/>
        <v>650</v>
      </c>
      <c r="DN23" s="4">
        <v>70</v>
      </c>
      <c r="DO23" s="4">
        <v>42</v>
      </c>
      <c r="DP23" s="4" t="str">
        <f t="shared" si="30"/>
        <v>[650,42]</v>
      </c>
      <c r="DQ23" s="22" t="str">
        <f t="shared" si="60"/>
        <v>[5,2],[10,4],[20,6],[30,8],[45,10],[60,12],[80,14],[100,16],[125,18],[150,20],[180,22],[210,24],[245,26],[280,28],[320,30],[360,32],[410,34],[460,36],[520,38],[580,40],[650,42]</v>
      </c>
      <c r="DR23" s="5" t="s">
        <v>248</v>
      </c>
    </row>
    <row r="24" spans="1:122" x14ac:dyDescent="0.25">
      <c r="A24" s="2">
        <f>24*60/A22</f>
        <v>6</v>
      </c>
      <c r="B24" s="18"/>
      <c r="G24" s="22"/>
      <c r="J24" s="18"/>
      <c r="O24" s="22"/>
      <c r="P24" s="5" t="s">
        <v>248</v>
      </c>
      <c r="Q24" s="27">
        <f t="shared" si="12"/>
        <v>0.91666666666666663</v>
      </c>
      <c r="R24" s="18">
        <f t="shared" si="73"/>
        <v>78.921568627450981</v>
      </c>
      <c r="S24" s="4">
        <f t="shared" si="76"/>
        <v>920</v>
      </c>
      <c r="T24" s="19">
        <v>80</v>
      </c>
      <c r="U24" s="4">
        <v>22</v>
      </c>
      <c r="V24" s="4" t="str">
        <f t="shared" si="74"/>
        <v>[920,22]</v>
      </c>
      <c r="W24" s="22" t="str">
        <f t="shared" si="75"/>
        <v>[10,1],[20,2],[30,3],[50,4],[70,5],[90,6],[120,7],[150,8],[180,9],[220,10],[260,11],[300,12],[350,13],[400,14],[450,15],[510,16],[570,17],[630,18],[700,19],[770,20],[840,21],[920,22]</v>
      </c>
      <c r="X24" s="5" t="s">
        <v>248</v>
      </c>
      <c r="Z24" s="18">
        <f t="shared" si="77"/>
        <v>61.764705882352942</v>
      </c>
      <c r="AA24" s="4">
        <f t="shared" si="78"/>
        <v>720</v>
      </c>
      <c r="AB24" s="4">
        <v>70</v>
      </c>
      <c r="AC24" s="4">
        <v>44</v>
      </c>
      <c r="AD24" s="4" t="str">
        <f t="shared" si="79"/>
        <v>[720,44]</v>
      </c>
      <c r="AE24" s="22" t="str">
        <f t="shared" si="80"/>
        <v>[5,2],[10,4],[20,6],[30,8],[45,10],[60,12],[80,14],[100,16],[125,18],[150,20],[180,22],[210,24],[245,26],[280,28],[320,30],[360,32],[410,34],[460,36],[520,38],[580,40],[650,42],[720,44]</v>
      </c>
      <c r="AF24" s="5" t="s">
        <v>248</v>
      </c>
      <c r="AH24" s="18">
        <f t="shared" si="17"/>
        <v>61.764705882352942</v>
      </c>
      <c r="AI24" s="4">
        <f t="shared" si="39"/>
        <v>720</v>
      </c>
      <c r="AJ24" s="4">
        <v>70</v>
      </c>
      <c r="AK24" s="4">
        <v>44</v>
      </c>
      <c r="AL24" s="4" t="str">
        <f t="shared" si="18"/>
        <v>[720,44]</v>
      </c>
      <c r="AM24" s="22" t="str">
        <f t="shared" si="40"/>
        <v>[5,2],[10,4],[20,6],[30,8],[45,10],[60,12],[80,14],[100,16],[125,18],[150,20],[180,22],[210,24],[245,26],[280,28],[320,30],[360,32],[410,34],[460,36],[520,38],[580,40],[650,42],[720,44]</v>
      </c>
      <c r="AN24" s="5" t="s">
        <v>248</v>
      </c>
      <c r="AP24" s="18">
        <f t="shared" si="19"/>
        <v>61.764705882352942</v>
      </c>
      <c r="AQ24" s="4">
        <f t="shared" si="41"/>
        <v>720</v>
      </c>
      <c r="AR24" s="4">
        <v>70</v>
      </c>
      <c r="AS24" s="4">
        <v>44</v>
      </c>
      <c r="AT24" s="4" t="str">
        <f t="shared" si="20"/>
        <v>[720,44]</v>
      </c>
      <c r="AU24" s="22" t="str">
        <f t="shared" si="42"/>
        <v>[5,2],[10,4],[20,6],[30,8],[45,10],[60,12],[80,14],[100,16],[125,18],[150,20],[180,22],[210,24],[245,26],[280,28],[320,30],[360,32],[410,34],[460,36],[520,38],[580,40],[650,42],[720,44]</v>
      </c>
      <c r="AV24" s="5" t="s">
        <v>248</v>
      </c>
      <c r="AX24" s="18">
        <f t="shared" si="21"/>
        <v>61.764705882352942</v>
      </c>
      <c r="AY24" s="4">
        <f t="shared" si="43"/>
        <v>720</v>
      </c>
      <c r="AZ24" s="4">
        <v>70</v>
      </c>
      <c r="BA24" s="4">
        <v>44</v>
      </c>
      <c r="BB24" s="4" t="str">
        <f t="shared" si="22"/>
        <v>[720,44]</v>
      </c>
      <c r="BC24" s="22" t="str">
        <f t="shared" si="44"/>
        <v>[5,2],[10,4],[20,6],[30,8],[45,10],[60,12],[80,14],[100,16],[125,18],[150,20],[180,22],[210,24],[245,26],[280,28],[320,30],[360,32],[410,34],[460,36],[520,38],[580,40],[650,42],[720,44]</v>
      </c>
      <c r="BD24" s="5" t="s">
        <v>248</v>
      </c>
      <c r="BH24" s="18">
        <f t="shared" si="81"/>
        <v>63.000000000000007</v>
      </c>
      <c r="BI24" s="4">
        <f t="shared" si="82"/>
        <v>720</v>
      </c>
      <c r="BJ24" s="4">
        <v>70</v>
      </c>
      <c r="BK24" s="4">
        <v>44</v>
      </c>
      <c r="BL24" s="4" t="str">
        <f t="shared" si="83"/>
        <v>[720,44]</v>
      </c>
      <c r="BM24" s="22" t="str">
        <f t="shared" si="84"/>
        <v>[5,2],[10,4],[20,6],[30,8],[45,10],[60,12],[80,14],[100,16],[125,18],[150,20],[180,22],[210,24],[245,26],[280,28],[320,30],[360,32],[410,34],[460,36],[520,38],[580,40],[650,42],[720,44]</v>
      </c>
      <c r="BN24" s="5" t="s">
        <v>248</v>
      </c>
      <c r="BP24" s="18">
        <f t="shared" si="1"/>
        <v>63.000000000000007</v>
      </c>
      <c r="BQ24" s="4">
        <f t="shared" si="47"/>
        <v>720</v>
      </c>
      <c r="BR24" s="4">
        <v>70</v>
      </c>
      <c r="BS24" s="4">
        <v>44</v>
      </c>
      <c r="BT24" s="4" t="str">
        <f t="shared" si="24"/>
        <v>[720,44]</v>
      </c>
      <c r="BU24" s="22" t="str">
        <f t="shared" si="48"/>
        <v>[5,2],[10,4],[20,6],[30,8],[45,10],[60,12],[80,14],[100,16],[125,18],[150,20],[180,22],[210,24],[245,26],[280,28],[320,30],[360,32],[410,34],[460,36],[520,38],[580,40],[650,42],[720,44]</v>
      </c>
      <c r="BV24" s="5" t="s">
        <v>248</v>
      </c>
      <c r="BX24" s="18">
        <f t="shared" si="2"/>
        <v>63.000000000000007</v>
      </c>
      <c r="BY24" s="4">
        <f t="shared" si="49"/>
        <v>720</v>
      </c>
      <c r="BZ24" s="4">
        <v>70</v>
      </c>
      <c r="CA24" s="4">
        <v>44</v>
      </c>
      <c r="CB24" s="4" t="str">
        <f t="shared" si="25"/>
        <v>[720,44]</v>
      </c>
      <c r="CC24" s="22" t="str">
        <f t="shared" si="50"/>
        <v>[5,2],[10,4],[20,6],[30,8],[45,10],[60,12],[80,14],[100,16],[125,18],[150,20],[180,22],[210,24],[245,26],[280,28],[320,30],[360,32],[410,34],[460,36],[520,38],[580,40],[650,42],[720,44]</v>
      </c>
      <c r="CD24" s="5" t="s">
        <v>248</v>
      </c>
      <c r="CF24" s="18">
        <f t="shared" si="3"/>
        <v>63.000000000000007</v>
      </c>
      <c r="CG24" s="4">
        <f t="shared" si="51"/>
        <v>720</v>
      </c>
      <c r="CH24" s="4">
        <v>70</v>
      </c>
      <c r="CI24" s="4">
        <v>44</v>
      </c>
      <c r="CJ24" s="4" t="str">
        <f t="shared" si="26"/>
        <v>[720,44]</v>
      </c>
      <c r="CK24" s="22" t="str">
        <f t="shared" si="52"/>
        <v>[5,2],[10,4],[20,6],[30,8],[45,10],[60,12],[80,14],[100,16],[125,18],[150,20],[180,22],[210,24],[245,26],[280,28],[320,30],[360,32],[410,34],[460,36],[520,38],[580,40],[650,42],[720,44]</v>
      </c>
      <c r="CL24" s="5" t="s">
        <v>248</v>
      </c>
      <c r="CN24" s="18">
        <f t="shared" si="4"/>
        <v>63.000000000000007</v>
      </c>
      <c r="CO24" s="4">
        <f t="shared" si="53"/>
        <v>720</v>
      </c>
      <c r="CP24" s="4">
        <v>70</v>
      </c>
      <c r="CQ24" s="4">
        <v>44</v>
      </c>
      <c r="CR24" s="4" t="str">
        <f t="shared" si="27"/>
        <v>[720,44]</v>
      </c>
      <c r="CS24" s="22" t="str">
        <f t="shared" si="54"/>
        <v>[5,2],[10,4],[20,6],[30,8],[45,10],[60,12],[80,14],[100,16],[125,18],[150,20],[180,22],[210,24],[245,26],[280,28],[320,30],[360,32],[410,34],[460,36],[520,38],[580,40],[650,42],[720,44]</v>
      </c>
      <c r="CT24" s="5" t="s">
        <v>248</v>
      </c>
      <c r="CV24" s="18">
        <f t="shared" si="5"/>
        <v>63.000000000000007</v>
      </c>
      <c r="CW24" s="4">
        <f t="shared" si="55"/>
        <v>720</v>
      </c>
      <c r="CX24" s="4">
        <v>70</v>
      </c>
      <c r="CY24" s="4">
        <v>44</v>
      </c>
      <c r="CZ24" s="4" t="str">
        <f t="shared" si="28"/>
        <v>[720,44]</v>
      </c>
      <c r="DA24" s="22" t="str">
        <f t="shared" si="56"/>
        <v>[5,2],[10,4],[20,6],[30,8],[45,10],[60,12],[80,14],[100,16],[125,18],[150,20],[180,22],[210,24],[245,26],[280,28],[320,30],[360,32],[410,34],[460,36],[520,38],[580,40],[650,42],[720,44]</v>
      </c>
      <c r="DB24" s="5" t="s">
        <v>248</v>
      </c>
      <c r="DD24" s="18">
        <f t="shared" si="6"/>
        <v>63.000000000000007</v>
      </c>
      <c r="DE24" s="4">
        <f t="shared" si="57"/>
        <v>720</v>
      </c>
      <c r="DF24" s="4">
        <v>70</v>
      </c>
      <c r="DG24" s="4">
        <v>44</v>
      </c>
      <c r="DH24" s="4" t="str">
        <f t="shared" si="29"/>
        <v>[720,44]</v>
      </c>
      <c r="DI24" s="22" t="str">
        <f t="shared" si="58"/>
        <v>[5,2],[10,4],[20,6],[30,8],[45,10],[60,12],[80,14],[100,16],[125,18],[150,20],[180,22],[210,24],[245,26],[280,28],[320,30],[360,32],[410,34],[460,36],[520,38],[580,40],[650,42],[720,44]</v>
      </c>
      <c r="DJ24" s="5" t="s">
        <v>248</v>
      </c>
      <c r="DL24" s="18">
        <f t="shared" si="7"/>
        <v>63.000000000000007</v>
      </c>
      <c r="DM24" s="4">
        <f t="shared" si="59"/>
        <v>720</v>
      </c>
      <c r="DN24" s="4">
        <v>70</v>
      </c>
      <c r="DO24" s="4">
        <v>44</v>
      </c>
      <c r="DP24" s="4" t="str">
        <f t="shared" si="30"/>
        <v>[720,44]</v>
      </c>
      <c r="DQ24" s="22" t="str">
        <f t="shared" si="60"/>
        <v>[5,2],[10,4],[20,6],[30,8],[45,10],[60,12],[80,14],[100,16],[125,18],[150,20],[180,22],[210,24],[245,26],[280,28],[320,30],[360,32],[410,34],[460,36],[520,38],[580,40],[650,42],[720,44]</v>
      </c>
      <c r="DR24" s="5" t="s">
        <v>248</v>
      </c>
    </row>
    <row r="25" spans="1:122" x14ac:dyDescent="0.25">
      <c r="A25" s="2" t="s">
        <v>267</v>
      </c>
      <c r="B25" s="18"/>
      <c r="G25" s="22"/>
      <c r="J25" s="18"/>
      <c r="O25" s="22"/>
      <c r="P25" s="5" t="s">
        <v>248</v>
      </c>
      <c r="Q25" s="27">
        <f t="shared" si="12"/>
        <v>0.95833333333333337</v>
      </c>
      <c r="R25" s="18">
        <f t="shared" si="73"/>
        <v>85.784313725490193</v>
      </c>
      <c r="S25" s="4">
        <f t="shared" si="76"/>
        <v>1000</v>
      </c>
      <c r="T25" s="19">
        <v>80</v>
      </c>
      <c r="U25" s="4">
        <v>23</v>
      </c>
      <c r="V25" s="4" t="str">
        <f t="shared" si="74"/>
        <v>[1000,23]</v>
      </c>
      <c r="W25" s="22" t="str">
        <f t="shared" si="75"/>
        <v>[10,1],[20,2],[30,3],[50,4],[70,5],[90,6],[120,7],[150,8],[180,9],[220,10],[260,11],[300,12],[350,13],[400,14],[450,15],[510,16],[570,17],[630,18],[700,19],[770,20],[840,21],[920,22],[1000,23]</v>
      </c>
      <c r="X25" s="5" t="s">
        <v>248</v>
      </c>
      <c r="Z25" s="18">
        <f t="shared" si="77"/>
        <v>68.627450980392155</v>
      </c>
      <c r="AA25" s="4">
        <f t="shared" si="78"/>
        <v>800</v>
      </c>
      <c r="AB25" s="4">
        <v>80</v>
      </c>
      <c r="AC25" s="4">
        <v>46</v>
      </c>
      <c r="AD25" s="4" t="str">
        <f t="shared" si="79"/>
        <v>[800,46]</v>
      </c>
      <c r="AE25" s="22" t="str">
        <f t="shared" si="80"/>
        <v>[5,2],[10,4],[20,6],[30,8],[45,10],[60,12],[80,14],[100,16],[125,18],[150,20],[180,22],[210,24],[245,26],[280,28],[320,30],[360,32],[410,34],[460,36],[520,38],[580,40],[650,42],[720,44],[800,46]</v>
      </c>
      <c r="AF25" s="5" t="s">
        <v>248</v>
      </c>
      <c r="AH25" s="18">
        <f t="shared" si="17"/>
        <v>68.627450980392155</v>
      </c>
      <c r="AI25" s="4">
        <f t="shared" si="39"/>
        <v>800</v>
      </c>
      <c r="AJ25" s="4">
        <v>80</v>
      </c>
      <c r="AK25" s="4">
        <v>46</v>
      </c>
      <c r="AL25" s="4" t="str">
        <f t="shared" si="18"/>
        <v>[800,46]</v>
      </c>
      <c r="AM25" s="22" t="str">
        <f t="shared" si="40"/>
        <v>[5,2],[10,4],[20,6],[30,8],[45,10],[60,12],[80,14],[100,16],[125,18],[150,20],[180,22],[210,24],[245,26],[280,28],[320,30],[360,32],[410,34],[460,36],[520,38],[580,40],[650,42],[720,44],[800,46]</v>
      </c>
      <c r="AN25" s="5" t="s">
        <v>248</v>
      </c>
      <c r="AP25" s="18">
        <f t="shared" si="19"/>
        <v>68.627450980392155</v>
      </c>
      <c r="AQ25" s="4">
        <f t="shared" si="41"/>
        <v>800</v>
      </c>
      <c r="AR25" s="4">
        <v>80</v>
      </c>
      <c r="AS25" s="4">
        <v>46</v>
      </c>
      <c r="AT25" s="4" t="str">
        <f t="shared" si="20"/>
        <v>[800,46]</v>
      </c>
      <c r="AU25" s="22" t="str">
        <f t="shared" si="42"/>
        <v>[5,2],[10,4],[20,6],[30,8],[45,10],[60,12],[80,14],[100,16],[125,18],[150,20],[180,22],[210,24],[245,26],[280,28],[320,30],[360,32],[410,34],[460,36],[520,38],[580,40],[650,42],[720,44],[800,46]</v>
      </c>
      <c r="AV25" s="5" t="s">
        <v>248</v>
      </c>
      <c r="AX25" s="18">
        <f t="shared" si="21"/>
        <v>68.627450980392155</v>
      </c>
      <c r="AY25" s="4">
        <f t="shared" si="43"/>
        <v>800</v>
      </c>
      <c r="AZ25" s="4">
        <v>80</v>
      </c>
      <c r="BA25" s="4">
        <v>46</v>
      </c>
      <c r="BB25" s="4" t="str">
        <f t="shared" si="22"/>
        <v>[800,46]</v>
      </c>
      <c r="BC25" s="22" t="str">
        <f t="shared" si="44"/>
        <v>[5,2],[10,4],[20,6],[30,8],[45,10],[60,12],[80,14],[100,16],[125,18],[150,20],[180,22],[210,24],[245,26],[280,28],[320,30],[360,32],[410,34],[460,36],[520,38],[580,40],[650,42],[720,44],[800,46]</v>
      </c>
      <c r="BD25" s="5" t="s">
        <v>248</v>
      </c>
      <c r="BH25" s="18">
        <f t="shared" si="81"/>
        <v>70.000000000000014</v>
      </c>
      <c r="BI25" s="4">
        <f t="shared" si="82"/>
        <v>800</v>
      </c>
      <c r="BJ25" s="4">
        <v>80</v>
      </c>
      <c r="BK25" s="4">
        <v>46</v>
      </c>
      <c r="BL25" s="4" t="str">
        <f t="shared" si="83"/>
        <v>[800,46]</v>
      </c>
      <c r="BM25" s="22" t="str">
        <f t="shared" si="84"/>
        <v>[5,2],[10,4],[20,6],[30,8],[45,10],[60,12],[80,14],[100,16],[125,18],[150,20],[180,22],[210,24],[245,26],[280,28],[320,30],[360,32],[410,34],[460,36],[520,38],[580,40],[650,42],[720,44],[800,46]</v>
      </c>
      <c r="BN25" s="5" t="s">
        <v>248</v>
      </c>
      <c r="BP25" s="18">
        <f t="shared" si="1"/>
        <v>70.000000000000014</v>
      </c>
      <c r="BQ25" s="4">
        <f t="shared" si="47"/>
        <v>800</v>
      </c>
      <c r="BR25" s="4">
        <v>80</v>
      </c>
      <c r="BS25" s="4">
        <v>46</v>
      </c>
      <c r="BT25" s="4" t="str">
        <f t="shared" si="24"/>
        <v>[800,46]</v>
      </c>
      <c r="BU25" s="22" t="str">
        <f t="shared" si="48"/>
        <v>[5,2],[10,4],[20,6],[30,8],[45,10],[60,12],[80,14],[100,16],[125,18],[150,20],[180,22],[210,24],[245,26],[280,28],[320,30],[360,32],[410,34],[460,36],[520,38],[580,40],[650,42],[720,44],[800,46]</v>
      </c>
      <c r="BV25" s="5" t="s">
        <v>248</v>
      </c>
      <c r="BX25" s="18">
        <f t="shared" si="2"/>
        <v>70.000000000000014</v>
      </c>
      <c r="BY25" s="4">
        <f t="shared" si="49"/>
        <v>800</v>
      </c>
      <c r="BZ25" s="4">
        <v>80</v>
      </c>
      <c r="CA25" s="4">
        <v>46</v>
      </c>
      <c r="CB25" s="4" t="str">
        <f t="shared" si="25"/>
        <v>[800,46]</v>
      </c>
      <c r="CC25" s="22" t="str">
        <f t="shared" si="50"/>
        <v>[5,2],[10,4],[20,6],[30,8],[45,10],[60,12],[80,14],[100,16],[125,18],[150,20],[180,22],[210,24],[245,26],[280,28],[320,30],[360,32],[410,34],[460,36],[520,38],[580,40],[650,42],[720,44],[800,46]</v>
      </c>
      <c r="CD25" s="5" t="s">
        <v>248</v>
      </c>
      <c r="CF25" s="18">
        <f t="shared" si="3"/>
        <v>70.000000000000014</v>
      </c>
      <c r="CG25" s="4">
        <f t="shared" si="51"/>
        <v>800</v>
      </c>
      <c r="CH25" s="4">
        <v>80</v>
      </c>
      <c r="CI25" s="4">
        <v>46</v>
      </c>
      <c r="CJ25" s="4" t="str">
        <f t="shared" si="26"/>
        <v>[800,46]</v>
      </c>
      <c r="CK25" s="22" t="str">
        <f t="shared" si="52"/>
        <v>[5,2],[10,4],[20,6],[30,8],[45,10],[60,12],[80,14],[100,16],[125,18],[150,20],[180,22],[210,24],[245,26],[280,28],[320,30],[360,32],[410,34],[460,36],[520,38],[580,40],[650,42],[720,44],[800,46]</v>
      </c>
      <c r="CL25" s="5" t="s">
        <v>248</v>
      </c>
      <c r="CN25" s="18">
        <f t="shared" si="4"/>
        <v>70.000000000000014</v>
      </c>
      <c r="CO25" s="4">
        <f t="shared" si="53"/>
        <v>800</v>
      </c>
      <c r="CP25" s="4">
        <v>80</v>
      </c>
      <c r="CQ25" s="4">
        <v>46</v>
      </c>
      <c r="CR25" s="4" t="str">
        <f t="shared" si="27"/>
        <v>[800,46]</v>
      </c>
      <c r="CS25" s="22" t="str">
        <f t="shared" si="54"/>
        <v>[5,2],[10,4],[20,6],[30,8],[45,10],[60,12],[80,14],[100,16],[125,18],[150,20],[180,22],[210,24],[245,26],[280,28],[320,30],[360,32],[410,34],[460,36],[520,38],[580,40],[650,42],[720,44],[800,46]</v>
      </c>
      <c r="CT25" s="5" t="s">
        <v>248</v>
      </c>
      <c r="CV25" s="18">
        <f t="shared" si="5"/>
        <v>70.000000000000014</v>
      </c>
      <c r="CW25" s="4">
        <f t="shared" si="55"/>
        <v>800</v>
      </c>
      <c r="CX25" s="4">
        <v>80</v>
      </c>
      <c r="CY25" s="4">
        <v>46</v>
      </c>
      <c r="CZ25" s="4" t="str">
        <f t="shared" si="28"/>
        <v>[800,46]</v>
      </c>
      <c r="DA25" s="22" t="str">
        <f t="shared" si="56"/>
        <v>[5,2],[10,4],[20,6],[30,8],[45,10],[60,12],[80,14],[100,16],[125,18],[150,20],[180,22],[210,24],[245,26],[280,28],[320,30],[360,32],[410,34],[460,36],[520,38],[580,40],[650,42],[720,44],[800,46]</v>
      </c>
      <c r="DB25" s="5" t="s">
        <v>248</v>
      </c>
      <c r="DD25" s="18">
        <f t="shared" si="6"/>
        <v>70.000000000000014</v>
      </c>
      <c r="DE25" s="4">
        <f t="shared" si="57"/>
        <v>800</v>
      </c>
      <c r="DF25" s="4">
        <v>80</v>
      </c>
      <c r="DG25" s="4">
        <v>46</v>
      </c>
      <c r="DH25" s="4" t="str">
        <f t="shared" si="29"/>
        <v>[800,46]</v>
      </c>
      <c r="DI25" s="22" t="str">
        <f t="shared" si="58"/>
        <v>[5,2],[10,4],[20,6],[30,8],[45,10],[60,12],[80,14],[100,16],[125,18],[150,20],[180,22],[210,24],[245,26],[280,28],[320,30],[360,32],[410,34],[460,36],[520,38],[580,40],[650,42],[720,44],[800,46]</v>
      </c>
      <c r="DJ25" s="5" t="s">
        <v>248</v>
      </c>
      <c r="DL25" s="18">
        <f t="shared" si="7"/>
        <v>70.000000000000014</v>
      </c>
      <c r="DM25" s="4">
        <f t="shared" si="59"/>
        <v>800</v>
      </c>
      <c r="DN25" s="4">
        <v>80</v>
      </c>
      <c r="DO25" s="4">
        <v>46</v>
      </c>
      <c r="DP25" s="4" t="str">
        <f t="shared" si="30"/>
        <v>[800,46]</v>
      </c>
      <c r="DQ25" s="22" t="str">
        <f t="shared" si="60"/>
        <v>[5,2],[10,4],[20,6],[30,8],[45,10],[60,12],[80,14],[100,16],[125,18],[150,20],[180,22],[210,24],[245,26],[280,28],[320,30],[360,32],[410,34],[460,36],[520,38],[580,40],[650,42],[720,44],[800,46]</v>
      </c>
      <c r="DR25" s="5" t="s">
        <v>248</v>
      </c>
    </row>
    <row r="26" spans="1:122" x14ac:dyDescent="0.25">
      <c r="A26" s="24">
        <f>(1/7*4)*A24</f>
        <v>3.4285714285714284</v>
      </c>
      <c r="B26" s="18"/>
      <c r="G26" s="22"/>
      <c r="H26" s="5" t="s">
        <v>248</v>
      </c>
      <c r="J26" s="18"/>
      <c r="O26" s="22"/>
      <c r="P26" s="5" t="s">
        <v>248</v>
      </c>
      <c r="Q26" s="27">
        <f t="shared" si="12"/>
        <v>1</v>
      </c>
      <c r="R26" s="18">
        <f t="shared" si="73"/>
        <v>92.64705882352942</v>
      </c>
      <c r="S26" s="4">
        <f t="shared" si="76"/>
        <v>1080</v>
      </c>
      <c r="T26" s="19">
        <v>80</v>
      </c>
      <c r="U26" s="4">
        <v>24</v>
      </c>
      <c r="V26" s="4" t="str">
        <f t="shared" si="74"/>
        <v>[1080,24]</v>
      </c>
      <c r="W26" s="22" t="str">
        <f t="shared" si="75"/>
        <v>[[10,1],[20,2],[30,3],[50,4],[70,5],[90,6],[120,7],[150,8],[180,9],[220,10],[260,11],[300,12],[350,13],[400,14],[450,15],[510,16],[570,17],[630,18],[700,19],[770,20],[840,21],[920,22],[1000,23],[1080,24]]</v>
      </c>
      <c r="X26" s="5" t="s">
        <v>248</v>
      </c>
      <c r="Z26" s="18">
        <f t="shared" si="77"/>
        <v>75.490196078431381</v>
      </c>
      <c r="AA26" s="4">
        <f t="shared" si="78"/>
        <v>880</v>
      </c>
      <c r="AB26" s="4">
        <v>80</v>
      </c>
      <c r="AC26" s="4">
        <v>48</v>
      </c>
      <c r="AD26" s="4" t="str">
        <f t="shared" si="79"/>
        <v>[880,48]</v>
      </c>
      <c r="AE26" s="22" t="str">
        <f t="shared" si="80"/>
        <v>[5,2],[10,4],[20,6],[30,8],[45,10],[60,12],[80,14],[100,16],[125,18],[150,20],[180,22],[210,24],[245,26],[280,28],[320,30],[360,32],[410,34],[460,36],[520,38],[580,40],[650,42],[720,44],[800,46],[880,48]</v>
      </c>
      <c r="AF26" s="5" t="s">
        <v>248</v>
      </c>
      <c r="AH26" s="18">
        <f t="shared" si="17"/>
        <v>75.490196078431381</v>
      </c>
      <c r="AI26" s="4">
        <f t="shared" si="39"/>
        <v>880</v>
      </c>
      <c r="AJ26" s="4">
        <v>80</v>
      </c>
      <c r="AK26" s="4">
        <v>48</v>
      </c>
      <c r="AL26" s="4" t="str">
        <f t="shared" si="18"/>
        <v>[880,48]</v>
      </c>
      <c r="AM26" s="22" t="str">
        <f t="shared" si="40"/>
        <v>[5,2],[10,4],[20,6],[30,8],[45,10],[60,12],[80,14],[100,16],[125,18],[150,20],[180,22],[210,24],[245,26],[280,28],[320,30],[360,32],[410,34],[460,36],[520,38],[580,40],[650,42],[720,44],[800,46],[880,48]</v>
      </c>
      <c r="AN26" s="5" t="s">
        <v>248</v>
      </c>
      <c r="AP26" s="18">
        <f t="shared" si="19"/>
        <v>75.490196078431381</v>
      </c>
      <c r="AQ26" s="4">
        <f t="shared" si="41"/>
        <v>880</v>
      </c>
      <c r="AR26" s="4">
        <v>80</v>
      </c>
      <c r="AS26" s="4">
        <v>48</v>
      </c>
      <c r="AT26" s="4" t="str">
        <f t="shared" si="20"/>
        <v>[880,48]</v>
      </c>
      <c r="AU26" s="22" t="str">
        <f t="shared" si="42"/>
        <v>[5,2],[10,4],[20,6],[30,8],[45,10],[60,12],[80,14],[100,16],[125,18],[150,20],[180,22],[210,24],[245,26],[280,28],[320,30],[360,32],[410,34],[460,36],[520,38],[580,40],[650,42],[720,44],[800,46],[880,48]</v>
      </c>
      <c r="AV26" s="5" t="s">
        <v>248</v>
      </c>
      <c r="AX26" s="18">
        <f t="shared" si="21"/>
        <v>75.490196078431381</v>
      </c>
      <c r="AY26" s="4">
        <f t="shared" si="43"/>
        <v>880</v>
      </c>
      <c r="AZ26" s="4">
        <v>80</v>
      </c>
      <c r="BA26" s="4">
        <v>48</v>
      </c>
      <c r="BB26" s="4" t="str">
        <f t="shared" si="22"/>
        <v>[880,48]</v>
      </c>
      <c r="BC26" s="22" t="str">
        <f t="shared" si="44"/>
        <v>[5,2],[10,4],[20,6],[30,8],[45,10],[60,12],[80,14],[100,16],[125,18],[150,20],[180,22],[210,24],[245,26],[280,28],[320,30],[360,32],[410,34],[460,36],[520,38],[580,40],[650,42],[720,44],[800,46],[880,48]</v>
      </c>
      <c r="BD26" s="5" t="s">
        <v>248</v>
      </c>
      <c r="BH26" s="18">
        <f t="shared" si="81"/>
        <v>77.000000000000014</v>
      </c>
      <c r="BI26" s="4">
        <f t="shared" si="82"/>
        <v>880</v>
      </c>
      <c r="BJ26" s="4">
        <v>80</v>
      </c>
      <c r="BK26" s="4">
        <v>48</v>
      </c>
      <c r="BL26" s="4" t="str">
        <f t="shared" si="83"/>
        <v>[880,48]</v>
      </c>
      <c r="BM26" s="22" t="str">
        <f t="shared" si="84"/>
        <v>[5,2],[10,4],[20,6],[30,8],[45,10],[60,12],[80,14],[100,16],[125,18],[150,20],[180,22],[210,24],[245,26],[280,28],[320,30],[360,32],[410,34],[460,36],[520,38],[580,40],[650,42],[720,44],[800,46],[880,48]</v>
      </c>
      <c r="BN26" s="5" t="s">
        <v>248</v>
      </c>
      <c r="BP26" s="18">
        <f t="shared" si="1"/>
        <v>77.000000000000014</v>
      </c>
      <c r="BQ26" s="4">
        <f t="shared" si="47"/>
        <v>880</v>
      </c>
      <c r="BR26" s="4">
        <v>80</v>
      </c>
      <c r="BS26" s="4">
        <v>48</v>
      </c>
      <c r="BT26" s="4" t="str">
        <f t="shared" si="24"/>
        <v>[880,48]</v>
      </c>
      <c r="BU26" s="22" t="str">
        <f t="shared" si="48"/>
        <v>[5,2],[10,4],[20,6],[30,8],[45,10],[60,12],[80,14],[100,16],[125,18],[150,20],[180,22],[210,24],[245,26],[280,28],[320,30],[360,32],[410,34],[460,36],[520,38],[580,40],[650,42],[720,44],[800,46],[880,48]</v>
      </c>
      <c r="BV26" s="5" t="s">
        <v>248</v>
      </c>
      <c r="BX26" s="18">
        <f t="shared" si="2"/>
        <v>77.000000000000014</v>
      </c>
      <c r="BY26" s="4">
        <f t="shared" si="49"/>
        <v>880</v>
      </c>
      <c r="BZ26" s="4">
        <v>80</v>
      </c>
      <c r="CA26" s="4">
        <v>48</v>
      </c>
      <c r="CB26" s="4" t="str">
        <f t="shared" si="25"/>
        <v>[880,48]</v>
      </c>
      <c r="CC26" s="22" t="str">
        <f t="shared" si="50"/>
        <v>[5,2],[10,4],[20,6],[30,8],[45,10],[60,12],[80,14],[100,16],[125,18],[150,20],[180,22],[210,24],[245,26],[280,28],[320,30],[360,32],[410,34],[460,36],[520,38],[580,40],[650,42],[720,44],[800,46],[880,48]</v>
      </c>
      <c r="CD26" s="5" t="s">
        <v>248</v>
      </c>
      <c r="CF26" s="18">
        <f t="shared" si="3"/>
        <v>77.000000000000014</v>
      </c>
      <c r="CG26" s="4">
        <f t="shared" si="51"/>
        <v>880</v>
      </c>
      <c r="CH26" s="4">
        <v>80</v>
      </c>
      <c r="CI26" s="4">
        <v>48</v>
      </c>
      <c r="CJ26" s="4" t="str">
        <f t="shared" si="26"/>
        <v>[880,48]</v>
      </c>
      <c r="CK26" s="22" t="str">
        <f t="shared" si="52"/>
        <v>[5,2],[10,4],[20,6],[30,8],[45,10],[60,12],[80,14],[100,16],[125,18],[150,20],[180,22],[210,24],[245,26],[280,28],[320,30],[360,32],[410,34],[460,36],[520,38],[580,40],[650,42],[720,44],[800,46],[880,48]</v>
      </c>
      <c r="CL26" s="5" t="s">
        <v>248</v>
      </c>
      <c r="CN26" s="18">
        <f t="shared" si="4"/>
        <v>77.000000000000014</v>
      </c>
      <c r="CO26" s="4">
        <f t="shared" si="53"/>
        <v>880</v>
      </c>
      <c r="CP26" s="4">
        <v>80</v>
      </c>
      <c r="CQ26" s="4">
        <v>48</v>
      </c>
      <c r="CR26" s="4" t="str">
        <f t="shared" si="27"/>
        <v>[880,48]</v>
      </c>
      <c r="CS26" s="22" t="str">
        <f t="shared" si="54"/>
        <v>[5,2],[10,4],[20,6],[30,8],[45,10],[60,12],[80,14],[100,16],[125,18],[150,20],[180,22],[210,24],[245,26],[280,28],[320,30],[360,32],[410,34],[460,36],[520,38],[580,40],[650,42],[720,44],[800,46],[880,48]</v>
      </c>
      <c r="CT26" s="5" t="s">
        <v>248</v>
      </c>
      <c r="CV26" s="18">
        <f t="shared" si="5"/>
        <v>77.000000000000014</v>
      </c>
      <c r="CW26" s="4">
        <f t="shared" si="55"/>
        <v>880</v>
      </c>
      <c r="CX26" s="4">
        <v>80</v>
      </c>
      <c r="CY26" s="4">
        <v>48</v>
      </c>
      <c r="CZ26" s="4" t="str">
        <f t="shared" si="28"/>
        <v>[880,48]</v>
      </c>
      <c r="DA26" s="22" t="str">
        <f t="shared" si="56"/>
        <v>[5,2],[10,4],[20,6],[30,8],[45,10],[60,12],[80,14],[100,16],[125,18],[150,20],[180,22],[210,24],[245,26],[280,28],[320,30],[360,32],[410,34],[460,36],[520,38],[580,40],[650,42],[720,44],[800,46],[880,48]</v>
      </c>
      <c r="DB26" s="5" t="s">
        <v>248</v>
      </c>
      <c r="DD26" s="18">
        <f t="shared" si="6"/>
        <v>77.000000000000014</v>
      </c>
      <c r="DE26" s="4">
        <f t="shared" si="57"/>
        <v>880</v>
      </c>
      <c r="DF26" s="4">
        <v>80</v>
      </c>
      <c r="DG26" s="4">
        <v>48</v>
      </c>
      <c r="DH26" s="4" t="str">
        <f t="shared" si="29"/>
        <v>[880,48]</v>
      </c>
      <c r="DI26" s="22" t="str">
        <f t="shared" si="58"/>
        <v>[5,2],[10,4],[20,6],[30,8],[45,10],[60,12],[80,14],[100,16],[125,18],[150,20],[180,22],[210,24],[245,26],[280,28],[320,30],[360,32],[410,34],[460,36],[520,38],[580,40],[650,42],[720,44],[800,46],[880,48]</v>
      </c>
      <c r="DJ26" s="5" t="s">
        <v>248</v>
      </c>
      <c r="DL26" s="18">
        <f t="shared" si="7"/>
        <v>77.000000000000014</v>
      </c>
      <c r="DM26" s="4">
        <f t="shared" si="59"/>
        <v>880</v>
      </c>
      <c r="DN26" s="4">
        <v>80</v>
      </c>
      <c r="DO26" s="4">
        <v>48</v>
      </c>
      <c r="DP26" s="4" t="str">
        <f t="shared" si="30"/>
        <v>[880,48]</v>
      </c>
      <c r="DQ26" s="22" t="str">
        <f t="shared" si="60"/>
        <v>[5,2],[10,4],[20,6],[30,8],[45,10],[60,12],[80,14],[100,16],[125,18],[150,20],[180,22],[210,24],[245,26],[280,28],[320,30],[360,32],[410,34],[460,36],[520,38],[580,40],[650,42],[720,44],[800,46],[880,48]</v>
      </c>
      <c r="DR26" s="5" t="s">
        <v>248</v>
      </c>
    </row>
    <row r="27" spans="1:122" x14ac:dyDescent="0.25">
      <c r="A27" s="25" t="s">
        <v>268</v>
      </c>
      <c r="B27" s="18"/>
      <c r="G27" s="22"/>
      <c r="H27" s="5" t="s">
        <v>248</v>
      </c>
      <c r="J27" s="18"/>
      <c r="O27" s="22"/>
      <c r="P27" s="5" t="s">
        <v>248</v>
      </c>
      <c r="Q27" s="27"/>
      <c r="R27" s="18"/>
      <c r="W27" s="22"/>
      <c r="X27" s="5" t="s">
        <v>248</v>
      </c>
      <c r="Z27" s="18">
        <f t="shared" si="77"/>
        <v>83.210784313725497</v>
      </c>
      <c r="AA27" s="4">
        <f t="shared" si="78"/>
        <v>970</v>
      </c>
      <c r="AB27" s="4">
        <v>90</v>
      </c>
      <c r="AC27" s="4">
        <v>50</v>
      </c>
      <c r="AD27" s="4" t="str">
        <f t="shared" si="79"/>
        <v>[970,50]</v>
      </c>
      <c r="AE27" s="22" t="str">
        <f t="shared" si="80"/>
        <v>[[5,2],[10,4],[20,6],[30,8],[45,10],[60,12],[80,14],[100,16],[125,18],[150,20],[180,22],[210,24],[245,26],[280,28],[320,30],[360,32],[410,34],[460,36],[520,38],[580,40],[650,42],[720,44],[800,46],[880,48],[970,50]]</v>
      </c>
      <c r="AF27" s="5" t="s">
        <v>248</v>
      </c>
      <c r="AH27" s="18">
        <f t="shared" si="17"/>
        <v>83.210784313725497</v>
      </c>
      <c r="AI27" s="4">
        <f t="shared" si="39"/>
        <v>970</v>
      </c>
      <c r="AJ27" s="4">
        <v>90</v>
      </c>
      <c r="AK27" s="4">
        <v>50</v>
      </c>
      <c r="AL27" s="4" t="str">
        <f t="shared" si="18"/>
        <v>[970,50]</v>
      </c>
      <c r="AM27" s="22" t="str">
        <f t="shared" si="40"/>
        <v>[[5,2],[10,4],[20,6],[30,8],[45,10],[60,12],[80,14],[100,16],[125,18],[150,20],[180,22],[210,24],[245,26],[280,28],[320,30],[360,32],[410,34],[460,36],[520,38],[580,40],[650,42],[720,44],[800,46],[880,48],[970,50]]</v>
      </c>
      <c r="AN27" s="5" t="s">
        <v>248</v>
      </c>
      <c r="AP27" s="18">
        <f t="shared" si="19"/>
        <v>83.210784313725497</v>
      </c>
      <c r="AQ27" s="4">
        <f t="shared" si="41"/>
        <v>970</v>
      </c>
      <c r="AR27" s="4">
        <v>90</v>
      </c>
      <c r="AS27" s="4">
        <v>50</v>
      </c>
      <c r="AT27" s="4" t="str">
        <f t="shared" si="20"/>
        <v>[970,50]</v>
      </c>
      <c r="AU27" s="22" t="str">
        <f t="shared" si="42"/>
        <v>[[5,2],[10,4],[20,6],[30,8],[45,10],[60,12],[80,14],[100,16],[125,18],[150,20],[180,22],[210,24],[245,26],[280,28],[320,30],[360,32],[410,34],[460,36],[520,38],[580,40],[650,42],[720,44],[800,46],[880,48],[970,50]]</v>
      </c>
      <c r="AV27" s="5" t="s">
        <v>248</v>
      </c>
      <c r="AX27" s="18">
        <f t="shared" si="21"/>
        <v>83.210784313725497</v>
      </c>
      <c r="AY27" s="4">
        <f t="shared" si="43"/>
        <v>970</v>
      </c>
      <c r="AZ27" s="4">
        <v>90</v>
      </c>
      <c r="BA27" s="4">
        <v>50</v>
      </c>
      <c r="BB27" s="4" t="str">
        <f t="shared" si="22"/>
        <v>[970,50]</v>
      </c>
      <c r="BC27" s="22" t="str">
        <f t="shared" si="44"/>
        <v>[[5,2],[10,4],[20,6],[30,8],[45,10],[60,12],[80,14],[100,16],[125,18],[150,20],[180,22],[210,24],[245,26],[280,28],[320,30],[360,32],[410,34],[460,36],[520,38],[580,40],[650,42],[720,44],[800,46],[880,48],[970,50]]</v>
      </c>
      <c r="BD27" s="5" t="s">
        <v>248</v>
      </c>
      <c r="BH27" s="18">
        <f t="shared" si="81"/>
        <v>84.875000000000014</v>
      </c>
      <c r="BI27" s="4">
        <f t="shared" si="82"/>
        <v>970</v>
      </c>
      <c r="BJ27" s="4">
        <v>90</v>
      </c>
      <c r="BK27" s="4">
        <v>50</v>
      </c>
      <c r="BL27" s="4" t="str">
        <f t="shared" si="83"/>
        <v>[970,50]</v>
      </c>
      <c r="BM27" s="22" t="str">
        <f t="shared" si="84"/>
        <v>[[5,2],[10,4],[20,6],[30,8],[45,10],[60,12],[80,14],[100,16],[125,18],[150,20],[180,22],[210,24],[245,26],[280,28],[320,30],[360,32],[410,34],[460,36],[520,38],[580,40],[650,42],[720,44],[800,46],[880,48],[970,50]]</v>
      </c>
      <c r="BN27" s="5" t="s">
        <v>248</v>
      </c>
      <c r="BP27" s="18">
        <f t="shared" si="1"/>
        <v>84.875000000000014</v>
      </c>
      <c r="BQ27" s="4">
        <f t="shared" si="47"/>
        <v>970</v>
      </c>
      <c r="BR27" s="4">
        <v>90</v>
      </c>
      <c r="BS27" s="4">
        <v>50</v>
      </c>
      <c r="BT27" s="4" t="str">
        <f t="shared" si="24"/>
        <v>[970,50]</v>
      </c>
      <c r="BU27" s="22" t="str">
        <f t="shared" si="48"/>
        <v>[[5,2],[10,4],[20,6],[30,8],[45,10],[60,12],[80,14],[100,16],[125,18],[150,20],[180,22],[210,24],[245,26],[280,28],[320,30],[360,32],[410,34],[460,36],[520,38],[580,40],[650,42],[720,44],[800,46],[880,48],[970,50]]</v>
      </c>
      <c r="BV27" s="5" t="s">
        <v>248</v>
      </c>
      <c r="BX27" s="18">
        <f t="shared" si="2"/>
        <v>84.875000000000014</v>
      </c>
      <c r="BY27" s="4">
        <f t="shared" si="49"/>
        <v>970</v>
      </c>
      <c r="BZ27" s="4">
        <v>90</v>
      </c>
      <c r="CA27" s="4">
        <v>50</v>
      </c>
      <c r="CB27" s="4" t="str">
        <f t="shared" si="25"/>
        <v>[970,50]</v>
      </c>
      <c r="CC27" s="22" t="str">
        <f t="shared" si="50"/>
        <v>[[5,2],[10,4],[20,6],[30,8],[45,10],[60,12],[80,14],[100,16],[125,18],[150,20],[180,22],[210,24],[245,26],[280,28],[320,30],[360,32],[410,34],[460,36],[520,38],[580,40],[650,42],[720,44],[800,46],[880,48],[970,50]]</v>
      </c>
      <c r="CD27" s="5" t="s">
        <v>248</v>
      </c>
      <c r="CF27" s="18">
        <f t="shared" si="3"/>
        <v>84.875000000000014</v>
      </c>
      <c r="CG27" s="4">
        <f t="shared" si="51"/>
        <v>970</v>
      </c>
      <c r="CH27" s="4">
        <v>90</v>
      </c>
      <c r="CI27" s="4">
        <v>50</v>
      </c>
      <c r="CJ27" s="4" t="str">
        <f t="shared" si="26"/>
        <v>[970,50]</v>
      </c>
      <c r="CK27" s="22" t="str">
        <f t="shared" si="52"/>
        <v>[[5,2],[10,4],[20,6],[30,8],[45,10],[60,12],[80,14],[100,16],[125,18],[150,20],[180,22],[210,24],[245,26],[280,28],[320,30],[360,32],[410,34],[460,36],[520,38],[580,40],[650,42],[720,44],[800,46],[880,48],[970,50]]</v>
      </c>
      <c r="CL27" s="5" t="s">
        <v>248</v>
      </c>
      <c r="CN27" s="18">
        <f t="shared" si="4"/>
        <v>84.875000000000014</v>
      </c>
      <c r="CO27" s="4">
        <f t="shared" si="53"/>
        <v>970</v>
      </c>
      <c r="CP27" s="4">
        <v>90</v>
      </c>
      <c r="CQ27" s="4">
        <v>50</v>
      </c>
      <c r="CR27" s="4" t="str">
        <f t="shared" si="27"/>
        <v>[970,50]</v>
      </c>
      <c r="CS27" s="22" t="str">
        <f t="shared" si="54"/>
        <v>[[5,2],[10,4],[20,6],[30,8],[45,10],[60,12],[80,14],[100,16],[125,18],[150,20],[180,22],[210,24],[245,26],[280,28],[320,30],[360,32],[410,34],[460,36],[520,38],[580,40],[650,42],[720,44],[800,46],[880,48],[970,50]]</v>
      </c>
      <c r="CT27" s="5" t="s">
        <v>248</v>
      </c>
      <c r="CV27" s="18">
        <f t="shared" si="5"/>
        <v>84.875000000000014</v>
      </c>
      <c r="CW27" s="4">
        <f t="shared" si="55"/>
        <v>970</v>
      </c>
      <c r="CX27" s="4">
        <v>90</v>
      </c>
      <c r="CY27" s="4">
        <v>50</v>
      </c>
      <c r="CZ27" s="4" t="str">
        <f t="shared" si="28"/>
        <v>[970,50]</v>
      </c>
      <c r="DA27" s="22" t="str">
        <f t="shared" si="56"/>
        <v>[[5,2],[10,4],[20,6],[30,8],[45,10],[60,12],[80,14],[100,16],[125,18],[150,20],[180,22],[210,24],[245,26],[280,28],[320,30],[360,32],[410,34],[460,36],[520,38],[580,40],[650,42],[720,44],[800,46],[880,48],[970,50]]</v>
      </c>
      <c r="DB27" s="5" t="s">
        <v>248</v>
      </c>
      <c r="DD27" s="18">
        <f t="shared" si="6"/>
        <v>84.875000000000014</v>
      </c>
      <c r="DE27" s="4">
        <f t="shared" si="57"/>
        <v>970</v>
      </c>
      <c r="DF27" s="4">
        <v>90</v>
      </c>
      <c r="DG27" s="4">
        <v>50</v>
      </c>
      <c r="DH27" s="4" t="str">
        <f t="shared" si="29"/>
        <v>[970,50]</v>
      </c>
      <c r="DI27" s="22" t="str">
        <f t="shared" si="58"/>
        <v>[[5,2],[10,4],[20,6],[30,8],[45,10],[60,12],[80,14],[100,16],[125,18],[150,20],[180,22],[210,24],[245,26],[280,28],[320,30],[360,32],[410,34],[460,36],[520,38],[580,40],[650,42],[720,44],[800,46],[880,48],[970,50]]</v>
      </c>
      <c r="DJ27" s="5" t="s">
        <v>248</v>
      </c>
      <c r="DL27" s="18">
        <f t="shared" si="7"/>
        <v>84.875000000000014</v>
      </c>
      <c r="DM27" s="4">
        <f t="shared" si="59"/>
        <v>970</v>
      </c>
      <c r="DN27" s="4">
        <v>90</v>
      </c>
      <c r="DO27" s="4">
        <v>50</v>
      </c>
      <c r="DP27" s="4" t="str">
        <f t="shared" si="30"/>
        <v>[970,50]</v>
      </c>
      <c r="DQ27" s="22" t="str">
        <f t="shared" si="60"/>
        <v>[[5,2],[10,4],[20,6],[30,8],[45,10],[60,12],[80,14],[100,16],[125,18],[150,20],[180,22],[210,24],[245,26],[280,28],[320,30],[360,32],[410,34],[460,36],[520,38],[580,40],[650,42],[720,44],[800,46],[880,48],[970,50]]</v>
      </c>
      <c r="DR27" s="5" t="s">
        <v>248</v>
      </c>
    </row>
    <row r="28" spans="1:122" x14ac:dyDescent="0.25">
      <c r="B28" s="18"/>
      <c r="G28" s="22"/>
      <c r="H28" s="5" t="s">
        <v>248</v>
      </c>
      <c r="J28" s="18"/>
      <c r="O28" s="22"/>
      <c r="P28" s="5" t="s">
        <v>248</v>
      </c>
      <c r="Q28" s="27"/>
      <c r="R28" s="18"/>
      <c r="W28" s="22"/>
      <c r="X28" s="5" t="s">
        <v>248</v>
      </c>
      <c r="Z28" s="18"/>
      <c r="AE28" s="22"/>
      <c r="AF28" s="5" t="s">
        <v>248</v>
      </c>
      <c r="AH28" s="18"/>
      <c r="AM28" s="22"/>
      <c r="AN28" s="5" t="s">
        <v>248</v>
      </c>
      <c r="AP28" s="18"/>
      <c r="AU28" s="22"/>
      <c r="AV28" s="5" t="s">
        <v>248</v>
      </c>
      <c r="AX28" s="18"/>
      <c r="BC28" s="22"/>
      <c r="BD28" s="5" t="s">
        <v>248</v>
      </c>
      <c r="BH28" s="18"/>
      <c r="BM28" s="22"/>
      <c r="BP28" s="18"/>
      <c r="BU28" s="22"/>
      <c r="BX28" s="18"/>
      <c r="CC28" s="22"/>
      <c r="CF28" s="18"/>
      <c r="CK28" s="22"/>
      <c r="CN28" s="18"/>
      <c r="CS28" s="22"/>
      <c r="CV28" s="18"/>
      <c r="DA28" s="22"/>
      <c r="DD28" s="18"/>
      <c r="DI28" s="22"/>
      <c r="DL28" s="18"/>
      <c r="DQ28" s="22"/>
    </row>
    <row r="29" spans="1:122" ht="16.2" x14ac:dyDescent="0.25">
      <c r="A29" s="23" t="s">
        <v>62</v>
      </c>
      <c r="B29" s="18"/>
      <c r="G29" s="22"/>
      <c r="H29" s="5" t="s">
        <v>248</v>
      </c>
      <c r="J29" s="18"/>
      <c r="O29" s="22"/>
      <c r="P29" s="5" t="s">
        <v>248</v>
      </c>
      <c r="Q29" s="27"/>
      <c r="R29" s="18"/>
      <c r="W29" s="22"/>
      <c r="X29" s="5" t="s">
        <v>248</v>
      </c>
      <c r="Z29" s="18"/>
      <c r="AE29" s="22"/>
      <c r="AF29" s="5" t="s">
        <v>248</v>
      </c>
      <c r="AH29" s="18"/>
      <c r="AM29" s="22"/>
      <c r="AN29" s="5" t="s">
        <v>248</v>
      </c>
      <c r="AP29" s="18"/>
      <c r="AU29" s="22"/>
      <c r="AV29" s="5" t="s">
        <v>248</v>
      </c>
      <c r="AX29" s="18"/>
      <c r="BC29" s="22"/>
      <c r="BD29" s="5" t="s">
        <v>248</v>
      </c>
      <c r="BH29" s="18"/>
      <c r="BM29" s="22"/>
      <c r="BP29" s="18"/>
      <c r="BU29" s="22"/>
      <c r="BX29" s="18"/>
      <c r="CC29" s="22"/>
      <c r="CF29" s="18"/>
      <c r="CK29" s="22"/>
      <c r="CN29" s="18"/>
      <c r="CS29" s="22"/>
      <c r="CV29" s="18"/>
      <c r="DA29" s="22"/>
      <c r="DD29" s="18"/>
      <c r="DI29" s="22"/>
      <c r="DL29" s="18"/>
      <c r="DQ29" s="22"/>
    </row>
    <row r="30" spans="1:122" x14ac:dyDescent="0.25">
      <c r="A30" s="2" t="s">
        <v>265</v>
      </c>
      <c r="B30" s="18"/>
      <c r="G30" s="22"/>
      <c r="H30" s="5" t="s">
        <v>248</v>
      </c>
      <c r="J30" s="18"/>
      <c r="O30" s="22"/>
      <c r="P30" s="5" t="s">
        <v>248</v>
      </c>
      <c r="Q30" s="27"/>
      <c r="R30" s="18"/>
      <c r="W30" s="22"/>
      <c r="X30" s="5" t="s">
        <v>248</v>
      </c>
      <c r="Z30" s="18"/>
      <c r="AE30" s="22"/>
      <c r="AF30" s="5" t="s">
        <v>248</v>
      </c>
      <c r="AH30" s="18"/>
      <c r="AM30" s="22"/>
      <c r="AN30" s="5" t="s">
        <v>248</v>
      </c>
      <c r="AP30" s="18"/>
      <c r="AU30" s="22"/>
      <c r="AX30" s="18"/>
      <c r="BC30" s="22"/>
      <c r="BD30" s="5" t="s">
        <v>248</v>
      </c>
      <c r="BH30" s="18"/>
      <c r="BM30" s="22"/>
      <c r="BP30" s="18"/>
      <c r="BU30" s="22"/>
      <c r="BX30" s="18"/>
      <c r="CC30" s="22"/>
      <c r="CF30" s="18"/>
      <c r="CK30" s="22"/>
      <c r="CN30" s="18"/>
      <c r="CS30" s="22"/>
      <c r="CV30" s="18"/>
      <c r="DA30" s="22"/>
      <c r="DD30" s="18"/>
      <c r="DI30" s="22"/>
      <c r="DL30" s="18"/>
      <c r="DQ30" s="22"/>
    </row>
    <row r="31" spans="1:122" x14ac:dyDescent="0.25">
      <c r="A31" s="2">
        <f>'商城广告宝箱|AdvertShop'!O20</f>
        <v>6</v>
      </c>
      <c r="B31" s="18"/>
      <c r="G31" s="22"/>
      <c r="H31" s="5" t="s">
        <v>248</v>
      </c>
      <c r="J31" s="18"/>
      <c r="O31" s="22"/>
      <c r="P31" s="5" t="s">
        <v>248</v>
      </c>
      <c r="Q31" s="27"/>
      <c r="R31" s="18"/>
      <c r="W31" s="22"/>
      <c r="X31" s="5" t="s">
        <v>248</v>
      </c>
      <c r="Z31" s="18"/>
      <c r="AE31" s="22"/>
      <c r="AF31" s="5" t="s">
        <v>248</v>
      </c>
      <c r="AH31" s="18"/>
      <c r="AM31" s="22"/>
      <c r="AN31" s="5" t="s">
        <v>248</v>
      </c>
      <c r="AP31" s="18"/>
      <c r="AU31" s="22"/>
      <c r="AX31" s="18"/>
      <c r="BC31" s="22"/>
      <c r="BD31" s="5" t="s">
        <v>248</v>
      </c>
      <c r="BH31" s="18"/>
      <c r="BM31" s="22"/>
      <c r="BP31" s="18"/>
      <c r="BU31" s="22"/>
      <c r="BX31" s="18"/>
      <c r="CC31" s="22"/>
      <c r="CF31" s="18"/>
      <c r="CK31" s="22"/>
      <c r="CN31" s="18"/>
      <c r="CS31" s="22"/>
      <c r="CV31" s="18"/>
      <c r="DA31" s="22"/>
      <c r="DD31" s="18"/>
      <c r="DI31" s="22"/>
      <c r="DL31" s="18"/>
      <c r="DQ31" s="22"/>
    </row>
    <row r="32" spans="1:122" x14ac:dyDescent="0.25">
      <c r="A32" s="2" t="s">
        <v>269</v>
      </c>
      <c r="B32" s="18"/>
      <c r="G32" s="22"/>
      <c r="H32" s="5" t="s">
        <v>248</v>
      </c>
      <c r="J32" s="18"/>
      <c r="O32" s="22"/>
      <c r="P32" s="5" t="s">
        <v>248</v>
      </c>
      <c r="Q32" s="27"/>
      <c r="R32" s="18"/>
      <c r="W32" s="22"/>
      <c r="X32" s="5" t="s">
        <v>248</v>
      </c>
      <c r="Z32" s="18"/>
      <c r="AE32" s="22"/>
      <c r="AF32" s="5" t="s">
        <v>248</v>
      </c>
      <c r="AH32" s="18"/>
      <c r="AM32" s="22"/>
      <c r="AN32" s="5" t="s">
        <v>248</v>
      </c>
      <c r="AP32" s="18"/>
      <c r="AU32" s="22"/>
      <c r="AX32" s="18"/>
      <c r="BC32" s="22"/>
      <c r="BD32" s="5" t="s">
        <v>248</v>
      </c>
      <c r="BH32" s="18"/>
      <c r="BM32" s="22"/>
      <c r="BP32" s="18"/>
      <c r="BU32" s="22"/>
      <c r="BX32" s="18"/>
      <c r="CC32" s="22"/>
      <c r="CF32" s="18"/>
      <c r="CK32" s="22"/>
      <c r="CN32" s="18"/>
      <c r="CS32" s="22"/>
      <c r="CV32" s="18"/>
      <c r="DA32" s="22"/>
      <c r="DD32" s="18"/>
      <c r="DI32" s="22"/>
      <c r="DL32" s="18"/>
      <c r="DQ32" s="22"/>
    </row>
    <row r="33" spans="1:121" x14ac:dyDescent="0.25">
      <c r="A33" s="2">
        <f>2*60/A31</f>
        <v>20</v>
      </c>
      <c r="B33" s="18"/>
      <c r="G33" s="22"/>
      <c r="H33" s="5" t="s">
        <v>248</v>
      </c>
      <c r="J33" s="18"/>
      <c r="O33" s="22"/>
      <c r="P33" s="5" t="s">
        <v>248</v>
      </c>
      <c r="Q33" s="27"/>
      <c r="R33" s="18"/>
      <c r="W33" s="22"/>
      <c r="X33" s="5" t="s">
        <v>248</v>
      </c>
      <c r="Z33" s="18"/>
      <c r="AE33" s="22"/>
      <c r="AF33" s="5" t="s">
        <v>248</v>
      </c>
      <c r="AH33" s="18"/>
      <c r="AM33" s="22"/>
      <c r="AN33" s="5" t="s">
        <v>248</v>
      </c>
      <c r="AP33" s="18"/>
      <c r="AU33" s="22"/>
      <c r="AX33" s="18"/>
      <c r="BC33" s="22"/>
      <c r="BD33" s="5" t="s">
        <v>248</v>
      </c>
      <c r="BH33" s="18"/>
      <c r="BM33" s="22"/>
      <c r="BP33" s="18"/>
      <c r="BU33" s="22"/>
      <c r="BX33" s="18"/>
      <c r="CC33" s="22"/>
      <c r="CF33" s="18"/>
      <c r="CK33" s="22"/>
      <c r="CN33" s="18"/>
      <c r="CS33" s="22"/>
      <c r="CV33" s="18"/>
      <c r="DA33" s="22"/>
      <c r="DD33" s="18"/>
      <c r="DI33" s="22"/>
      <c r="DL33" s="18"/>
      <c r="DQ33" s="22"/>
    </row>
    <row r="34" spans="1:121" x14ac:dyDescent="0.25">
      <c r="A34" s="2" t="s">
        <v>267</v>
      </c>
      <c r="B34" s="18"/>
      <c r="G34" s="22"/>
      <c r="H34" s="5" t="s">
        <v>248</v>
      </c>
      <c r="J34" s="18"/>
      <c r="O34" s="22"/>
      <c r="P34" s="5" t="s">
        <v>248</v>
      </c>
      <c r="Q34" s="27"/>
      <c r="R34" s="18"/>
      <c r="W34" s="22"/>
      <c r="X34" s="5" t="s">
        <v>248</v>
      </c>
      <c r="Z34" s="18"/>
      <c r="AE34" s="22"/>
      <c r="AF34" s="5" t="s">
        <v>248</v>
      </c>
      <c r="AH34" s="18"/>
      <c r="AM34" s="22"/>
      <c r="AN34" s="5" t="s">
        <v>248</v>
      </c>
      <c r="AP34" s="18"/>
      <c r="AU34" s="22"/>
      <c r="AX34" s="18"/>
      <c r="BC34" s="22"/>
      <c r="BD34" s="5" t="s">
        <v>248</v>
      </c>
      <c r="BH34" s="18"/>
      <c r="BM34" s="22"/>
      <c r="BP34" s="18"/>
      <c r="BU34" s="22"/>
      <c r="BX34" s="18"/>
      <c r="CC34" s="22"/>
      <c r="CF34" s="18"/>
      <c r="CK34" s="22"/>
      <c r="CN34" s="18"/>
      <c r="CS34" s="22"/>
      <c r="CV34" s="18"/>
      <c r="DA34" s="22"/>
      <c r="DD34" s="18"/>
      <c r="DI34" s="22"/>
      <c r="DL34" s="18"/>
      <c r="DQ34" s="22"/>
    </row>
    <row r="35" spans="1:121" x14ac:dyDescent="0.25">
      <c r="A35" s="24">
        <f>(1/7*4)*A33</f>
        <v>11.428571428571427</v>
      </c>
      <c r="B35" s="18"/>
      <c r="G35" s="22"/>
      <c r="H35" s="5" t="s">
        <v>248</v>
      </c>
      <c r="J35" s="18"/>
      <c r="O35" s="22"/>
      <c r="P35" s="5" t="s">
        <v>248</v>
      </c>
      <c r="Q35" s="27"/>
      <c r="R35" s="18"/>
      <c r="W35" s="22"/>
      <c r="X35" s="5" t="s">
        <v>248</v>
      </c>
      <c r="Z35" s="18"/>
      <c r="AE35" s="22"/>
      <c r="AF35" s="5" t="s">
        <v>248</v>
      </c>
      <c r="AH35" s="18"/>
      <c r="AM35" s="22"/>
      <c r="AN35" s="5" t="s">
        <v>248</v>
      </c>
      <c r="AP35" s="18"/>
      <c r="AU35" s="22"/>
      <c r="AX35" s="18"/>
      <c r="BC35" s="22"/>
      <c r="BD35" s="5" t="s">
        <v>248</v>
      </c>
      <c r="BH35" s="18"/>
      <c r="BM35" s="22"/>
      <c r="BP35" s="18"/>
      <c r="BU35" s="22"/>
      <c r="BX35" s="18"/>
      <c r="CC35" s="22"/>
      <c r="CF35" s="18"/>
      <c r="CK35" s="22"/>
      <c r="CN35" s="18"/>
      <c r="CS35" s="22"/>
      <c r="CV35" s="18"/>
      <c r="DA35" s="22"/>
      <c r="DD35" s="18"/>
      <c r="DI35" s="22"/>
      <c r="DL35" s="18"/>
      <c r="DQ35" s="22"/>
    </row>
    <row r="36" spans="1:121" x14ac:dyDescent="0.25">
      <c r="A36" s="25" t="s">
        <v>270</v>
      </c>
      <c r="B36" s="18"/>
      <c r="G36" s="22"/>
      <c r="H36" s="5" t="s">
        <v>248</v>
      </c>
      <c r="J36" s="18"/>
      <c r="O36" s="22"/>
      <c r="P36" s="5" t="s">
        <v>248</v>
      </c>
      <c r="Q36" s="27"/>
      <c r="R36" s="18"/>
      <c r="W36" s="22"/>
      <c r="X36" s="5" t="s">
        <v>248</v>
      </c>
      <c r="Z36" s="18"/>
      <c r="AE36" s="22"/>
      <c r="AF36" s="5" t="s">
        <v>248</v>
      </c>
      <c r="AH36" s="18"/>
      <c r="AM36" s="22"/>
      <c r="AN36" s="5" t="s">
        <v>248</v>
      </c>
      <c r="AP36" s="18"/>
      <c r="AU36" s="22"/>
      <c r="AX36" s="18"/>
      <c r="BC36" s="22"/>
      <c r="BD36" s="5" t="s">
        <v>248</v>
      </c>
      <c r="BH36" s="18"/>
      <c r="BM36" s="22"/>
      <c r="BP36" s="18"/>
      <c r="BU36" s="22"/>
      <c r="BX36" s="18"/>
      <c r="CC36" s="22"/>
      <c r="CF36" s="18"/>
      <c r="CK36" s="22"/>
      <c r="CN36" s="18"/>
      <c r="CS36" s="22"/>
      <c r="CV36" s="18"/>
      <c r="DA36" s="22"/>
      <c r="DD36" s="18"/>
      <c r="DI36" s="22"/>
      <c r="DL36" s="18"/>
      <c r="DQ36" s="22"/>
    </row>
    <row r="37" spans="1:121" x14ac:dyDescent="0.25">
      <c r="B37" s="18"/>
      <c r="G37" s="22"/>
      <c r="H37" s="5" t="s">
        <v>248</v>
      </c>
      <c r="J37" s="18"/>
      <c r="O37" s="22"/>
      <c r="P37" s="5" t="s">
        <v>248</v>
      </c>
      <c r="Q37" s="27"/>
      <c r="R37" s="18"/>
      <c r="W37" s="22"/>
      <c r="X37" s="5" t="s">
        <v>248</v>
      </c>
      <c r="Z37" s="18"/>
      <c r="AE37" s="22"/>
      <c r="AF37" s="5" t="s">
        <v>248</v>
      </c>
      <c r="AH37" s="18"/>
      <c r="AM37" s="22"/>
      <c r="AN37" s="5" t="s">
        <v>248</v>
      </c>
      <c r="AP37" s="18"/>
      <c r="AU37" s="22"/>
      <c r="AX37" s="18"/>
      <c r="BC37" s="22"/>
      <c r="BD37" s="5" t="s">
        <v>248</v>
      </c>
      <c r="BH37" s="18"/>
      <c r="BM37" s="22"/>
      <c r="BP37" s="18"/>
      <c r="BU37" s="22"/>
      <c r="BX37" s="18"/>
      <c r="CC37" s="22"/>
      <c r="CF37" s="18"/>
      <c r="CK37" s="22"/>
      <c r="CN37" s="18"/>
      <c r="CS37" s="22"/>
      <c r="CV37" s="18"/>
      <c r="DA37" s="22"/>
      <c r="DD37" s="18"/>
      <c r="DI37" s="22"/>
      <c r="DL37" s="18"/>
      <c r="DQ37" s="22"/>
    </row>
    <row r="38" spans="1:121" x14ac:dyDescent="0.25">
      <c r="B38" s="18"/>
      <c r="G38" s="22"/>
      <c r="H38" s="5" t="s">
        <v>248</v>
      </c>
      <c r="J38" s="18"/>
      <c r="O38" s="22"/>
      <c r="P38" s="5" t="s">
        <v>248</v>
      </c>
      <c r="Q38" s="27"/>
      <c r="R38" s="18"/>
      <c r="W38" s="22"/>
      <c r="X38" s="5" t="s">
        <v>248</v>
      </c>
      <c r="Z38" s="18"/>
      <c r="AE38" s="22"/>
      <c r="AF38" s="5" t="s">
        <v>248</v>
      </c>
      <c r="AH38" s="18"/>
      <c r="AM38" s="22"/>
      <c r="AN38" s="5" t="s">
        <v>248</v>
      </c>
      <c r="AP38" s="18"/>
      <c r="AU38" s="22"/>
      <c r="AX38" s="18"/>
      <c r="BC38" s="22"/>
      <c r="BD38" s="5" t="s">
        <v>248</v>
      </c>
      <c r="BH38" s="18"/>
      <c r="BM38" s="22"/>
      <c r="BP38" s="18"/>
      <c r="BU38" s="22"/>
      <c r="BX38" s="18"/>
      <c r="CC38" s="22"/>
      <c r="CF38" s="18"/>
      <c r="CK38" s="22"/>
      <c r="CN38" s="18"/>
      <c r="CS38" s="22"/>
      <c r="CV38" s="18"/>
      <c r="DA38" s="22"/>
      <c r="DD38" s="18"/>
      <c r="DI38" s="22"/>
      <c r="DL38" s="18"/>
      <c r="DQ38" s="22"/>
    </row>
    <row r="39" spans="1:121" x14ac:dyDescent="0.25">
      <c r="B39" s="18"/>
      <c r="G39" s="22"/>
      <c r="H39" s="5" t="s">
        <v>248</v>
      </c>
      <c r="J39" s="18"/>
      <c r="O39" s="22"/>
      <c r="P39" s="5" t="s">
        <v>248</v>
      </c>
      <c r="Q39" s="27"/>
      <c r="R39" s="18"/>
      <c r="W39" s="22"/>
      <c r="X39" s="5" t="s">
        <v>248</v>
      </c>
      <c r="Z39" s="18"/>
      <c r="AE39" s="22"/>
      <c r="AF39" s="5" t="s">
        <v>248</v>
      </c>
      <c r="AH39" s="18"/>
      <c r="AM39" s="22"/>
      <c r="AN39" s="5" t="s">
        <v>248</v>
      </c>
      <c r="AP39" s="18"/>
      <c r="AU39" s="22"/>
      <c r="AX39" s="18"/>
      <c r="BC39" s="22"/>
      <c r="BD39" s="5" t="s">
        <v>248</v>
      </c>
      <c r="BH39" s="18"/>
      <c r="BM39" s="22"/>
      <c r="BP39" s="18"/>
      <c r="BU39" s="22"/>
      <c r="BX39" s="18"/>
      <c r="CC39" s="22"/>
      <c r="CF39" s="18"/>
      <c r="CK39" s="22"/>
      <c r="CN39" s="18"/>
      <c r="CS39" s="22"/>
      <c r="CV39" s="18"/>
      <c r="DA39" s="22"/>
      <c r="DD39" s="18"/>
      <c r="DI39" s="22"/>
      <c r="DL39" s="18"/>
      <c r="DQ39" s="22"/>
    </row>
    <row r="40" spans="1:121" x14ac:dyDescent="0.25">
      <c r="B40" s="18"/>
      <c r="G40" s="22"/>
      <c r="H40" s="5" t="s">
        <v>248</v>
      </c>
      <c r="J40" s="18"/>
      <c r="O40" s="22"/>
      <c r="P40" s="5" t="s">
        <v>248</v>
      </c>
      <c r="Q40" s="27"/>
      <c r="R40" s="18"/>
      <c r="W40" s="22"/>
      <c r="X40" s="5" t="s">
        <v>248</v>
      </c>
      <c r="Z40" s="18"/>
      <c r="AE40" s="22"/>
      <c r="AF40" s="5" t="s">
        <v>248</v>
      </c>
      <c r="AH40" s="18"/>
      <c r="AM40" s="22"/>
      <c r="AN40" s="5" t="s">
        <v>248</v>
      </c>
      <c r="AP40" s="18"/>
      <c r="AU40" s="22"/>
      <c r="AX40" s="18"/>
      <c r="BC40" s="22"/>
      <c r="BD40" s="5" t="s">
        <v>248</v>
      </c>
      <c r="BH40" s="18"/>
      <c r="BM40" s="22"/>
      <c r="BP40" s="18"/>
      <c r="BU40" s="22"/>
      <c r="BX40" s="18"/>
      <c r="CC40" s="22"/>
      <c r="CF40" s="18"/>
      <c r="CK40" s="22"/>
      <c r="CN40" s="18"/>
      <c r="CS40" s="22"/>
      <c r="CV40" s="18"/>
      <c r="DA40" s="22"/>
      <c r="DD40" s="18"/>
      <c r="DI40" s="22"/>
      <c r="DL40" s="18"/>
      <c r="DQ40" s="22"/>
    </row>
    <row r="41" spans="1:121" x14ac:dyDescent="0.25">
      <c r="B41" s="18"/>
      <c r="G41" s="22"/>
      <c r="H41" s="5" t="s">
        <v>248</v>
      </c>
      <c r="J41" s="18"/>
      <c r="O41" s="22"/>
      <c r="P41" s="5" t="s">
        <v>248</v>
      </c>
      <c r="Q41" s="27"/>
      <c r="R41" s="18"/>
      <c r="W41" s="22"/>
      <c r="X41" s="5" t="s">
        <v>248</v>
      </c>
      <c r="Z41" s="18"/>
      <c r="AE41" s="22"/>
      <c r="AF41" s="5" t="s">
        <v>248</v>
      </c>
      <c r="AH41" s="18"/>
      <c r="AM41" s="22"/>
      <c r="AN41" s="5" t="s">
        <v>248</v>
      </c>
      <c r="AP41" s="18"/>
      <c r="AU41" s="22"/>
      <c r="AX41" s="18"/>
      <c r="BC41" s="22"/>
      <c r="BD41" s="5" t="s">
        <v>248</v>
      </c>
      <c r="BH41" s="18"/>
      <c r="BM41" s="22"/>
      <c r="BP41" s="18"/>
      <c r="BU41" s="22"/>
      <c r="BX41" s="18"/>
      <c r="CC41" s="22"/>
      <c r="CF41" s="18"/>
      <c r="CK41" s="22"/>
      <c r="CN41" s="18"/>
      <c r="CS41" s="22"/>
      <c r="CV41" s="18"/>
      <c r="DA41" s="22"/>
      <c r="DD41" s="18"/>
      <c r="DI41" s="22"/>
      <c r="DL41" s="18"/>
      <c r="DQ41" s="22"/>
    </row>
    <row r="42" spans="1:121" x14ac:dyDescent="0.25">
      <c r="B42" s="18"/>
      <c r="G42" s="22"/>
      <c r="H42" s="5" t="s">
        <v>248</v>
      </c>
      <c r="J42" s="18"/>
      <c r="O42" s="22"/>
      <c r="P42" s="5" t="s">
        <v>248</v>
      </c>
      <c r="Q42" s="27"/>
      <c r="R42" s="18"/>
      <c r="W42" s="22"/>
      <c r="X42" s="5" t="s">
        <v>248</v>
      </c>
      <c r="Z42" s="18"/>
      <c r="AE42" s="22"/>
      <c r="AF42" s="5" t="s">
        <v>248</v>
      </c>
      <c r="AH42" s="18"/>
      <c r="AM42" s="22"/>
      <c r="AN42" s="5" t="s">
        <v>248</v>
      </c>
      <c r="AP42" s="18"/>
      <c r="AU42" s="22"/>
      <c r="AX42" s="18"/>
      <c r="BC42" s="22"/>
      <c r="BD42" s="5" t="s">
        <v>248</v>
      </c>
      <c r="BH42" s="18"/>
      <c r="BM42" s="22"/>
      <c r="BP42" s="18"/>
      <c r="BU42" s="22"/>
      <c r="BX42" s="18"/>
      <c r="CC42" s="22"/>
      <c r="CF42" s="18"/>
      <c r="CK42" s="22"/>
      <c r="CN42" s="18"/>
      <c r="CS42" s="22"/>
      <c r="CV42" s="18"/>
      <c r="DA42" s="22"/>
      <c r="DD42" s="18"/>
      <c r="DI42" s="22"/>
      <c r="DL42" s="18"/>
      <c r="DQ42" s="22"/>
    </row>
    <row r="43" spans="1:121" x14ac:dyDescent="0.25">
      <c r="B43" s="18"/>
      <c r="G43" s="22"/>
      <c r="H43" s="5" t="s">
        <v>248</v>
      </c>
      <c r="J43" s="18"/>
      <c r="O43" s="22"/>
      <c r="P43" s="5" t="s">
        <v>248</v>
      </c>
      <c r="Q43" s="27"/>
      <c r="R43" s="18"/>
      <c r="W43" s="22"/>
      <c r="X43" s="5" t="s">
        <v>248</v>
      </c>
      <c r="Z43" s="18"/>
      <c r="AE43" s="22"/>
      <c r="AF43" s="5" t="s">
        <v>248</v>
      </c>
      <c r="AH43" s="18"/>
      <c r="AM43" s="22"/>
      <c r="AN43" s="5" t="s">
        <v>248</v>
      </c>
      <c r="AP43" s="18"/>
      <c r="AU43" s="22"/>
      <c r="AX43" s="18"/>
      <c r="BC43" s="22"/>
      <c r="BD43" s="5" t="s">
        <v>248</v>
      </c>
      <c r="BH43" s="18"/>
      <c r="BM43" s="22"/>
      <c r="BP43" s="18"/>
      <c r="BU43" s="22"/>
      <c r="BX43" s="18"/>
      <c r="CC43" s="22"/>
      <c r="CF43" s="18"/>
      <c r="CK43" s="22"/>
      <c r="CN43" s="18"/>
      <c r="CS43" s="22"/>
      <c r="CV43" s="18"/>
      <c r="DA43" s="22"/>
      <c r="DD43" s="18"/>
      <c r="DI43" s="22"/>
      <c r="DL43" s="18"/>
      <c r="DQ43" s="22"/>
    </row>
    <row r="44" spans="1:121" x14ac:dyDescent="0.25">
      <c r="B44" s="18"/>
      <c r="G44" s="22"/>
      <c r="H44" s="5" t="s">
        <v>248</v>
      </c>
      <c r="J44" s="18"/>
      <c r="O44" s="22"/>
      <c r="P44" s="5" t="s">
        <v>248</v>
      </c>
      <c r="Q44" s="27"/>
      <c r="R44" s="18"/>
      <c r="W44" s="22"/>
      <c r="X44" s="5" t="s">
        <v>248</v>
      </c>
      <c r="Z44" s="18"/>
      <c r="AE44" s="22"/>
      <c r="AF44" s="5" t="s">
        <v>248</v>
      </c>
      <c r="AH44" s="18"/>
      <c r="AM44" s="22"/>
      <c r="AN44" s="5" t="s">
        <v>248</v>
      </c>
      <c r="AP44" s="18"/>
      <c r="AU44" s="22"/>
      <c r="AX44" s="18"/>
      <c r="BC44" s="22"/>
      <c r="BD44" s="5" t="s">
        <v>248</v>
      </c>
      <c r="BH44" s="18"/>
      <c r="BM44" s="22"/>
      <c r="BP44" s="18"/>
      <c r="BU44" s="22"/>
      <c r="BX44" s="18"/>
      <c r="CC44" s="22"/>
      <c r="CF44" s="18"/>
      <c r="CK44" s="22"/>
      <c r="CN44" s="18"/>
      <c r="CS44" s="22"/>
      <c r="CV44" s="18"/>
      <c r="DA44" s="22"/>
      <c r="DD44" s="18"/>
      <c r="DI44" s="22"/>
      <c r="DL44" s="18"/>
      <c r="DQ44" s="22"/>
    </row>
    <row r="45" spans="1:121" x14ac:dyDescent="0.25">
      <c r="B45" s="18"/>
      <c r="G45" s="22"/>
      <c r="H45" s="5" t="s">
        <v>248</v>
      </c>
      <c r="J45" s="18"/>
      <c r="O45" s="22"/>
      <c r="P45" s="5" t="s">
        <v>248</v>
      </c>
      <c r="Q45" s="27"/>
      <c r="R45" s="18"/>
      <c r="W45" s="22"/>
      <c r="X45" s="5" t="s">
        <v>248</v>
      </c>
      <c r="Z45" s="18"/>
      <c r="AE45" s="22"/>
      <c r="AF45" s="5" t="s">
        <v>248</v>
      </c>
      <c r="AH45" s="18"/>
      <c r="AM45" s="22"/>
      <c r="AN45" s="5" t="s">
        <v>248</v>
      </c>
      <c r="AP45" s="18"/>
      <c r="AU45" s="22"/>
      <c r="AX45" s="18"/>
      <c r="BC45" s="22"/>
      <c r="BD45" s="5" t="s">
        <v>248</v>
      </c>
      <c r="BH45" s="18"/>
      <c r="BM45" s="22"/>
      <c r="BP45" s="18"/>
      <c r="BU45" s="22"/>
      <c r="BX45" s="18"/>
      <c r="CC45" s="22"/>
      <c r="CF45" s="18"/>
      <c r="CK45" s="22"/>
      <c r="CN45" s="18"/>
      <c r="CS45" s="22"/>
      <c r="CV45" s="18"/>
      <c r="DA45" s="22"/>
      <c r="DD45" s="18"/>
      <c r="DI45" s="22"/>
      <c r="DL45" s="18"/>
      <c r="DQ45" s="22"/>
    </row>
    <row r="46" spans="1:121" x14ac:dyDescent="0.25">
      <c r="B46" s="18"/>
      <c r="G46" s="22"/>
      <c r="H46" s="5" t="s">
        <v>248</v>
      </c>
      <c r="J46" s="18"/>
      <c r="O46" s="22"/>
      <c r="P46" s="5" t="s">
        <v>248</v>
      </c>
      <c r="Q46" s="27"/>
      <c r="R46" s="18"/>
      <c r="W46" s="22"/>
      <c r="X46" s="5" t="s">
        <v>248</v>
      </c>
      <c r="Z46" s="18"/>
      <c r="AE46" s="22"/>
      <c r="AF46" s="5" t="s">
        <v>248</v>
      </c>
      <c r="AH46" s="18"/>
      <c r="AM46" s="22"/>
      <c r="AN46" s="5" t="s">
        <v>248</v>
      </c>
      <c r="AP46" s="18"/>
      <c r="AU46" s="22"/>
      <c r="AX46" s="18"/>
      <c r="BC46" s="22"/>
      <c r="BD46" s="5" t="s">
        <v>248</v>
      </c>
      <c r="BH46" s="18"/>
      <c r="BM46" s="22"/>
      <c r="BP46" s="18"/>
      <c r="BU46" s="22"/>
      <c r="BX46" s="18"/>
      <c r="CC46" s="22"/>
      <c r="CF46" s="18"/>
      <c r="CK46" s="22"/>
      <c r="CN46" s="18"/>
      <c r="CS46" s="22"/>
      <c r="CV46" s="18"/>
      <c r="DA46" s="22"/>
      <c r="DD46" s="18"/>
      <c r="DI46" s="22"/>
      <c r="DL46" s="18"/>
      <c r="DQ46" s="22"/>
    </row>
    <row r="47" spans="1:121" x14ac:dyDescent="0.25">
      <c r="B47" s="18"/>
      <c r="G47" s="22"/>
      <c r="H47" s="5" t="s">
        <v>248</v>
      </c>
      <c r="J47" s="18"/>
      <c r="O47" s="22"/>
      <c r="P47" s="5" t="s">
        <v>248</v>
      </c>
      <c r="Q47" s="27"/>
      <c r="R47" s="18"/>
      <c r="W47" s="22"/>
      <c r="X47" s="5" t="s">
        <v>248</v>
      </c>
      <c r="Z47" s="18"/>
      <c r="AE47" s="22"/>
      <c r="AF47" s="5" t="s">
        <v>248</v>
      </c>
      <c r="AH47" s="18"/>
      <c r="AM47" s="22"/>
      <c r="AN47" s="5" t="s">
        <v>248</v>
      </c>
      <c r="AP47" s="18"/>
      <c r="AU47" s="22"/>
      <c r="AX47" s="18"/>
      <c r="BC47" s="22"/>
      <c r="BD47" s="5" t="s">
        <v>248</v>
      </c>
      <c r="BH47" s="18"/>
      <c r="BM47" s="22"/>
      <c r="BP47" s="18"/>
      <c r="BU47" s="22"/>
      <c r="BX47" s="18"/>
      <c r="CC47" s="22"/>
      <c r="CF47" s="18"/>
      <c r="CK47" s="22"/>
      <c r="CN47" s="18"/>
      <c r="CS47" s="22"/>
      <c r="CV47" s="18"/>
      <c r="DA47" s="22"/>
      <c r="DD47" s="18"/>
      <c r="DI47" s="22"/>
      <c r="DL47" s="18"/>
      <c r="DQ47" s="22"/>
    </row>
    <row r="48" spans="1:121" x14ac:dyDescent="0.25">
      <c r="B48" s="18"/>
      <c r="G48" s="22"/>
      <c r="H48" s="5" t="s">
        <v>248</v>
      </c>
      <c r="J48" s="18"/>
      <c r="O48" s="22"/>
      <c r="P48" s="5" t="s">
        <v>248</v>
      </c>
      <c r="Q48" s="27"/>
      <c r="R48" s="18"/>
      <c r="W48" s="22"/>
      <c r="X48" s="5" t="s">
        <v>248</v>
      </c>
      <c r="Z48" s="18"/>
      <c r="AE48" s="22"/>
      <c r="AF48" s="5" t="s">
        <v>248</v>
      </c>
      <c r="AH48" s="18"/>
      <c r="AM48" s="22"/>
      <c r="AN48" s="5" t="s">
        <v>248</v>
      </c>
      <c r="AP48" s="18"/>
      <c r="AU48" s="22"/>
      <c r="AX48" s="18"/>
      <c r="BC48" s="22"/>
      <c r="BD48" s="5" t="s">
        <v>248</v>
      </c>
      <c r="BH48" s="18"/>
      <c r="BM48" s="22"/>
      <c r="BP48" s="18"/>
      <c r="BU48" s="22"/>
      <c r="BX48" s="18"/>
      <c r="CC48" s="22"/>
      <c r="CF48" s="18"/>
      <c r="CK48" s="22"/>
      <c r="CN48" s="18"/>
      <c r="CS48" s="22"/>
      <c r="CV48" s="18"/>
      <c r="DA48" s="22"/>
      <c r="DD48" s="18"/>
      <c r="DI48" s="22"/>
      <c r="DL48" s="18"/>
      <c r="DQ48" s="22"/>
    </row>
    <row r="49" spans="2:121" x14ac:dyDescent="0.25">
      <c r="B49" s="18"/>
      <c r="G49" s="22"/>
      <c r="H49" s="5" t="s">
        <v>248</v>
      </c>
      <c r="J49" s="18"/>
      <c r="O49" s="22"/>
      <c r="P49" s="5" t="s">
        <v>248</v>
      </c>
      <c r="Q49" s="27"/>
      <c r="R49" s="18"/>
      <c r="W49" s="22"/>
      <c r="X49" s="5" t="s">
        <v>248</v>
      </c>
      <c r="Z49" s="18"/>
      <c r="AE49" s="22"/>
      <c r="AF49" s="5" t="s">
        <v>248</v>
      </c>
      <c r="AH49" s="18"/>
      <c r="AM49" s="22"/>
      <c r="AN49" s="5" t="s">
        <v>248</v>
      </c>
      <c r="AP49" s="18"/>
      <c r="AU49" s="22"/>
      <c r="AX49" s="18"/>
      <c r="BC49" s="22"/>
      <c r="BD49" s="5" t="s">
        <v>248</v>
      </c>
      <c r="BH49" s="18"/>
      <c r="BM49" s="22"/>
      <c r="BP49" s="18"/>
      <c r="BU49" s="22"/>
      <c r="BX49" s="18"/>
      <c r="CC49" s="22"/>
      <c r="CF49" s="18"/>
      <c r="CK49" s="22"/>
      <c r="CN49" s="18"/>
      <c r="CS49" s="22"/>
      <c r="CV49" s="18"/>
      <c r="DA49" s="22"/>
      <c r="DD49" s="18"/>
      <c r="DI49" s="22"/>
      <c r="DL49" s="18"/>
      <c r="DQ49" s="22"/>
    </row>
    <row r="50" spans="2:121" x14ac:dyDescent="0.25">
      <c r="B50" s="18"/>
      <c r="G50" s="22"/>
      <c r="H50" s="5" t="s">
        <v>248</v>
      </c>
      <c r="J50" s="18"/>
      <c r="O50" s="22"/>
      <c r="P50" s="5" t="s">
        <v>248</v>
      </c>
      <c r="Q50" s="27"/>
      <c r="R50" s="18"/>
      <c r="W50" s="22"/>
      <c r="X50" s="5" t="s">
        <v>248</v>
      </c>
      <c r="Z50" s="18"/>
      <c r="AE50" s="22"/>
      <c r="AF50" s="5" t="s">
        <v>248</v>
      </c>
      <c r="AH50" s="18"/>
      <c r="AM50" s="22"/>
      <c r="AN50" s="5" t="s">
        <v>248</v>
      </c>
      <c r="AP50" s="18"/>
      <c r="AU50" s="22"/>
      <c r="AX50" s="18"/>
      <c r="BC50" s="22"/>
      <c r="BD50" s="5" t="s">
        <v>248</v>
      </c>
      <c r="BH50" s="18"/>
      <c r="BM50" s="22"/>
      <c r="BP50" s="18"/>
      <c r="BU50" s="22"/>
      <c r="BX50" s="18"/>
      <c r="CC50" s="22"/>
      <c r="CF50" s="18"/>
      <c r="CK50" s="22"/>
      <c r="CN50" s="18"/>
      <c r="CS50" s="22"/>
      <c r="CV50" s="18"/>
      <c r="DA50" s="22"/>
      <c r="DD50" s="18"/>
      <c r="DI50" s="22"/>
      <c r="DL50" s="18"/>
      <c r="DQ50" s="22"/>
    </row>
    <row r="51" spans="2:121" x14ac:dyDescent="0.25">
      <c r="B51" s="18"/>
      <c r="G51" s="22"/>
      <c r="H51" s="5" t="s">
        <v>248</v>
      </c>
      <c r="J51" s="18"/>
      <c r="O51" s="22"/>
      <c r="P51" s="5" t="s">
        <v>248</v>
      </c>
      <c r="Q51" s="27"/>
      <c r="R51" s="18"/>
      <c r="W51" s="22"/>
      <c r="X51" s="5" t="s">
        <v>248</v>
      </c>
      <c r="Z51" s="18"/>
      <c r="AE51" s="22"/>
      <c r="AF51" s="5" t="s">
        <v>248</v>
      </c>
      <c r="AH51" s="18"/>
      <c r="AM51" s="22"/>
      <c r="AN51" s="5" t="s">
        <v>248</v>
      </c>
      <c r="AP51" s="18"/>
      <c r="AU51" s="22"/>
      <c r="AX51" s="18"/>
      <c r="BC51" s="22"/>
      <c r="BD51" s="5" t="s">
        <v>248</v>
      </c>
      <c r="BH51" s="18"/>
      <c r="BM51" s="22"/>
      <c r="BP51" s="18"/>
      <c r="BU51" s="22"/>
      <c r="BX51" s="18"/>
      <c r="CC51" s="22"/>
      <c r="CF51" s="18"/>
      <c r="CK51" s="22"/>
      <c r="CN51" s="18"/>
      <c r="CS51" s="22"/>
      <c r="CV51" s="18"/>
      <c r="DA51" s="22"/>
      <c r="DD51" s="18"/>
      <c r="DI51" s="22"/>
      <c r="DL51" s="18"/>
      <c r="DQ51" s="22"/>
    </row>
    <row r="52" spans="2:121" x14ac:dyDescent="0.25">
      <c r="B52" s="18"/>
      <c r="G52" s="22"/>
      <c r="H52" s="5" t="s">
        <v>248</v>
      </c>
      <c r="J52" s="18"/>
      <c r="O52" s="22"/>
      <c r="P52" s="5" t="s">
        <v>248</v>
      </c>
      <c r="Q52" s="27"/>
      <c r="R52" s="18"/>
      <c r="W52" s="22"/>
      <c r="X52" s="5" t="s">
        <v>248</v>
      </c>
      <c r="Z52" s="18"/>
      <c r="AE52" s="22"/>
      <c r="AF52" s="5" t="s">
        <v>248</v>
      </c>
      <c r="AH52" s="18"/>
      <c r="AM52" s="22"/>
      <c r="AN52" s="5" t="s">
        <v>248</v>
      </c>
      <c r="AP52" s="18"/>
      <c r="AU52" s="22"/>
      <c r="AX52" s="18"/>
      <c r="BC52" s="22"/>
      <c r="BD52" s="5" t="s">
        <v>248</v>
      </c>
      <c r="BH52" s="18"/>
      <c r="BM52" s="22"/>
      <c r="BP52" s="18"/>
      <c r="BU52" s="22"/>
      <c r="BX52" s="18"/>
      <c r="CC52" s="22"/>
      <c r="CF52" s="18"/>
      <c r="CK52" s="22"/>
      <c r="CN52" s="18"/>
      <c r="CS52" s="22"/>
      <c r="CV52" s="18"/>
      <c r="DA52" s="22"/>
      <c r="DD52" s="18"/>
      <c r="DI52" s="22"/>
      <c r="DL52" s="18"/>
      <c r="DQ52" s="22"/>
    </row>
    <row r="53" spans="2:121" x14ac:dyDescent="0.25">
      <c r="G53" s="22"/>
      <c r="O53" s="22"/>
      <c r="W53" s="22"/>
      <c r="AE53" s="22"/>
      <c r="AM53" s="22"/>
      <c r="AU53" s="22"/>
      <c r="BC53" s="22"/>
      <c r="BM53" s="22"/>
      <c r="BU53" s="22"/>
      <c r="CC53" s="22"/>
      <c r="CK53" s="22"/>
      <c r="CS53" s="22"/>
      <c r="DA53" s="22"/>
      <c r="DI53" s="22"/>
      <c r="DQ53" s="22"/>
    </row>
  </sheetData>
  <mergeCells count="15">
    <mergeCell ref="F2:H2"/>
    <mergeCell ref="N2:P2"/>
    <mergeCell ref="V2:X2"/>
    <mergeCell ref="AD2:AF2"/>
    <mergeCell ref="AL2:AN2"/>
    <mergeCell ref="AT2:AV2"/>
    <mergeCell ref="BB2:BD2"/>
    <mergeCell ref="BL2:BN2"/>
    <mergeCell ref="BT2:BV2"/>
    <mergeCell ref="CB2:CD2"/>
    <mergeCell ref="CJ2:CL2"/>
    <mergeCell ref="CR2:CT2"/>
    <mergeCell ref="CZ2:DB2"/>
    <mergeCell ref="DH2:DJ2"/>
    <mergeCell ref="DP2:DR2"/>
  </mergeCells>
  <phoneticPr fontId="23" type="noConversion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3" sqref="D3"/>
    </sheetView>
  </sheetViews>
  <sheetFormatPr defaultRowHeight="15.6" x14ac:dyDescent="0.25"/>
  <cols>
    <col min="1" max="1" width="23.6640625" style="1" bestFit="1" customWidth="1"/>
    <col min="2" max="2" width="9.5546875" style="1" bestFit="1" customWidth="1"/>
    <col min="3" max="16384" width="8.88671875" style="1"/>
  </cols>
  <sheetData>
    <row r="1" spans="1:4" x14ac:dyDescent="0.25">
      <c r="B1" s="1" t="s">
        <v>272</v>
      </c>
      <c r="C1" s="1" t="s">
        <v>273</v>
      </c>
      <c r="D1" s="1" t="s">
        <v>274</v>
      </c>
    </row>
    <row r="2" spans="1:4" ht="31.2" x14ac:dyDescent="0.25">
      <c r="A2" s="2" t="s">
        <v>281</v>
      </c>
      <c r="B2" s="1">
        <v>200000</v>
      </c>
      <c r="C2" s="1">
        <v>0</v>
      </c>
      <c r="D2" s="1">
        <f>B2+C2</f>
        <v>200000</v>
      </c>
    </row>
    <row r="3" spans="1:4" ht="31.2" x14ac:dyDescent="0.25">
      <c r="A3" s="2" t="s">
        <v>282</v>
      </c>
      <c r="B3" s="1">
        <v>50000</v>
      </c>
      <c r="C3" s="1">
        <v>0</v>
      </c>
      <c r="D3" s="1">
        <f>B3+C3</f>
        <v>50000</v>
      </c>
    </row>
    <row r="4" spans="1:4" x14ac:dyDescent="0.25">
      <c r="A4" s="1" t="s">
        <v>275</v>
      </c>
      <c r="B4" s="1">
        <v>100000</v>
      </c>
      <c r="C4" s="1">
        <v>0</v>
      </c>
      <c r="D4" s="1">
        <f>B4+C4</f>
        <v>100000</v>
      </c>
    </row>
  </sheetData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看广告|Advert</vt:lpstr>
      <vt:lpstr>商城广告宝箱|AdvertShop</vt:lpstr>
      <vt:lpstr>航海日志|AdvertMission</vt:lpstr>
      <vt:lpstr>商城增益验算</vt:lpstr>
      <vt:lpstr>广告价值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2021-07-28T03:25:00Z</dcterms:created>
  <dcterms:modified xsi:type="dcterms:W3CDTF">2021-09-23T06:09:47Z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D4D5F9F74AEC4A45B59A0C78C14D03FA</vt:lpwstr>
  </property>
</Properties>
</file>