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fish_8980Back\DataTable\"/>
    </mc:Choice>
  </mc:AlternateContent>
  <bookViews>
    <workbookView xWindow="0" yWindow="0" windowWidth="23904" windowHeight="10284" tabRatio="877" activeTab="8"/>
  </bookViews>
  <sheets>
    <sheet name="爆爆河豚|Hetun" sheetId="48" r:id="rId1"/>
    <sheet name="房间规则|RoomRules" sheetId="22" r:id="rId2"/>
    <sheet name="房间假数据|FakeRoom" sheetId="53" r:id="rId3"/>
    <sheet name="用户升级|RoleUp" sheetId="2" r:id="rId4"/>
    <sheet name="抽奖|MoonBless" sheetId="31" r:id="rId5"/>
    <sheet name="山河社稷图掉落|ShanheDrop" sheetId="52" r:id="rId6"/>
    <sheet name="掉落|Drop" sheetId="25" r:id="rId7"/>
    <sheet name="兑换|Exchange" sheetId="24" r:id="rId8"/>
    <sheet name="成就|Achievement" sheetId="55" r:id="rId9"/>
    <sheet name="成就验算表" sheetId="56" r:id="rId10"/>
    <sheet name="签到|SignIn" sheetId="9" r:id="rId11"/>
    <sheet name="转盘签到|NewSignIn" sheetId="54" r:id="rId12"/>
    <sheet name="三日礼|ThreeDays" sheetId="49" r:id="rId13"/>
    <sheet name="福卡赛奖励|CompetitionBillReward" sheetId="32" r:id="rId14"/>
    <sheet name="BOSS翻N倍玩法|BossOfNfold" sheetId="30" r:id="rId15"/>
    <sheet name="每日充值|Recharge" sheetId="47" r:id="rId16"/>
    <sheet name="福卡鱼潮S值|BasicsBillValue" sheetId="42" state="hidden" r:id="rId17"/>
    <sheet name="话费赛潜艇|AirBalloon" sheetId="19" state="hidden" r:id="rId18"/>
    <sheet name="新手七天|SevenDay" sheetId="33" r:id="rId19"/>
    <sheet name="潜艇等级|AirBallLv" sheetId="46" state="hidden" r:id="rId20"/>
  </sheets>
  <definedNames>
    <definedName name="_xlnm._FilterDatabase" localSheetId="4" hidden="1">'抽奖|MoonBless'!$CU$4:$DI$4</definedName>
  </definedNames>
  <calcPr calcId="162913"/>
</workbook>
</file>

<file path=xl/calcChain.xml><?xml version="1.0" encoding="utf-8"?>
<calcChain xmlns="http://schemas.openxmlformats.org/spreadsheetml/2006/main">
  <c r="SH35" i="56" l="1"/>
  <c r="SH34" i="56"/>
  <c r="SH33" i="56"/>
  <c r="SH32" i="56"/>
  <c r="SH31" i="56"/>
  <c r="SH30" i="56"/>
  <c r="SH29" i="56"/>
  <c r="SH28" i="56"/>
  <c r="SH27" i="56"/>
  <c r="SH26" i="56"/>
  <c r="SH25" i="56"/>
  <c r="SH24" i="56"/>
  <c r="SH23" i="56"/>
  <c r="SH22" i="56"/>
  <c r="SH21" i="56"/>
  <c r="SH20" i="56"/>
  <c r="SH19" i="56"/>
  <c r="SH18" i="56"/>
  <c r="SH17" i="56"/>
  <c r="SH16" i="56"/>
  <c r="SH15" i="56"/>
  <c r="SH14" i="56"/>
  <c r="SH13" i="56"/>
  <c r="SH12" i="56"/>
  <c r="SH11" i="56"/>
  <c r="SH10" i="56"/>
  <c r="SH9" i="56"/>
  <c r="SH8" i="56"/>
  <c r="SH7" i="56"/>
  <c r="SH6" i="56"/>
  <c r="SH5" i="56"/>
  <c r="RW35" i="56"/>
  <c r="RW34" i="56"/>
  <c r="RW33" i="56"/>
  <c r="RW32" i="56"/>
  <c r="RW31" i="56"/>
  <c r="RW30" i="56"/>
  <c r="RW29" i="56"/>
  <c r="RW28" i="56"/>
  <c r="RW27" i="56"/>
  <c r="RW26" i="56"/>
  <c r="RW25" i="56"/>
  <c r="RW24" i="56"/>
  <c r="RW23" i="56"/>
  <c r="RW22" i="56"/>
  <c r="RW21" i="56"/>
  <c r="RW20" i="56"/>
  <c r="RW19" i="56"/>
  <c r="RW18" i="56"/>
  <c r="RW17" i="56"/>
  <c r="RW16" i="56"/>
  <c r="RW15" i="56"/>
  <c r="RW14" i="56"/>
  <c r="RW13" i="56"/>
  <c r="RW12" i="56"/>
  <c r="RW11" i="56"/>
  <c r="RW10" i="56"/>
  <c r="RW9" i="56"/>
  <c r="RW8" i="56"/>
  <c r="RW7" i="56"/>
  <c r="RW6" i="56"/>
  <c r="RW5" i="56"/>
  <c r="RL35" i="56"/>
  <c r="RL34" i="56"/>
  <c r="RL33" i="56"/>
  <c r="RL32" i="56"/>
  <c r="RL31" i="56"/>
  <c r="RL30" i="56"/>
  <c r="RL29" i="56"/>
  <c r="RL28" i="56"/>
  <c r="RL27" i="56"/>
  <c r="RL26" i="56"/>
  <c r="RL25" i="56"/>
  <c r="RL24" i="56"/>
  <c r="RL23" i="56"/>
  <c r="RL22" i="56"/>
  <c r="RL21" i="56"/>
  <c r="RL20" i="56"/>
  <c r="RL19" i="56"/>
  <c r="RL18" i="56"/>
  <c r="RL17" i="56"/>
  <c r="RL16" i="56"/>
  <c r="RL15" i="56"/>
  <c r="RL14" i="56"/>
  <c r="RL13" i="56"/>
  <c r="RL12" i="56"/>
  <c r="RL11" i="56"/>
  <c r="RL10" i="56"/>
  <c r="RL9" i="56"/>
  <c r="RL8" i="56"/>
  <c r="RL7" i="56"/>
  <c r="RL6" i="56"/>
  <c r="RL5" i="56"/>
  <c r="Q101" i="25" l="1"/>
  <c r="O101" i="25"/>
  <c r="M101" i="25"/>
  <c r="K101" i="25"/>
  <c r="I101" i="25"/>
  <c r="Q100" i="25"/>
  <c r="O100" i="25"/>
  <c r="M100" i="25"/>
  <c r="K100" i="25"/>
  <c r="I100" i="25"/>
  <c r="W99" i="25"/>
  <c r="W98" i="25"/>
  <c r="M97" i="25"/>
  <c r="K97" i="25"/>
  <c r="I97" i="25"/>
  <c r="M96" i="25"/>
  <c r="K96" i="25"/>
  <c r="I96" i="25"/>
  <c r="Q93" i="25"/>
  <c r="O93" i="25"/>
  <c r="M93" i="25"/>
  <c r="K93" i="25"/>
  <c r="I93" i="25"/>
  <c r="Q91" i="25"/>
  <c r="O91" i="25"/>
  <c r="M91" i="25"/>
  <c r="K91" i="25"/>
  <c r="I91" i="25"/>
  <c r="U90" i="25"/>
  <c r="S90" i="25"/>
  <c r="Q90" i="25"/>
  <c r="O90" i="25"/>
  <c r="M90" i="25"/>
  <c r="BH92" i="25"/>
  <c r="BG92" i="25"/>
  <c r="BD92" i="25"/>
  <c r="BC92" i="25"/>
  <c r="AZ93" i="25"/>
  <c r="AY93" i="25"/>
  <c r="AZ92" i="25"/>
  <c r="AY92" i="25"/>
  <c r="AV93" i="25"/>
  <c r="AU93" i="25"/>
  <c r="AV92" i="25"/>
  <c r="AU92" i="25"/>
  <c r="AR93" i="25"/>
  <c r="AQ93" i="25"/>
  <c r="AR92" i="25"/>
  <c r="AQ92" i="25"/>
  <c r="AN93" i="25"/>
  <c r="AM93" i="25"/>
  <c r="AN92" i="25"/>
  <c r="AM92" i="25"/>
  <c r="AJ93" i="25"/>
  <c r="AI93" i="25"/>
  <c r="AJ92" i="25"/>
  <c r="AI92" i="25"/>
  <c r="AF93" i="25"/>
  <c r="AF92" i="25"/>
  <c r="AE92" i="25"/>
  <c r="AE93" i="25"/>
  <c r="U92" i="25" l="1"/>
  <c r="M92" i="25"/>
  <c r="O92" i="25"/>
  <c r="Q92" i="25"/>
  <c r="S92" i="25"/>
  <c r="M45" i="54" l="1"/>
  <c r="M46" i="54" l="1"/>
  <c r="M44" i="54"/>
  <c r="M43" i="54"/>
  <c r="M42" i="54"/>
  <c r="M18" i="54"/>
  <c r="M17" i="54"/>
  <c r="G33" i="54"/>
  <c r="G30" i="54"/>
  <c r="G29" i="54"/>
  <c r="K52" i="54" l="1"/>
  <c r="K53" i="54" s="1"/>
  <c r="L52" i="54" s="1"/>
  <c r="L53" i="54" s="1"/>
  <c r="M19" i="54"/>
  <c r="BO93" i="25"/>
  <c r="BO97" i="25" s="1"/>
  <c r="BO99" i="25" s="1"/>
  <c r="BO101" i="25" s="1"/>
  <c r="BO96" i="25"/>
  <c r="BO98" i="25" s="1"/>
  <c r="BO100" i="25" s="1"/>
  <c r="BO92" i="25"/>
  <c r="BQ93" i="25"/>
  <c r="BQ94" i="25"/>
  <c r="BQ95" i="25"/>
  <c r="BQ97" i="25" s="1"/>
  <c r="BQ99" i="25" s="1"/>
  <c r="BQ101" i="25" s="1"/>
  <c r="BQ103" i="25" s="1"/>
  <c r="BQ96" i="25"/>
  <c r="BQ98" i="25" s="1"/>
  <c r="BQ100" i="25" s="1"/>
  <c r="BQ102" i="25" s="1"/>
  <c r="BQ92" i="25"/>
  <c r="BN103" i="25"/>
  <c r="BP103" i="25" s="1"/>
  <c r="BN102" i="25"/>
  <c r="BP102" i="25" s="1"/>
  <c r="BR102" i="25" l="1"/>
  <c r="BN97" i="25"/>
  <c r="BP97" i="25" s="1"/>
  <c r="BN96" i="25"/>
  <c r="BP96" i="25" s="1"/>
  <c r="BN95" i="25"/>
  <c r="BP95" i="25" s="1"/>
  <c r="BN94" i="25"/>
  <c r="BP94" i="25" s="1"/>
  <c r="BN93" i="25"/>
  <c r="BP93" i="25" s="1"/>
  <c r="BN92" i="25"/>
  <c r="BP92" i="25" s="1"/>
  <c r="BN91" i="25"/>
  <c r="BP91" i="25" s="1"/>
  <c r="BN98" i="25"/>
  <c r="BP98" i="25" s="1"/>
  <c r="BN99" i="25"/>
  <c r="BP99" i="25" s="1"/>
  <c r="BN100" i="25"/>
  <c r="BP100" i="25" s="1"/>
  <c r="BN101" i="25"/>
  <c r="BP101" i="25" s="1"/>
  <c r="BN90" i="25"/>
  <c r="BP90" i="25" s="1"/>
  <c r="BR94" i="25" l="1"/>
  <c r="BR100" i="25"/>
  <c r="BR98" i="25"/>
  <c r="BR96" i="25"/>
  <c r="BR92" i="25"/>
  <c r="BR90" i="25"/>
  <c r="AO34" i="25"/>
  <c r="AN34" i="25"/>
  <c r="AM34" i="25"/>
  <c r="AL34" i="25"/>
  <c r="AK34" i="25"/>
  <c r="AJ34" i="25"/>
  <c r="AO33" i="25"/>
  <c r="AN33" i="25"/>
  <c r="AM33" i="25"/>
  <c r="AL33" i="25"/>
  <c r="AK33" i="25"/>
  <c r="AJ33" i="25"/>
  <c r="AO32" i="25" l="1"/>
  <c r="A93" i="25" l="1"/>
  <c r="A95" i="25" s="1"/>
  <c r="A97" i="25" s="1"/>
  <c r="A99" i="25" s="1"/>
  <c r="A101" i="25" s="1"/>
  <c r="A103" i="25" s="1"/>
  <c r="A94" i="25"/>
  <c r="A96" i="25"/>
  <c r="A98" i="25" s="1"/>
  <c r="A100" i="25" s="1"/>
  <c r="A102" i="25" s="1"/>
  <c r="A92" i="25"/>
  <c r="FM29" i="56" l="1"/>
  <c r="FM39" i="56" s="1"/>
  <c r="FM28" i="56"/>
  <c r="FM38" i="56" s="1"/>
  <c r="FM24" i="56"/>
  <c r="FM34" i="56" s="1"/>
  <c r="FM44" i="56" s="1"/>
  <c r="FM23" i="56"/>
  <c r="FM33" i="56" s="1"/>
  <c r="FM43" i="56" s="1"/>
  <c r="FM22" i="56"/>
  <c r="FM32" i="56" s="1"/>
  <c r="FM42" i="56" s="1"/>
  <c r="FM21" i="56"/>
  <c r="FM31" i="56" s="1"/>
  <c r="FM41" i="56" s="1"/>
  <c r="FM20" i="56"/>
  <c r="FM30" i="56" s="1"/>
  <c r="FM40" i="56" s="1"/>
  <c r="FM19" i="56"/>
  <c r="FM18" i="56"/>
  <c r="FM17" i="56"/>
  <c r="FM27" i="56" s="1"/>
  <c r="FM37" i="56" s="1"/>
  <c r="FM16" i="56"/>
  <c r="FM26" i="56" s="1"/>
  <c r="FM36" i="56" s="1"/>
  <c r="FM15" i="56"/>
  <c r="FM25" i="56" s="1"/>
  <c r="FM35" i="56" s="1"/>
  <c r="FM45" i="56" s="1"/>
  <c r="CC11" i="56"/>
  <c r="CC12" i="56"/>
  <c r="CC17" i="56" s="1"/>
  <c r="CC22" i="56" s="1"/>
  <c r="CC27" i="56" s="1"/>
  <c r="CC32" i="56" s="1"/>
  <c r="CC37" i="56" s="1"/>
  <c r="CC13" i="56"/>
  <c r="CC18" i="56" s="1"/>
  <c r="CC23" i="56" s="1"/>
  <c r="CC28" i="56" s="1"/>
  <c r="CC33" i="56" s="1"/>
  <c r="CC38" i="56" s="1"/>
  <c r="CC14" i="56"/>
  <c r="CC19" i="56" s="1"/>
  <c r="CC24" i="56" s="1"/>
  <c r="CC29" i="56" s="1"/>
  <c r="CC34" i="56" s="1"/>
  <c r="CC15" i="56"/>
  <c r="CC16" i="56"/>
  <c r="CC20" i="56"/>
  <c r="CC25" i="56" s="1"/>
  <c r="CC30" i="56" s="1"/>
  <c r="CC35" i="56" s="1"/>
  <c r="CC21" i="56"/>
  <c r="CC26" i="56" s="1"/>
  <c r="CC31" i="56" s="1"/>
  <c r="CC36" i="56" s="1"/>
  <c r="CC10" i="56"/>
  <c r="K48" i="54" l="1"/>
  <c r="SO35" i="56" l="1"/>
  <c r="SN35" i="56"/>
  <c r="SK35" i="56"/>
  <c r="SQ35" i="56" s="1"/>
  <c r="SJ35" i="56"/>
  <c r="SO34" i="56"/>
  <c r="SN34" i="56"/>
  <c r="SK34" i="56"/>
  <c r="SJ34" i="56"/>
  <c r="SO33" i="56"/>
  <c r="SN33" i="56"/>
  <c r="SL33" i="56"/>
  <c r="SK33" i="56"/>
  <c r="SQ33" i="56" s="1"/>
  <c r="SJ33" i="56"/>
  <c r="SO32" i="56"/>
  <c r="SN32" i="56"/>
  <c r="SK32" i="56"/>
  <c r="SJ32" i="56"/>
  <c r="SQ32" i="56" s="1"/>
  <c r="SO31" i="56"/>
  <c r="SN31" i="56"/>
  <c r="SK31" i="56"/>
  <c r="SJ31" i="56"/>
  <c r="SO30" i="56"/>
  <c r="SN30" i="56"/>
  <c r="SK30" i="56"/>
  <c r="SJ30" i="56"/>
  <c r="SQ30" i="56" s="1"/>
  <c r="SO29" i="56"/>
  <c r="SN29" i="56"/>
  <c r="SL29" i="56"/>
  <c r="SK29" i="56"/>
  <c r="SQ29" i="56" s="1"/>
  <c r="SJ29" i="56"/>
  <c r="SO28" i="56"/>
  <c r="SN28" i="56"/>
  <c r="SK28" i="56"/>
  <c r="SJ28" i="56"/>
  <c r="SQ28" i="56" s="1"/>
  <c r="SO27" i="56"/>
  <c r="SN27" i="56"/>
  <c r="SK27" i="56"/>
  <c r="SJ27" i="56"/>
  <c r="SO26" i="56"/>
  <c r="SN26" i="56"/>
  <c r="SK26" i="56"/>
  <c r="SJ26" i="56"/>
  <c r="SO25" i="56"/>
  <c r="SN25" i="56"/>
  <c r="SL25" i="56"/>
  <c r="SL35" i="56" s="1"/>
  <c r="SK25" i="56"/>
  <c r="SQ25" i="56" s="1"/>
  <c r="SJ25" i="56"/>
  <c r="SO24" i="56"/>
  <c r="SN24" i="56"/>
  <c r="SL24" i="56"/>
  <c r="SL34" i="56" s="1"/>
  <c r="SK24" i="56"/>
  <c r="SJ24" i="56"/>
  <c r="SQ24" i="56" s="1"/>
  <c r="SO23" i="56"/>
  <c r="SN23" i="56"/>
  <c r="SL23" i="56"/>
  <c r="SK23" i="56"/>
  <c r="SQ23" i="56" s="1"/>
  <c r="SJ23" i="56"/>
  <c r="SO22" i="56"/>
  <c r="SN22" i="56"/>
  <c r="SL22" i="56"/>
  <c r="SL32" i="56" s="1"/>
  <c r="SK22" i="56"/>
  <c r="SJ22" i="56"/>
  <c r="SQ22" i="56" s="1"/>
  <c r="SO21" i="56"/>
  <c r="SN21" i="56"/>
  <c r="SL21" i="56"/>
  <c r="SL31" i="56" s="1"/>
  <c r="SK21" i="56"/>
  <c r="SQ21" i="56" s="1"/>
  <c r="SJ21" i="56"/>
  <c r="SO20" i="56"/>
  <c r="SN20" i="56"/>
  <c r="SL20" i="56"/>
  <c r="SL30" i="56" s="1"/>
  <c r="SK20" i="56"/>
  <c r="SJ20" i="56"/>
  <c r="SQ20" i="56" s="1"/>
  <c r="SO19" i="56"/>
  <c r="SN19" i="56"/>
  <c r="SL19" i="56"/>
  <c r="SK19" i="56"/>
  <c r="SQ19" i="56" s="1"/>
  <c r="SJ19" i="56"/>
  <c r="SO18" i="56"/>
  <c r="SN18" i="56"/>
  <c r="SL18" i="56"/>
  <c r="SL28" i="56" s="1"/>
  <c r="SK18" i="56"/>
  <c r="SJ18" i="56"/>
  <c r="SQ18" i="56" s="1"/>
  <c r="SO17" i="56"/>
  <c r="SN17" i="56"/>
  <c r="SL17" i="56"/>
  <c r="SL27" i="56" s="1"/>
  <c r="SK17" i="56"/>
  <c r="SQ17" i="56" s="1"/>
  <c r="SJ17" i="56"/>
  <c r="SO16" i="56"/>
  <c r="SN16" i="56"/>
  <c r="SL16" i="56"/>
  <c r="SL26" i="56" s="1"/>
  <c r="SK16" i="56"/>
  <c r="SJ16" i="56"/>
  <c r="SQ16" i="56" s="1"/>
  <c r="SO15" i="56"/>
  <c r="SN15" i="56"/>
  <c r="SL15" i="56"/>
  <c r="SK15" i="56"/>
  <c r="SQ15" i="56" s="1"/>
  <c r="SJ15" i="56"/>
  <c r="SO14" i="56"/>
  <c r="SN14" i="56"/>
  <c r="SK14" i="56"/>
  <c r="SJ14" i="56"/>
  <c r="SQ14" i="56" s="1"/>
  <c r="SO13" i="56"/>
  <c r="SN13" i="56"/>
  <c r="SK13" i="56"/>
  <c r="SJ13" i="56"/>
  <c r="SQ13" i="56" s="1"/>
  <c r="SO12" i="56"/>
  <c r="SN12" i="56"/>
  <c r="SK12" i="56"/>
  <c r="SJ12" i="56"/>
  <c r="SQ12" i="56" s="1"/>
  <c r="SO11" i="56"/>
  <c r="SN11" i="56"/>
  <c r="SK11" i="56"/>
  <c r="SJ11" i="56"/>
  <c r="SQ11" i="56" s="1"/>
  <c r="SO10" i="56"/>
  <c r="SN10" i="56"/>
  <c r="SK10" i="56"/>
  <c r="SJ10" i="56"/>
  <c r="SQ10" i="56" s="1"/>
  <c r="SQ9" i="56"/>
  <c r="SO9" i="56"/>
  <c r="SN9" i="56"/>
  <c r="SK9" i="56"/>
  <c r="SJ9" i="56"/>
  <c r="SO8" i="56"/>
  <c r="SN8" i="56"/>
  <c r="SK8" i="56"/>
  <c r="SQ8" i="56" s="1"/>
  <c r="SJ8" i="56"/>
  <c r="SO7" i="56"/>
  <c r="SN7" i="56"/>
  <c r="SK7" i="56"/>
  <c r="SJ7" i="56"/>
  <c r="SQ7" i="56" s="1"/>
  <c r="SO6" i="56"/>
  <c r="SN6" i="56"/>
  <c r="SK6" i="56"/>
  <c r="SJ6" i="56"/>
  <c r="SQ6" i="56" s="1"/>
  <c r="SO5" i="56"/>
  <c r="SN5" i="56"/>
  <c r="SK5" i="56"/>
  <c r="SJ5" i="56"/>
  <c r="SQ5" i="56" s="1"/>
  <c r="SD35" i="56"/>
  <c r="SC35" i="56"/>
  <c r="RZ35" i="56"/>
  <c r="RY35" i="56"/>
  <c r="SD34" i="56"/>
  <c r="SC34" i="56"/>
  <c r="RZ34" i="56"/>
  <c r="RY34" i="56"/>
  <c r="SD33" i="56"/>
  <c r="SC33" i="56"/>
  <c r="SA33" i="56"/>
  <c r="RZ33" i="56"/>
  <c r="RY33" i="56"/>
  <c r="SF33" i="56" s="1"/>
  <c r="SD32" i="56"/>
  <c r="SC32" i="56"/>
  <c r="RZ32" i="56"/>
  <c r="RY32" i="56"/>
  <c r="SD31" i="56"/>
  <c r="SC31" i="56"/>
  <c r="RZ31" i="56"/>
  <c r="RY31" i="56"/>
  <c r="SD30" i="56"/>
  <c r="SC30" i="56"/>
  <c r="RZ30" i="56"/>
  <c r="RY30" i="56"/>
  <c r="SD29" i="56"/>
  <c r="SC29" i="56"/>
  <c r="SA29" i="56"/>
  <c r="RZ29" i="56"/>
  <c r="RY29" i="56"/>
  <c r="SD28" i="56"/>
  <c r="SC28" i="56"/>
  <c r="RZ28" i="56"/>
  <c r="RY28" i="56"/>
  <c r="SD27" i="56"/>
  <c r="SC27" i="56"/>
  <c r="RZ27" i="56"/>
  <c r="RY27" i="56"/>
  <c r="SD26" i="56"/>
  <c r="SC26" i="56"/>
  <c r="RZ26" i="56"/>
  <c r="RY26" i="56"/>
  <c r="SD25" i="56"/>
  <c r="SC25" i="56"/>
  <c r="SA25" i="56"/>
  <c r="SA35" i="56" s="1"/>
  <c r="RZ25" i="56"/>
  <c r="RY25" i="56"/>
  <c r="SD24" i="56"/>
  <c r="SC24" i="56"/>
  <c r="SA24" i="56"/>
  <c r="SA34" i="56" s="1"/>
  <c r="RZ24" i="56"/>
  <c r="RY24" i="56"/>
  <c r="SD23" i="56"/>
  <c r="SC23" i="56"/>
  <c r="SA23" i="56"/>
  <c r="RZ23" i="56"/>
  <c r="RY23" i="56"/>
  <c r="SD22" i="56"/>
  <c r="SC22" i="56"/>
  <c r="SA22" i="56"/>
  <c r="SA32" i="56" s="1"/>
  <c r="RZ22" i="56"/>
  <c r="RY22" i="56"/>
  <c r="SD21" i="56"/>
  <c r="SC21" i="56"/>
  <c r="SA21" i="56"/>
  <c r="SA31" i="56" s="1"/>
  <c r="RZ21" i="56"/>
  <c r="RY21" i="56"/>
  <c r="SD20" i="56"/>
  <c r="SC20" i="56"/>
  <c r="SA20" i="56"/>
  <c r="SA30" i="56" s="1"/>
  <c r="RZ20" i="56"/>
  <c r="RY20" i="56"/>
  <c r="SF20" i="56" s="1"/>
  <c r="SD19" i="56"/>
  <c r="SC19" i="56"/>
  <c r="SA19" i="56"/>
  <c r="RZ19" i="56"/>
  <c r="RY19" i="56"/>
  <c r="SF19" i="56" s="1"/>
  <c r="SD18" i="56"/>
  <c r="SC18" i="56"/>
  <c r="SA18" i="56"/>
  <c r="SA28" i="56" s="1"/>
  <c r="RZ18" i="56"/>
  <c r="RY18" i="56"/>
  <c r="SD17" i="56"/>
  <c r="SC17" i="56"/>
  <c r="SA17" i="56"/>
  <c r="SA27" i="56" s="1"/>
  <c r="RZ17" i="56"/>
  <c r="RY17" i="56"/>
  <c r="SD16" i="56"/>
  <c r="SC16" i="56"/>
  <c r="SA16" i="56"/>
  <c r="SA26" i="56" s="1"/>
  <c r="RZ16" i="56"/>
  <c r="RY16" i="56"/>
  <c r="SD15" i="56"/>
  <c r="SC15" i="56"/>
  <c r="SA15" i="56"/>
  <c r="RZ15" i="56"/>
  <c r="RY15" i="56"/>
  <c r="SD14" i="56"/>
  <c r="SC14" i="56"/>
  <c r="RZ14" i="56"/>
  <c r="RY14" i="56"/>
  <c r="SF14" i="56" s="1"/>
  <c r="SD13" i="56"/>
  <c r="SC13" i="56"/>
  <c r="RZ13" i="56"/>
  <c r="RY13" i="56"/>
  <c r="SD12" i="56"/>
  <c r="SC12" i="56"/>
  <c r="RZ12" i="56"/>
  <c r="RY12" i="56"/>
  <c r="SF12" i="56" s="1"/>
  <c r="SD11" i="56"/>
  <c r="SC11" i="56"/>
  <c r="RZ11" i="56"/>
  <c r="RY11" i="56"/>
  <c r="SD10" i="56"/>
  <c r="SC10" i="56"/>
  <c r="RZ10" i="56"/>
  <c r="RY10" i="56"/>
  <c r="SF10" i="56" s="1"/>
  <c r="SD9" i="56"/>
  <c r="SC9" i="56"/>
  <c r="RZ9" i="56"/>
  <c r="RY9" i="56"/>
  <c r="SF9" i="56" s="1"/>
  <c r="SD8" i="56"/>
  <c r="SC8" i="56"/>
  <c r="RZ8" i="56"/>
  <c r="RY8" i="56"/>
  <c r="SD7" i="56"/>
  <c r="SC7" i="56"/>
  <c r="RZ7" i="56"/>
  <c r="RY7" i="56"/>
  <c r="SF7" i="56" s="1"/>
  <c r="SD6" i="56"/>
  <c r="SC6" i="56"/>
  <c r="RZ6" i="56"/>
  <c r="RY6" i="56"/>
  <c r="SD5" i="56"/>
  <c r="SC5" i="56"/>
  <c r="RZ5" i="56"/>
  <c r="RY5" i="56"/>
  <c r="SQ34" i="56" l="1"/>
  <c r="SQ26" i="56"/>
  <c r="SQ27" i="56"/>
  <c r="SQ31" i="56"/>
  <c r="SF6" i="56"/>
  <c r="SF17" i="56"/>
  <c r="SF25" i="56"/>
  <c r="SF8" i="56"/>
  <c r="SF22" i="56"/>
  <c r="SF29" i="56"/>
  <c r="SF16" i="56"/>
  <c r="SF24" i="56"/>
  <c r="SF35" i="56"/>
  <c r="SF5" i="56"/>
  <c r="SF21" i="56"/>
  <c r="SF18" i="56"/>
  <c r="SF28" i="56"/>
  <c r="SF11" i="56"/>
  <c r="SF13" i="56"/>
  <c r="SF15" i="56"/>
  <c r="SF23" i="56"/>
  <c r="SF30" i="56"/>
  <c r="SF26" i="56"/>
  <c r="SF34" i="56"/>
  <c r="SF32" i="56"/>
  <c r="SF27" i="56"/>
  <c r="SF31" i="56"/>
  <c r="L45" i="54" l="1"/>
  <c r="AX6" i="56" l="1"/>
  <c r="AX7" i="56"/>
  <c r="AX8" i="56"/>
  <c r="AX9" i="56"/>
  <c r="AX10" i="56"/>
  <c r="AX11" i="56"/>
  <c r="AX12" i="56"/>
  <c r="AX13" i="56"/>
  <c r="AX14" i="56"/>
  <c r="AX15" i="56"/>
  <c r="AX16" i="56"/>
  <c r="AX17" i="56"/>
  <c r="AX18" i="56"/>
  <c r="AX19" i="56"/>
  <c r="AX20" i="56"/>
  <c r="AX21" i="56"/>
  <c r="AX22" i="56"/>
  <c r="AX23" i="56"/>
  <c r="AX24" i="56"/>
  <c r="AX25" i="56"/>
  <c r="AX26" i="56"/>
  <c r="AX27" i="56"/>
  <c r="AX28" i="56"/>
  <c r="AX29" i="56"/>
  <c r="AX30" i="56"/>
  <c r="AX31" i="56"/>
  <c r="AX32" i="56"/>
  <c r="AX33" i="56"/>
  <c r="AX34" i="56"/>
  <c r="AX35" i="56"/>
  <c r="AX36" i="56"/>
  <c r="AX37" i="56"/>
  <c r="AX38" i="56"/>
  <c r="AX39" i="56"/>
  <c r="AX40" i="56"/>
  <c r="AX41" i="56"/>
  <c r="AX42" i="56"/>
  <c r="AX43" i="56"/>
  <c r="AX44" i="56"/>
  <c r="AX45" i="56"/>
  <c r="AX46" i="56"/>
  <c r="AX47" i="56"/>
  <c r="AX48" i="56"/>
  <c r="AX5" i="56"/>
  <c r="AB6" i="56"/>
  <c r="AB7" i="56"/>
  <c r="AB8" i="56"/>
  <c r="AB9" i="56"/>
  <c r="AB10" i="56"/>
  <c r="AB11" i="56"/>
  <c r="AB12" i="56"/>
  <c r="AB13" i="56"/>
  <c r="AB14" i="56"/>
  <c r="AB15" i="56"/>
  <c r="AB16" i="56"/>
  <c r="AB17" i="56"/>
  <c r="AB18" i="56"/>
  <c r="AB19" i="56"/>
  <c r="AB20" i="56"/>
  <c r="AB21" i="56"/>
  <c r="AB22" i="56"/>
  <c r="AB5" i="56"/>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5" i="2"/>
  <c r="Q6" i="56"/>
  <c r="Q7" i="56"/>
  <c r="Q8" i="56"/>
  <c r="Q9" i="56"/>
  <c r="Q10" i="56"/>
  <c r="Q11" i="56"/>
  <c r="Q12" i="56"/>
  <c r="Q13" i="56"/>
  <c r="Q14" i="56"/>
  <c r="Q15" i="56"/>
  <c r="Q16" i="56"/>
  <c r="Q17" i="56"/>
  <c r="Q18" i="56"/>
  <c r="Q19" i="56"/>
  <c r="Q20" i="56"/>
  <c r="Q21" i="56"/>
  <c r="Q22" i="56"/>
  <c r="Q23" i="56"/>
  <c r="Q24" i="56"/>
  <c r="Q25" i="56"/>
  <c r="Q26" i="56"/>
  <c r="Q27" i="56"/>
  <c r="Q28" i="56"/>
  <c r="Q29" i="56"/>
  <c r="Q30" i="56"/>
  <c r="Q31" i="56"/>
  <c r="Q32" i="56"/>
  <c r="Q33" i="56"/>
  <c r="Q34" i="56"/>
  <c r="Q35" i="56"/>
  <c r="Q36" i="56"/>
  <c r="Q37" i="56"/>
  <c r="Q38" i="56"/>
  <c r="Q39" i="56"/>
  <c r="Q40" i="56"/>
  <c r="Q41" i="56"/>
  <c r="Q42" i="56"/>
  <c r="Q43" i="56"/>
  <c r="Q44" i="56"/>
  <c r="Q45" i="56"/>
  <c r="Q46" i="56"/>
  <c r="Q47" i="56"/>
  <c r="Q48" i="56"/>
  <c r="Q49" i="56"/>
  <c r="Q50" i="56"/>
  <c r="Q51" i="56"/>
  <c r="Q52" i="56"/>
  <c r="Q53" i="56"/>
  <c r="Q54" i="56"/>
  <c r="Q5" i="56"/>
  <c r="PM1" i="56"/>
  <c r="PB1" i="56"/>
  <c r="OQ1" i="56"/>
  <c r="OF1" i="56"/>
  <c r="NU1" i="56"/>
  <c r="NJ1" i="56"/>
  <c r="MY1" i="56"/>
  <c r="MN1" i="56"/>
  <c r="MC1" i="56"/>
  <c r="LR1" i="56"/>
  <c r="LG1" i="56"/>
  <c r="JO1" i="56"/>
  <c r="JZ1" i="56"/>
  <c r="KK1" i="56"/>
  <c r="KV1" i="56"/>
  <c r="UZ1" i="56"/>
  <c r="UO1" i="56"/>
  <c r="UD1" i="56"/>
  <c r="TS1" i="56"/>
  <c r="TH1" i="56"/>
  <c r="SW1" i="56"/>
  <c r="SL1" i="56"/>
  <c r="SA1" i="56"/>
  <c r="RP1" i="56"/>
  <c r="RE1" i="56"/>
  <c r="QT1" i="56"/>
  <c r="QI1" i="56"/>
  <c r="PX1" i="56"/>
  <c r="JD1" i="56"/>
  <c r="IS1" i="56"/>
  <c r="IH1" i="56"/>
  <c r="HW1" i="56"/>
  <c r="HL1" i="56"/>
  <c r="HA1" i="56"/>
  <c r="GP1" i="56"/>
  <c r="GE1" i="56"/>
  <c r="FT1" i="56"/>
  <c r="FI1" i="56"/>
  <c r="EX1" i="56"/>
  <c r="EM1" i="56"/>
  <c r="EB1" i="56"/>
  <c r="DQ1" i="56"/>
  <c r="DF1" i="56"/>
  <c r="CU1" i="56"/>
  <c r="CJ1" i="56"/>
  <c r="BY1" i="56"/>
  <c r="BN1" i="56"/>
  <c r="BC1" i="56"/>
  <c r="AR1" i="56"/>
  <c r="AG1" i="56"/>
  <c r="V1" i="56"/>
  <c r="K1" i="56"/>
  <c r="E1" i="56" l="1"/>
  <c r="UJ6" i="56"/>
  <c r="UJ7" i="56"/>
  <c r="UJ8" i="56"/>
  <c r="UJ9" i="56"/>
  <c r="UJ10" i="56"/>
  <c r="UJ11" i="56"/>
  <c r="UJ12" i="56"/>
  <c r="UJ13" i="56"/>
  <c r="UJ14" i="56"/>
  <c r="UJ5" i="56"/>
  <c r="UB14" i="56"/>
  <c r="UC14" i="56"/>
  <c r="UF14" i="56"/>
  <c r="UG14" i="56"/>
  <c r="UB15" i="56"/>
  <c r="UC15" i="56"/>
  <c r="UF15" i="56"/>
  <c r="UG15" i="56"/>
  <c r="UB16" i="56"/>
  <c r="UC16" i="56"/>
  <c r="UF16" i="56"/>
  <c r="UG16" i="56"/>
  <c r="UB17" i="56"/>
  <c r="UC17" i="56"/>
  <c r="UF17" i="56"/>
  <c r="UG17" i="56"/>
  <c r="UB18" i="56"/>
  <c r="UC18" i="56"/>
  <c r="UF18" i="56"/>
  <c r="UG18" i="56"/>
  <c r="UB19" i="56"/>
  <c r="UC19" i="56"/>
  <c r="UF19" i="56"/>
  <c r="UG19" i="56"/>
  <c r="UB20" i="56"/>
  <c r="UC20" i="56"/>
  <c r="UF20" i="56"/>
  <c r="UG20" i="56"/>
  <c r="UB21" i="56"/>
  <c r="UC21" i="56"/>
  <c r="UF21" i="56"/>
  <c r="UG21" i="56"/>
  <c r="UB22" i="56"/>
  <c r="UC22" i="56"/>
  <c r="UF22" i="56"/>
  <c r="UG22" i="56"/>
  <c r="UB23" i="56"/>
  <c r="UC23" i="56"/>
  <c r="UF23" i="56"/>
  <c r="UG23" i="56"/>
  <c r="UB24" i="56"/>
  <c r="UC24" i="56"/>
  <c r="UF24" i="56"/>
  <c r="UG24" i="56"/>
  <c r="UB25" i="56"/>
  <c r="UI25" i="56" s="1"/>
  <c r="UC25" i="56"/>
  <c r="UF25" i="56"/>
  <c r="UG25" i="56"/>
  <c r="UB26" i="56"/>
  <c r="UC26" i="56"/>
  <c r="UF26" i="56"/>
  <c r="UG26" i="56"/>
  <c r="UB27" i="56"/>
  <c r="UI27" i="56" s="1"/>
  <c r="UC27" i="56"/>
  <c r="UF27" i="56"/>
  <c r="UG27" i="56"/>
  <c r="UB28" i="56"/>
  <c r="UC28" i="56"/>
  <c r="UF28" i="56"/>
  <c r="UG28" i="56"/>
  <c r="UB29" i="56"/>
  <c r="UI29" i="56" s="1"/>
  <c r="UC29" i="56"/>
  <c r="UF29" i="56"/>
  <c r="UG29" i="56"/>
  <c r="UB30" i="56"/>
  <c r="UC30" i="56"/>
  <c r="UF30" i="56"/>
  <c r="UG30" i="56"/>
  <c r="UB31" i="56"/>
  <c r="UC31" i="56"/>
  <c r="UF31" i="56"/>
  <c r="UG31" i="56"/>
  <c r="UB32" i="56"/>
  <c r="UI32" i="56" s="1"/>
  <c r="UC32" i="56"/>
  <c r="UF32" i="56"/>
  <c r="UG32" i="56"/>
  <c r="UB33" i="56"/>
  <c r="UC33" i="56"/>
  <c r="UF33" i="56"/>
  <c r="UG33" i="56"/>
  <c r="UB34" i="56"/>
  <c r="UC34" i="56"/>
  <c r="UF34" i="56"/>
  <c r="UG34" i="56"/>
  <c r="UB35" i="56"/>
  <c r="UC35" i="56"/>
  <c r="UF35" i="56"/>
  <c r="UG35" i="56"/>
  <c r="UB36" i="56"/>
  <c r="UC36" i="56"/>
  <c r="UF36" i="56"/>
  <c r="UG36" i="56"/>
  <c r="UB37" i="56"/>
  <c r="UC37" i="56"/>
  <c r="UF37" i="56"/>
  <c r="UG37" i="56"/>
  <c r="UB38" i="56"/>
  <c r="UC38" i="56"/>
  <c r="UF38" i="56"/>
  <c r="UG38" i="56"/>
  <c r="UB39" i="56"/>
  <c r="UC39" i="56"/>
  <c r="UF39" i="56"/>
  <c r="UG39" i="56"/>
  <c r="UB40" i="56"/>
  <c r="UC40" i="56"/>
  <c r="UF40" i="56"/>
  <c r="UG40" i="56"/>
  <c r="UB41" i="56"/>
  <c r="UC41" i="56"/>
  <c r="UF41" i="56"/>
  <c r="UG41" i="56"/>
  <c r="UB42" i="56"/>
  <c r="UC42" i="56"/>
  <c r="UF42" i="56"/>
  <c r="UG42" i="56"/>
  <c r="UB43" i="56"/>
  <c r="UC43" i="56"/>
  <c r="UF43" i="56"/>
  <c r="UG43" i="56"/>
  <c r="UB44" i="56"/>
  <c r="UC44" i="56"/>
  <c r="UF44" i="56"/>
  <c r="UG44" i="56"/>
  <c r="UB45" i="56"/>
  <c r="UC45" i="56"/>
  <c r="UF45" i="56"/>
  <c r="UG45" i="56"/>
  <c r="UB46" i="56"/>
  <c r="UC46" i="56"/>
  <c r="UF46" i="56"/>
  <c r="UG46" i="56"/>
  <c r="UB47" i="56"/>
  <c r="UC47" i="56"/>
  <c r="UF47" i="56"/>
  <c r="UG47" i="56"/>
  <c r="UB7" i="56"/>
  <c r="UC7" i="56"/>
  <c r="UF7" i="56"/>
  <c r="UG7" i="56"/>
  <c r="UB8" i="56"/>
  <c r="UC8" i="56"/>
  <c r="UF8" i="56"/>
  <c r="UG8" i="56"/>
  <c r="UB9" i="56"/>
  <c r="UC9" i="56"/>
  <c r="UF9" i="56"/>
  <c r="UG9" i="56"/>
  <c r="UB10" i="56"/>
  <c r="UC10" i="56"/>
  <c r="UF10" i="56"/>
  <c r="UG10" i="56"/>
  <c r="UB11" i="56"/>
  <c r="UC11" i="56"/>
  <c r="UF11" i="56"/>
  <c r="UG11" i="56"/>
  <c r="UB12" i="56"/>
  <c r="UC12" i="56"/>
  <c r="UF12" i="56"/>
  <c r="UG12" i="56"/>
  <c r="UB13" i="56"/>
  <c r="UC13" i="56"/>
  <c r="UF13" i="56"/>
  <c r="UG13" i="56"/>
  <c r="TY47" i="56"/>
  <c r="TY43" i="56"/>
  <c r="TY44" i="56"/>
  <c r="TY45" i="56"/>
  <c r="TY46" i="56"/>
  <c r="TY36" i="56"/>
  <c r="TY37" i="56"/>
  <c r="TY38" i="56"/>
  <c r="TY39" i="56"/>
  <c r="TY40" i="56"/>
  <c r="TY41" i="56"/>
  <c r="TY42" i="56"/>
  <c r="TY19" i="56"/>
  <c r="TY20" i="56"/>
  <c r="TY21" i="56"/>
  <c r="TY22" i="56"/>
  <c r="TY23" i="56"/>
  <c r="TY24" i="56"/>
  <c r="TY25" i="56"/>
  <c r="TY26" i="56"/>
  <c r="TY27" i="56"/>
  <c r="TY28" i="56"/>
  <c r="TY29" i="56"/>
  <c r="TY30" i="56"/>
  <c r="TY31" i="56"/>
  <c r="TY32" i="56"/>
  <c r="TY33" i="56"/>
  <c r="TY34" i="56"/>
  <c r="TY35" i="56"/>
  <c r="TY6" i="56"/>
  <c r="TY7" i="56"/>
  <c r="TY8" i="56"/>
  <c r="TY9" i="56"/>
  <c r="TY10" i="56"/>
  <c r="TY11" i="56"/>
  <c r="TY12" i="56"/>
  <c r="TY13" i="56"/>
  <c r="TY14" i="56"/>
  <c r="TY15" i="56"/>
  <c r="TY16" i="56"/>
  <c r="TY17" i="56"/>
  <c r="TY18" i="56"/>
  <c r="TY5" i="56"/>
  <c r="TV5" i="56"/>
  <c r="TU5" i="56"/>
  <c r="TR5" i="56"/>
  <c r="TQ5" i="56"/>
  <c r="TK5" i="56"/>
  <c r="TJ5" i="56"/>
  <c r="TG5" i="56"/>
  <c r="TF5" i="56"/>
  <c r="RP16" i="56"/>
  <c r="RP17" i="56"/>
  <c r="RP18" i="56"/>
  <c r="RP19" i="56"/>
  <c r="RP20" i="56"/>
  <c r="RP21" i="56"/>
  <c r="RP22" i="56"/>
  <c r="RP32" i="56" s="1"/>
  <c r="RP23" i="56"/>
  <c r="RP33" i="56" s="1"/>
  <c r="RP24" i="56"/>
  <c r="RP25" i="56"/>
  <c r="RP26" i="56"/>
  <c r="RP27" i="56"/>
  <c r="RP28" i="56"/>
  <c r="RP29" i="56"/>
  <c r="RP30" i="56"/>
  <c r="RP31" i="56"/>
  <c r="RP34" i="56"/>
  <c r="RP35" i="56"/>
  <c r="RP15" i="56"/>
  <c r="RH42" i="56"/>
  <c r="RG42" i="56"/>
  <c r="RD42" i="56"/>
  <c r="RC42" i="56"/>
  <c r="RH41" i="56"/>
  <c r="RG41" i="56"/>
  <c r="RD41" i="56"/>
  <c r="RC41" i="56"/>
  <c r="RH40" i="56"/>
  <c r="RG40" i="56"/>
  <c r="RD40" i="56"/>
  <c r="RC40" i="56"/>
  <c r="RH39" i="56"/>
  <c r="RG39" i="56"/>
  <c r="RD39" i="56"/>
  <c r="RC39" i="56"/>
  <c r="RH38" i="56"/>
  <c r="RG38" i="56"/>
  <c r="RD38" i="56"/>
  <c r="RC38" i="56"/>
  <c r="RH37" i="56"/>
  <c r="RG37" i="56"/>
  <c r="RD37" i="56"/>
  <c r="RC37" i="56"/>
  <c r="RH36" i="56"/>
  <c r="RG36" i="56"/>
  <c r="RD36" i="56"/>
  <c r="RC36" i="56"/>
  <c r="RH35" i="56"/>
  <c r="RG35" i="56"/>
  <c r="RD35" i="56"/>
  <c r="RC35" i="56"/>
  <c r="RH34" i="56"/>
  <c r="RG34" i="56"/>
  <c r="RD34" i="56"/>
  <c r="RC34" i="56"/>
  <c r="RH33" i="56"/>
  <c r="RG33" i="56"/>
  <c r="RD33" i="56"/>
  <c r="RC33" i="56"/>
  <c r="RH32" i="56"/>
  <c r="RG32" i="56"/>
  <c r="RD32" i="56"/>
  <c r="RC32" i="56"/>
  <c r="RH31" i="56"/>
  <c r="RG31" i="56"/>
  <c r="RD31" i="56"/>
  <c r="RC31" i="56"/>
  <c r="RH30" i="56"/>
  <c r="RG30" i="56"/>
  <c r="RD30" i="56"/>
  <c r="RC30" i="56"/>
  <c r="RH29" i="56"/>
  <c r="RG29" i="56"/>
  <c r="RD29" i="56"/>
  <c r="RC29" i="56"/>
  <c r="RH28" i="56"/>
  <c r="RG28" i="56"/>
  <c r="RD28" i="56"/>
  <c r="RC28" i="56"/>
  <c r="RH27" i="56"/>
  <c r="RG27" i="56"/>
  <c r="RD27" i="56"/>
  <c r="RC27" i="56"/>
  <c r="RH26" i="56"/>
  <c r="RG26" i="56"/>
  <c r="RD26" i="56"/>
  <c r="RC26" i="56"/>
  <c r="RH25" i="56"/>
  <c r="RG25" i="56"/>
  <c r="RD25" i="56"/>
  <c r="RC25" i="56"/>
  <c r="RH24" i="56"/>
  <c r="RG24" i="56"/>
  <c r="RD24" i="56"/>
  <c r="RC24" i="56"/>
  <c r="RH23" i="56"/>
  <c r="RG23" i="56"/>
  <c r="RD23" i="56"/>
  <c r="RC23" i="56"/>
  <c r="RH22" i="56"/>
  <c r="RG22" i="56"/>
  <c r="RD22" i="56"/>
  <c r="RC22" i="56"/>
  <c r="RH21" i="56"/>
  <c r="RG21" i="56"/>
  <c r="RD21" i="56"/>
  <c r="RC21" i="56"/>
  <c r="RH20" i="56"/>
  <c r="RG20" i="56"/>
  <c r="RD20" i="56"/>
  <c r="RC20" i="56"/>
  <c r="RH19" i="56"/>
  <c r="RG19" i="56"/>
  <c r="RD19" i="56"/>
  <c r="RC19" i="56"/>
  <c r="RH18" i="56"/>
  <c r="RG18" i="56"/>
  <c r="RD18" i="56"/>
  <c r="RC18" i="56"/>
  <c r="RH17" i="56"/>
  <c r="RG17" i="56"/>
  <c r="RD17" i="56"/>
  <c r="RC17" i="56"/>
  <c r="RH16" i="56"/>
  <c r="RG16" i="56"/>
  <c r="RD16" i="56"/>
  <c r="RC16" i="56"/>
  <c r="RH15" i="56"/>
  <c r="RG15" i="56"/>
  <c r="RD15" i="56"/>
  <c r="RC15" i="56"/>
  <c r="RH14" i="56"/>
  <c r="RG14" i="56"/>
  <c r="RD14" i="56"/>
  <c r="RC14" i="56"/>
  <c r="RH13" i="56"/>
  <c r="RG13" i="56"/>
  <c r="RD13" i="56"/>
  <c r="RC13" i="56"/>
  <c r="RH12" i="56"/>
  <c r="RG12" i="56"/>
  <c r="RD12" i="56"/>
  <c r="RC12" i="56"/>
  <c r="RH11" i="56"/>
  <c r="RG11" i="56"/>
  <c r="RD11" i="56"/>
  <c r="RC11" i="56"/>
  <c r="RH10" i="56"/>
  <c r="RG10" i="56"/>
  <c r="RD10" i="56"/>
  <c r="RC10" i="56"/>
  <c r="RH9" i="56"/>
  <c r="RG9" i="56"/>
  <c r="RD9" i="56"/>
  <c r="RC9" i="56"/>
  <c r="RH8" i="56"/>
  <c r="RG8" i="56"/>
  <c r="RD8" i="56"/>
  <c r="RC8" i="56"/>
  <c r="RH7" i="56"/>
  <c r="RG7" i="56"/>
  <c r="RD7" i="56"/>
  <c r="RC7" i="56"/>
  <c r="RH6" i="56"/>
  <c r="RG6" i="56"/>
  <c r="RD6" i="56"/>
  <c r="RC6" i="56"/>
  <c r="RH5" i="56"/>
  <c r="RG5" i="56"/>
  <c r="RD5" i="56"/>
  <c r="RC5" i="56"/>
  <c r="UI7" i="56" l="1"/>
  <c r="UI13" i="56"/>
  <c r="UI24" i="56"/>
  <c r="UI26" i="56"/>
  <c r="UI42" i="56"/>
  <c r="UI40" i="56"/>
  <c r="UI10" i="56"/>
  <c r="UI8" i="56"/>
  <c r="UI37" i="56"/>
  <c r="UI12" i="56"/>
  <c r="UI46" i="56"/>
  <c r="UI44" i="56"/>
  <c r="UI18" i="56"/>
  <c r="UI16" i="56"/>
  <c r="UI45" i="56"/>
  <c r="UI11" i="56"/>
  <c r="UI9" i="56"/>
  <c r="UI34" i="56"/>
  <c r="UI23" i="56"/>
  <c r="UI21" i="56"/>
  <c r="UI15" i="56"/>
  <c r="UI38" i="56"/>
  <c r="UI47" i="56"/>
  <c r="UI36" i="56"/>
  <c r="UI19" i="56"/>
  <c r="UI17" i="56"/>
  <c r="UI30" i="56"/>
  <c r="UI43" i="56"/>
  <c r="UI41" i="56"/>
  <c r="UI39" i="56"/>
  <c r="UI28" i="56"/>
  <c r="UI22" i="56"/>
  <c r="UI35" i="56"/>
  <c r="UI33" i="56"/>
  <c r="UI31" i="56"/>
  <c r="UI20" i="56"/>
  <c r="UI14" i="56"/>
  <c r="KO11" i="56"/>
  <c r="KO16" i="56" s="1"/>
  <c r="KO21" i="56" s="1"/>
  <c r="KO26" i="56" s="1"/>
  <c r="KO12" i="56"/>
  <c r="KO17" i="56" s="1"/>
  <c r="KO22" i="56" s="1"/>
  <c r="KO27" i="56" s="1"/>
  <c r="KO13" i="56"/>
  <c r="KO14" i="56"/>
  <c r="KO15" i="56"/>
  <c r="KO18" i="56"/>
  <c r="KO23" i="56" s="1"/>
  <c r="KO28" i="56" s="1"/>
  <c r="KO19" i="56"/>
  <c r="KO24" i="56" s="1"/>
  <c r="KO29" i="56" s="1"/>
  <c r="KO20" i="56"/>
  <c r="KO25" i="56" s="1"/>
  <c r="KO10" i="56"/>
  <c r="KD8" i="56"/>
  <c r="KD10" i="56" s="1"/>
  <c r="KD12" i="56" s="1"/>
  <c r="KD14" i="56" s="1"/>
  <c r="KD16" i="56" s="1"/>
  <c r="KD18" i="56" s="1"/>
  <c r="KD7" i="56"/>
  <c r="KD9" i="56" s="1"/>
  <c r="KD11" i="56" s="1"/>
  <c r="KD13" i="56" s="1"/>
  <c r="KD15" i="56" s="1"/>
  <c r="KD17" i="56" s="1"/>
  <c r="KD19" i="56" s="1"/>
  <c r="KD21" i="56" s="1"/>
  <c r="KD23" i="56" s="1"/>
  <c r="KD25" i="56" s="1"/>
  <c r="KD27" i="56" s="1"/>
  <c r="KD29" i="56" s="1"/>
  <c r="KC29" i="56"/>
  <c r="KB29" i="56"/>
  <c r="JY29" i="56"/>
  <c r="JX29" i="56"/>
  <c r="KC28" i="56"/>
  <c r="KB28" i="56"/>
  <c r="JY28" i="56"/>
  <c r="JX28" i="56"/>
  <c r="KC27" i="56"/>
  <c r="KB27" i="56"/>
  <c r="JY27" i="56"/>
  <c r="JX27" i="56"/>
  <c r="KC26" i="56"/>
  <c r="KB26" i="56"/>
  <c r="JY26" i="56"/>
  <c r="JX26" i="56"/>
  <c r="KC25" i="56"/>
  <c r="KB25" i="56"/>
  <c r="JY25" i="56"/>
  <c r="JX25" i="56"/>
  <c r="KC24" i="56"/>
  <c r="KB24" i="56"/>
  <c r="JY24" i="56"/>
  <c r="JX24" i="56"/>
  <c r="KC23" i="56"/>
  <c r="KB23" i="56"/>
  <c r="JY23" i="56"/>
  <c r="JX23" i="56"/>
  <c r="KC22" i="56"/>
  <c r="KB22" i="56"/>
  <c r="JY22" i="56"/>
  <c r="JX22" i="56"/>
  <c r="KC21" i="56"/>
  <c r="KB21" i="56"/>
  <c r="JY21" i="56"/>
  <c r="JX21" i="56"/>
  <c r="KC20" i="56"/>
  <c r="KB20" i="56"/>
  <c r="JY20" i="56"/>
  <c r="JX20" i="56"/>
  <c r="KC19" i="56"/>
  <c r="KB19" i="56"/>
  <c r="JY19" i="56"/>
  <c r="JX19" i="56"/>
  <c r="KC18" i="56"/>
  <c r="KB18" i="56"/>
  <c r="JY18" i="56"/>
  <c r="JX18" i="56"/>
  <c r="KC17" i="56"/>
  <c r="KB17" i="56"/>
  <c r="JY17" i="56"/>
  <c r="JX17" i="56"/>
  <c r="KC16" i="56"/>
  <c r="KB16" i="56"/>
  <c r="JY16" i="56"/>
  <c r="JX16" i="56"/>
  <c r="KC15" i="56"/>
  <c r="KB15" i="56"/>
  <c r="JY15" i="56"/>
  <c r="JX15" i="56"/>
  <c r="KC14" i="56"/>
  <c r="KB14" i="56"/>
  <c r="JY14" i="56"/>
  <c r="JX14" i="56"/>
  <c r="KC13" i="56"/>
  <c r="KB13" i="56"/>
  <c r="JY13" i="56"/>
  <c r="JX13" i="56"/>
  <c r="KC12" i="56"/>
  <c r="KB12" i="56"/>
  <c r="JY12" i="56"/>
  <c r="JX12" i="56"/>
  <c r="KC11" i="56"/>
  <c r="KB11" i="56"/>
  <c r="JY11" i="56"/>
  <c r="JX11" i="56"/>
  <c r="KC10" i="56"/>
  <c r="KB10" i="56"/>
  <c r="JY10" i="56"/>
  <c r="JX10" i="56"/>
  <c r="KC9" i="56"/>
  <c r="KB9" i="56"/>
  <c r="JY9" i="56"/>
  <c r="JX9" i="56"/>
  <c r="KC8" i="56"/>
  <c r="KB8" i="56"/>
  <c r="JY8" i="56"/>
  <c r="JX8" i="56"/>
  <c r="KC7" i="56"/>
  <c r="KB7" i="56"/>
  <c r="JY7" i="56"/>
  <c r="JX7" i="56"/>
  <c r="KC6" i="56"/>
  <c r="KB6" i="56"/>
  <c r="JY6" i="56"/>
  <c r="JX6" i="56"/>
  <c r="KC5" i="56"/>
  <c r="KB5" i="56"/>
  <c r="JY5" i="56"/>
  <c r="JX5" i="56"/>
  <c r="JH44" i="56"/>
  <c r="JH36" i="56"/>
  <c r="JH34" i="56"/>
  <c r="JH29" i="56"/>
  <c r="JH39" i="56" s="1"/>
  <c r="JH28" i="56"/>
  <c r="JH38" i="56" s="1"/>
  <c r="JH26" i="56"/>
  <c r="JH24" i="56"/>
  <c r="JH23" i="56"/>
  <c r="JH33" i="56" s="1"/>
  <c r="JH43" i="56" s="1"/>
  <c r="JH22" i="56"/>
  <c r="JH32" i="56" s="1"/>
  <c r="JH42" i="56" s="1"/>
  <c r="JH21" i="56"/>
  <c r="JH31" i="56" s="1"/>
  <c r="JH41" i="56" s="1"/>
  <c r="JH20" i="56"/>
  <c r="JH30" i="56" s="1"/>
  <c r="JH40" i="56" s="1"/>
  <c r="JH19" i="56"/>
  <c r="JH18" i="56"/>
  <c r="JH17" i="56"/>
  <c r="JH27" i="56" s="1"/>
  <c r="JH37" i="56" s="1"/>
  <c r="JH16" i="56"/>
  <c r="JH15" i="56"/>
  <c r="JH25" i="56" s="1"/>
  <c r="JH35" i="56" s="1"/>
  <c r="JH45" i="56" s="1"/>
  <c r="JD11" i="56"/>
  <c r="JD16" i="56" s="1"/>
  <c r="JD21" i="56" s="1"/>
  <c r="JD26" i="56" s="1"/>
  <c r="JD31" i="56" s="1"/>
  <c r="JD36" i="56" s="1"/>
  <c r="JD41" i="56" s="1"/>
  <c r="JD12" i="56"/>
  <c r="JD17" i="56" s="1"/>
  <c r="JD22" i="56" s="1"/>
  <c r="JD27" i="56" s="1"/>
  <c r="JD32" i="56" s="1"/>
  <c r="JD37" i="56" s="1"/>
  <c r="JD42" i="56" s="1"/>
  <c r="JD13" i="56"/>
  <c r="JD14" i="56"/>
  <c r="JD15" i="56"/>
  <c r="JD18" i="56"/>
  <c r="JD23" i="56" s="1"/>
  <c r="JD28" i="56" s="1"/>
  <c r="JD33" i="56" s="1"/>
  <c r="JD38" i="56" s="1"/>
  <c r="JD43" i="56" s="1"/>
  <c r="JD19" i="56"/>
  <c r="JD24" i="56" s="1"/>
  <c r="JD29" i="56" s="1"/>
  <c r="JD34" i="56" s="1"/>
  <c r="JD39" i="56" s="1"/>
  <c r="JD44" i="56" s="1"/>
  <c r="JD20" i="56"/>
  <c r="JD25" i="56" s="1"/>
  <c r="JD30" i="56" s="1"/>
  <c r="JD35" i="56" s="1"/>
  <c r="JD40" i="56" s="1"/>
  <c r="JD45" i="56" s="1"/>
  <c r="JD10" i="56"/>
  <c r="JG45" i="56"/>
  <c r="JF45" i="56"/>
  <c r="JC45" i="56"/>
  <c r="JB45" i="56"/>
  <c r="JG44" i="56"/>
  <c r="JF44" i="56"/>
  <c r="JC44" i="56"/>
  <c r="JB44" i="56"/>
  <c r="JG43" i="56"/>
  <c r="JF43" i="56"/>
  <c r="JC43" i="56"/>
  <c r="JB43" i="56"/>
  <c r="JG42" i="56"/>
  <c r="JF42" i="56"/>
  <c r="JC42" i="56"/>
  <c r="JB42" i="56"/>
  <c r="JG41" i="56"/>
  <c r="JF41" i="56"/>
  <c r="JC41" i="56"/>
  <c r="JB41" i="56"/>
  <c r="JG40" i="56"/>
  <c r="JF40" i="56"/>
  <c r="JC40" i="56"/>
  <c r="JB40" i="56"/>
  <c r="JG39" i="56"/>
  <c r="JF39" i="56"/>
  <c r="JC39" i="56"/>
  <c r="JB39" i="56"/>
  <c r="JG38" i="56"/>
  <c r="JF38" i="56"/>
  <c r="JC38" i="56"/>
  <c r="JB38" i="56"/>
  <c r="JG37" i="56"/>
  <c r="JF37" i="56"/>
  <c r="JC37" i="56"/>
  <c r="JB37" i="56"/>
  <c r="JG36" i="56"/>
  <c r="JF36" i="56"/>
  <c r="JC36" i="56"/>
  <c r="JB36" i="56"/>
  <c r="JG35" i="56"/>
  <c r="JF35" i="56"/>
  <c r="JC35" i="56"/>
  <c r="JB35" i="56"/>
  <c r="JG34" i="56"/>
  <c r="JF34" i="56"/>
  <c r="JC34" i="56"/>
  <c r="JB34" i="56"/>
  <c r="JG33" i="56"/>
  <c r="JF33" i="56"/>
  <c r="JC33" i="56"/>
  <c r="JB33" i="56"/>
  <c r="JG32" i="56"/>
  <c r="JF32" i="56"/>
  <c r="JC32" i="56"/>
  <c r="JB32" i="56"/>
  <c r="JG31" i="56"/>
  <c r="JF31" i="56"/>
  <c r="JC31" i="56"/>
  <c r="JB31" i="56"/>
  <c r="JG30" i="56"/>
  <c r="JF30" i="56"/>
  <c r="JC30" i="56"/>
  <c r="JB30" i="56"/>
  <c r="JG29" i="56"/>
  <c r="JF29" i="56"/>
  <c r="JC29" i="56"/>
  <c r="JB29" i="56"/>
  <c r="JG28" i="56"/>
  <c r="JF28" i="56"/>
  <c r="JC28" i="56"/>
  <c r="JB28" i="56"/>
  <c r="JG27" i="56"/>
  <c r="JF27" i="56"/>
  <c r="JC27" i="56"/>
  <c r="JB27" i="56"/>
  <c r="JG26" i="56"/>
  <c r="JF26" i="56"/>
  <c r="JC26" i="56"/>
  <c r="JB26" i="56"/>
  <c r="JG25" i="56"/>
  <c r="JF25" i="56"/>
  <c r="JC25" i="56"/>
  <c r="JB25" i="56"/>
  <c r="JG24" i="56"/>
  <c r="JF24" i="56"/>
  <c r="JC24" i="56"/>
  <c r="JB24" i="56"/>
  <c r="JG23" i="56"/>
  <c r="JF23" i="56"/>
  <c r="JC23" i="56"/>
  <c r="JB23" i="56"/>
  <c r="JG22" i="56"/>
  <c r="JF22" i="56"/>
  <c r="JC22" i="56"/>
  <c r="JB22" i="56"/>
  <c r="JG21" i="56"/>
  <c r="JF21" i="56"/>
  <c r="JC21" i="56"/>
  <c r="JB21" i="56"/>
  <c r="JG20" i="56"/>
  <c r="JF20" i="56"/>
  <c r="JC20" i="56"/>
  <c r="JB20" i="56"/>
  <c r="JG19" i="56"/>
  <c r="JF19" i="56"/>
  <c r="JC19" i="56"/>
  <c r="JB19" i="56"/>
  <c r="JG18" i="56"/>
  <c r="JF18" i="56"/>
  <c r="JC18" i="56"/>
  <c r="JB18" i="56"/>
  <c r="JG17" i="56"/>
  <c r="JF17" i="56"/>
  <c r="JC17" i="56"/>
  <c r="JB17" i="56"/>
  <c r="JG16" i="56"/>
  <c r="JF16" i="56"/>
  <c r="JC16" i="56"/>
  <c r="JB16" i="56"/>
  <c r="JG15" i="56"/>
  <c r="JF15" i="56"/>
  <c r="JC15" i="56"/>
  <c r="JB15" i="56"/>
  <c r="JG14" i="56"/>
  <c r="JF14" i="56"/>
  <c r="JC14" i="56"/>
  <c r="JB14" i="56"/>
  <c r="JG13" i="56"/>
  <c r="JF13" i="56"/>
  <c r="JC13" i="56"/>
  <c r="JB13" i="56"/>
  <c r="JG12" i="56"/>
  <c r="JF12" i="56"/>
  <c r="JC12" i="56"/>
  <c r="JB12" i="56"/>
  <c r="JG11" i="56"/>
  <c r="JF11" i="56"/>
  <c r="JC11" i="56"/>
  <c r="JB11" i="56"/>
  <c r="JG10" i="56"/>
  <c r="JF10" i="56"/>
  <c r="JC10" i="56"/>
  <c r="JB10" i="56"/>
  <c r="JG9" i="56"/>
  <c r="JF9" i="56"/>
  <c r="JC9" i="56"/>
  <c r="JB9" i="56"/>
  <c r="JG8" i="56"/>
  <c r="JF8" i="56"/>
  <c r="JC8" i="56"/>
  <c r="JB8" i="56"/>
  <c r="JG7" i="56"/>
  <c r="JF7" i="56"/>
  <c r="JC7" i="56"/>
  <c r="JB7" i="56"/>
  <c r="JG6" i="56"/>
  <c r="JF6" i="56"/>
  <c r="JC6" i="56"/>
  <c r="JB6" i="56"/>
  <c r="JG5" i="56"/>
  <c r="JF5" i="56"/>
  <c r="JC5" i="56"/>
  <c r="JB5" i="56"/>
  <c r="IW34" i="56"/>
  <c r="IW44" i="56" s="1"/>
  <c r="IW31" i="56"/>
  <c r="IW41" i="56" s="1"/>
  <c r="IW30" i="56"/>
  <c r="IW40" i="56" s="1"/>
  <c r="IW26" i="56"/>
  <c r="IW36" i="56" s="1"/>
  <c r="IW24" i="56"/>
  <c r="IW23" i="56"/>
  <c r="IW33" i="56" s="1"/>
  <c r="IW43" i="56" s="1"/>
  <c r="IW22" i="56"/>
  <c r="IW32" i="56" s="1"/>
  <c r="IW42" i="56" s="1"/>
  <c r="IW21" i="56"/>
  <c r="IW20" i="56"/>
  <c r="IW19" i="56"/>
  <c r="IW29" i="56" s="1"/>
  <c r="IW39" i="56" s="1"/>
  <c r="IW18" i="56"/>
  <c r="IW28" i="56" s="1"/>
  <c r="IW38" i="56" s="1"/>
  <c r="IW17" i="56"/>
  <c r="IW27" i="56" s="1"/>
  <c r="IW37" i="56" s="1"/>
  <c r="IW16" i="56"/>
  <c r="IW15" i="56"/>
  <c r="IW25" i="56" s="1"/>
  <c r="IW35" i="56" s="1"/>
  <c r="IW45" i="56" s="1"/>
  <c r="IS11" i="56"/>
  <c r="IS16" i="56" s="1"/>
  <c r="IS21" i="56" s="1"/>
  <c r="IS26" i="56" s="1"/>
  <c r="IS31" i="56" s="1"/>
  <c r="IS36" i="56" s="1"/>
  <c r="IS41" i="56" s="1"/>
  <c r="IS12" i="56"/>
  <c r="IS13" i="56"/>
  <c r="IS14" i="56"/>
  <c r="IS15" i="56"/>
  <c r="IS20" i="56" s="1"/>
  <c r="IS25" i="56" s="1"/>
  <c r="IS30" i="56" s="1"/>
  <c r="IS35" i="56" s="1"/>
  <c r="IS40" i="56" s="1"/>
  <c r="IS45" i="56" s="1"/>
  <c r="IS17" i="56"/>
  <c r="IS22" i="56" s="1"/>
  <c r="IS27" i="56" s="1"/>
  <c r="IS32" i="56" s="1"/>
  <c r="IS37" i="56" s="1"/>
  <c r="IS42" i="56" s="1"/>
  <c r="IS18" i="56"/>
  <c r="IS23" i="56" s="1"/>
  <c r="IS28" i="56" s="1"/>
  <c r="IS33" i="56" s="1"/>
  <c r="IS38" i="56" s="1"/>
  <c r="IS43" i="56" s="1"/>
  <c r="IS19" i="56"/>
  <c r="IS24" i="56" s="1"/>
  <c r="IS29" i="56" s="1"/>
  <c r="IS34" i="56" s="1"/>
  <c r="IS39" i="56" s="1"/>
  <c r="IS44" i="56" s="1"/>
  <c r="IS10" i="56"/>
  <c r="IL33" i="56"/>
  <c r="IL43" i="56" s="1"/>
  <c r="IL24" i="56"/>
  <c r="IL34" i="56" s="1"/>
  <c r="IL44" i="56" s="1"/>
  <c r="IL23" i="56"/>
  <c r="IL22" i="56"/>
  <c r="IL32" i="56" s="1"/>
  <c r="IL42" i="56" s="1"/>
  <c r="IL21" i="56"/>
  <c r="IL31" i="56" s="1"/>
  <c r="IL41" i="56" s="1"/>
  <c r="IL20" i="56"/>
  <c r="IL30" i="56" s="1"/>
  <c r="IL40" i="56" s="1"/>
  <c r="IL19" i="56"/>
  <c r="IL29" i="56" s="1"/>
  <c r="IL39" i="56" s="1"/>
  <c r="IL18" i="56"/>
  <c r="IL28" i="56" s="1"/>
  <c r="IL38" i="56" s="1"/>
  <c r="IL17" i="56"/>
  <c r="IL27" i="56" s="1"/>
  <c r="IL37" i="56" s="1"/>
  <c r="IL16" i="56"/>
  <c r="IL26" i="56" s="1"/>
  <c r="IL36" i="56" s="1"/>
  <c r="IL15" i="56"/>
  <c r="IL25" i="56" s="1"/>
  <c r="IL35" i="56" s="1"/>
  <c r="IL45" i="56" s="1"/>
  <c r="IH20" i="56"/>
  <c r="IH25" i="56" s="1"/>
  <c r="IH30" i="56" s="1"/>
  <c r="IH35" i="56" s="1"/>
  <c r="IH40" i="56" s="1"/>
  <c r="IH45" i="56" s="1"/>
  <c r="IH19" i="56"/>
  <c r="IH24" i="56" s="1"/>
  <c r="IH29" i="56" s="1"/>
  <c r="IH34" i="56" s="1"/>
  <c r="IH39" i="56" s="1"/>
  <c r="IH44" i="56" s="1"/>
  <c r="IH15" i="56"/>
  <c r="IH14" i="56"/>
  <c r="IH13" i="56"/>
  <c r="IH18" i="56" s="1"/>
  <c r="IH23" i="56" s="1"/>
  <c r="IH28" i="56" s="1"/>
  <c r="IH33" i="56" s="1"/>
  <c r="IH38" i="56" s="1"/>
  <c r="IH43" i="56" s="1"/>
  <c r="IH12" i="56"/>
  <c r="IH17" i="56" s="1"/>
  <c r="IH22" i="56" s="1"/>
  <c r="IH27" i="56" s="1"/>
  <c r="IH32" i="56" s="1"/>
  <c r="IH37" i="56" s="1"/>
  <c r="IH42" i="56" s="1"/>
  <c r="IH11" i="56"/>
  <c r="IH16" i="56" s="1"/>
  <c r="IH21" i="56" s="1"/>
  <c r="IH26" i="56" s="1"/>
  <c r="IH31" i="56" s="1"/>
  <c r="IH36" i="56" s="1"/>
  <c r="IH41" i="56" s="1"/>
  <c r="IH10" i="56"/>
  <c r="IA34" i="56"/>
  <c r="IA44" i="56" s="1"/>
  <c r="IA27" i="56"/>
  <c r="IA37" i="56" s="1"/>
  <c r="IA26" i="56"/>
  <c r="IA36" i="56" s="1"/>
  <c r="IA24" i="56"/>
  <c r="IA23" i="56"/>
  <c r="IA33" i="56" s="1"/>
  <c r="IA43" i="56" s="1"/>
  <c r="IA22" i="56"/>
  <c r="IA32" i="56" s="1"/>
  <c r="IA42" i="56" s="1"/>
  <c r="IA21" i="56"/>
  <c r="IA31" i="56" s="1"/>
  <c r="IA41" i="56" s="1"/>
  <c r="IA20" i="56"/>
  <c r="IA30" i="56" s="1"/>
  <c r="IA40" i="56" s="1"/>
  <c r="IA19" i="56"/>
  <c r="IA29" i="56" s="1"/>
  <c r="IA39" i="56" s="1"/>
  <c r="IA18" i="56"/>
  <c r="IA28" i="56" s="1"/>
  <c r="IA38" i="56" s="1"/>
  <c r="IA17" i="56"/>
  <c r="IA16" i="56"/>
  <c r="IA15" i="56"/>
  <c r="IA25" i="56" s="1"/>
  <c r="IA35" i="56" s="1"/>
  <c r="IA45" i="56" s="1"/>
  <c r="HW20" i="56"/>
  <c r="HW25" i="56" s="1"/>
  <c r="HW30" i="56" s="1"/>
  <c r="HW35" i="56" s="1"/>
  <c r="HW40" i="56" s="1"/>
  <c r="HW45" i="56" s="1"/>
  <c r="HW15" i="56"/>
  <c r="HW14" i="56"/>
  <c r="HW19" i="56" s="1"/>
  <c r="HW24" i="56" s="1"/>
  <c r="HW29" i="56" s="1"/>
  <c r="HW34" i="56" s="1"/>
  <c r="HW39" i="56" s="1"/>
  <c r="HW44" i="56" s="1"/>
  <c r="HW13" i="56"/>
  <c r="HW18" i="56" s="1"/>
  <c r="HW23" i="56" s="1"/>
  <c r="HW28" i="56" s="1"/>
  <c r="HW33" i="56" s="1"/>
  <c r="HW38" i="56" s="1"/>
  <c r="HW43" i="56" s="1"/>
  <c r="HW12" i="56"/>
  <c r="HW17" i="56" s="1"/>
  <c r="HW22" i="56" s="1"/>
  <c r="HW27" i="56" s="1"/>
  <c r="HW32" i="56" s="1"/>
  <c r="HW37" i="56" s="1"/>
  <c r="HW42" i="56" s="1"/>
  <c r="HW11" i="56"/>
  <c r="HW16" i="56" s="1"/>
  <c r="HW21" i="56" s="1"/>
  <c r="HW26" i="56" s="1"/>
  <c r="HW31" i="56" s="1"/>
  <c r="HW36" i="56" s="1"/>
  <c r="HW41" i="56" s="1"/>
  <c r="HW10" i="56"/>
  <c r="FT11" i="56"/>
  <c r="FT16" i="56" s="1"/>
  <c r="FT21" i="56" s="1"/>
  <c r="FT26" i="56" s="1"/>
  <c r="FT31" i="56" s="1"/>
  <c r="FT36" i="56" s="1"/>
  <c r="FT41" i="56" s="1"/>
  <c r="FT12" i="56"/>
  <c r="FT13" i="56"/>
  <c r="FT14" i="56"/>
  <c r="FT15" i="56"/>
  <c r="FT20" i="56" s="1"/>
  <c r="FT25" i="56" s="1"/>
  <c r="FT30" i="56" s="1"/>
  <c r="FT35" i="56" s="1"/>
  <c r="FT40" i="56" s="1"/>
  <c r="FT45" i="56" s="1"/>
  <c r="FT17" i="56"/>
  <c r="FT22" i="56" s="1"/>
  <c r="FT27" i="56" s="1"/>
  <c r="FT32" i="56" s="1"/>
  <c r="FT37" i="56" s="1"/>
  <c r="FT42" i="56" s="1"/>
  <c r="FT18" i="56"/>
  <c r="FT23" i="56" s="1"/>
  <c r="FT28" i="56" s="1"/>
  <c r="FT33" i="56" s="1"/>
  <c r="FT38" i="56" s="1"/>
  <c r="FT43" i="56" s="1"/>
  <c r="FT19" i="56"/>
  <c r="FT24" i="56" s="1"/>
  <c r="FT29" i="56" s="1"/>
  <c r="FT34" i="56" s="1"/>
  <c r="FT39" i="56" s="1"/>
  <c r="FT44" i="56" s="1"/>
  <c r="FT10" i="56"/>
  <c r="FI11" i="56"/>
  <c r="FI16" i="56" s="1"/>
  <c r="FI21" i="56" s="1"/>
  <c r="FI26" i="56" s="1"/>
  <c r="FI31" i="56" s="1"/>
  <c r="FI36" i="56" s="1"/>
  <c r="FI41" i="56" s="1"/>
  <c r="FI12" i="56"/>
  <c r="FI13" i="56"/>
  <c r="FI14" i="56"/>
  <c r="FI15" i="56"/>
  <c r="FI20" i="56" s="1"/>
  <c r="FI25" i="56" s="1"/>
  <c r="FI30" i="56" s="1"/>
  <c r="FI35" i="56" s="1"/>
  <c r="FI40" i="56" s="1"/>
  <c r="FI45" i="56" s="1"/>
  <c r="FI17" i="56"/>
  <c r="FI22" i="56" s="1"/>
  <c r="FI27" i="56" s="1"/>
  <c r="FI32" i="56" s="1"/>
  <c r="FI37" i="56" s="1"/>
  <c r="FI42" i="56" s="1"/>
  <c r="FI18" i="56"/>
  <c r="FI23" i="56" s="1"/>
  <c r="FI28" i="56" s="1"/>
  <c r="FI33" i="56" s="1"/>
  <c r="FI38" i="56" s="1"/>
  <c r="FI43" i="56" s="1"/>
  <c r="FI19" i="56"/>
  <c r="FI24" i="56" s="1"/>
  <c r="FI29" i="56" s="1"/>
  <c r="FI34" i="56" s="1"/>
  <c r="FI39" i="56" s="1"/>
  <c r="FI44" i="56" s="1"/>
  <c r="FI10" i="56"/>
  <c r="EX11" i="56"/>
  <c r="EX16" i="56" s="1"/>
  <c r="EX21" i="56" s="1"/>
  <c r="EX26" i="56" s="1"/>
  <c r="EX31" i="56" s="1"/>
  <c r="EX36" i="56" s="1"/>
  <c r="EX41" i="56" s="1"/>
  <c r="EX12" i="56"/>
  <c r="EX13" i="56"/>
  <c r="EX18" i="56" s="1"/>
  <c r="EX23" i="56" s="1"/>
  <c r="EX28" i="56" s="1"/>
  <c r="EX33" i="56" s="1"/>
  <c r="EX38" i="56" s="1"/>
  <c r="EX43" i="56" s="1"/>
  <c r="EX14" i="56"/>
  <c r="EX15" i="56"/>
  <c r="EX20" i="56" s="1"/>
  <c r="EX25" i="56" s="1"/>
  <c r="EX30" i="56" s="1"/>
  <c r="EX35" i="56" s="1"/>
  <c r="EX40" i="56" s="1"/>
  <c r="EX45" i="56" s="1"/>
  <c r="EX17" i="56"/>
  <c r="EX22" i="56" s="1"/>
  <c r="EX27" i="56" s="1"/>
  <c r="EX32" i="56" s="1"/>
  <c r="EX37" i="56" s="1"/>
  <c r="EX42" i="56" s="1"/>
  <c r="EX19" i="56"/>
  <c r="EX24" i="56" s="1"/>
  <c r="EX29" i="56" s="1"/>
  <c r="EX34" i="56" s="1"/>
  <c r="EX39" i="56" s="1"/>
  <c r="EX44" i="56" s="1"/>
  <c r="EX10" i="56"/>
  <c r="HO34" i="56"/>
  <c r="HN34" i="56"/>
  <c r="HK34" i="56"/>
  <c r="HJ34" i="56"/>
  <c r="HO33" i="56"/>
  <c r="HN33" i="56"/>
  <c r="HK33" i="56"/>
  <c r="HJ33" i="56"/>
  <c r="HO32" i="56"/>
  <c r="HN32" i="56"/>
  <c r="HK32" i="56"/>
  <c r="HJ32" i="56"/>
  <c r="HO31" i="56"/>
  <c r="HN31" i="56"/>
  <c r="HK31" i="56"/>
  <c r="HJ31" i="56"/>
  <c r="HO30" i="56"/>
  <c r="HN30" i="56"/>
  <c r="HK30" i="56"/>
  <c r="HJ30" i="56"/>
  <c r="HO29" i="56"/>
  <c r="HN29" i="56"/>
  <c r="HK29" i="56"/>
  <c r="HJ29" i="56"/>
  <c r="HO28" i="56"/>
  <c r="HN28" i="56"/>
  <c r="HK28" i="56"/>
  <c r="HJ28" i="56"/>
  <c r="HO27" i="56"/>
  <c r="HN27" i="56"/>
  <c r="HK27" i="56"/>
  <c r="HJ27" i="56"/>
  <c r="HO26" i="56"/>
  <c r="HN26" i="56"/>
  <c r="HK26" i="56"/>
  <c r="HJ26" i="56"/>
  <c r="HO25" i="56"/>
  <c r="HN25" i="56"/>
  <c r="HK25" i="56"/>
  <c r="HJ25" i="56"/>
  <c r="HO24" i="56"/>
  <c r="HN24" i="56"/>
  <c r="HK24" i="56"/>
  <c r="HJ24" i="56"/>
  <c r="HO23" i="56"/>
  <c r="HN23" i="56"/>
  <c r="HK23" i="56"/>
  <c r="HJ23" i="56"/>
  <c r="HO22" i="56"/>
  <c r="HN22" i="56"/>
  <c r="HK22" i="56"/>
  <c r="HJ22" i="56"/>
  <c r="HO21" i="56"/>
  <c r="HN21" i="56"/>
  <c r="HK21" i="56"/>
  <c r="HJ21" i="56"/>
  <c r="HO20" i="56"/>
  <c r="HN20" i="56"/>
  <c r="HK20" i="56"/>
  <c r="HJ20" i="56"/>
  <c r="HO19" i="56"/>
  <c r="HN19" i="56"/>
  <c r="HK19" i="56"/>
  <c r="HJ19" i="56"/>
  <c r="HO18" i="56"/>
  <c r="HN18" i="56"/>
  <c r="HK18" i="56"/>
  <c r="HJ18" i="56"/>
  <c r="HO17" i="56"/>
  <c r="HN17" i="56"/>
  <c r="HK17" i="56"/>
  <c r="HJ17" i="56"/>
  <c r="HO16" i="56"/>
  <c r="HN16" i="56"/>
  <c r="HK16" i="56"/>
  <c r="HJ16" i="56"/>
  <c r="HO15" i="56"/>
  <c r="HN15" i="56"/>
  <c r="HK15" i="56"/>
  <c r="HJ15" i="56"/>
  <c r="HO14" i="56"/>
  <c r="HN14" i="56"/>
  <c r="HK14" i="56"/>
  <c r="HJ14" i="56"/>
  <c r="HO13" i="56"/>
  <c r="HN13" i="56"/>
  <c r="HK13" i="56"/>
  <c r="HJ13" i="56"/>
  <c r="HO12" i="56"/>
  <c r="HN12" i="56"/>
  <c r="HK12" i="56"/>
  <c r="HJ12" i="56"/>
  <c r="HO11" i="56"/>
  <c r="HN11" i="56"/>
  <c r="HK11" i="56"/>
  <c r="HJ11" i="56"/>
  <c r="HO10" i="56"/>
  <c r="HN10" i="56"/>
  <c r="HK10" i="56"/>
  <c r="HJ10" i="56"/>
  <c r="HO9" i="56"/>
  <c r="HN9" i="56"/>
  <c r="HK9" i="56"/>
  <c r="HJ9" i="56"/>
  <c r="HO8" i="56"/>
  <c r="HN8" i="56"/>
  <c r="HK8" i="56"/>
  <c r="HJ8" i="56"/>
  <c r="HO7" i="56"/>
  <c r="HN7" i="56"/>
  <c r="HK7" i="56"/>
  <c r="HJ7" i="56"/>
  <c r="HO6" i="56"/>
  <c r="HN6" i="56"/>
  <c r="HK6" i="56"/>
  <c r="HJ6" i="56"/>
  <c r="HO5" i="56"/>
  <c r="HN5" i="56"/>
  <c r="HK5" i="56"/>
  <c r="HJ5" i="56"/>
  <c r="HD34" i="56"/>
  <c r="HC34" i="56"/>
  <c r="GZ34" i="56"/>
  <c r="GY34" i="56"/>
  <c r="HD33" i="56"/>
  <c r="HC33" i="56"/>
  <c r="GZ33" i="56"/>
  <c r="GY33" i="56"/>
  <c r="HD32" i="56"/>
  <c r="HC32" i="56"/>
  <c r="GZ32" i="56"/>
  <c r="GY32" i="56"/>
  <c r="HD31" i="56"/>
  <c r="HC31" i="56"/>
  <c r="GZ31" i="56"/>
  <c r="GY31" i="56"/>
  <c r="HD30" i="56"/>
  <c r="HC30" i="56"/>
  <c r="GZ30" i="56"/>
  <c r="GY30" i="56"/>
  <c r="HD29" i="56"/>
  <c r="HC29" i="56"/>
  <c r="GZ29" i="56"/>
  <c r="GY29" i="56"/>
  <c r="HD28" i="56"/>
  <c r="HC28" i="56"/>
  <c r="GZ28" i="56"/>
  <c r="GY28" i="56"/>
  <c r="HD27" i="56"/>
  <c r="HC27" i="56"/>
  <c r="GZ27" i="56"/>
  <c r="GY27" i="56"/>
  <c r="HD26" i="56"/>
  <c r="HC26" i="56"/>
  <c r="GZ26" i="56"/>
  <c r="GY26" i="56"/>
  <c r="HD25" i="56"/>
  <c r="HC25" i="56"/>
  <c r="GZ25" i="56"/>
  <c r="GY25" i="56"/>
  <c r="HD24" i="56"/>
  <c r="HC24" i="56"/>
  <c r="GZ24" i="56"/>
  <c r="GY24" i="56"/>
  <c r="HD23" i="56"/>
  <c r="HC23" i="56"/>
  <c r="GZ23" i="56"/>
  <c r="GY23" i="56"/>
  <c r="HD22" i="56"/>
  <c r="HC22" i="56"/>
  <c r="GZ22" i="56"/>
  <c r="GY22" i="56"/>
  <c r="HD21" i="56"/>
  <c r="HC21" i="56"/>
  <c r="GZ21" i="56"/>
  <c r="GY21" i="56"/>
  <c r="HD20" i="56"/>
  <c r="HC20" i="56"/>
  <c r="GZ20" i="56"/>
  <c r="GY20" i="56"/>
  <c r="HD19" i="56"/>
  <c r="HC19" i="56"/>
  <c r="GZ19" i="56"/>
  <c r="GY19" i="56"/>
  <c r="HD18" i="56"/>
  <c r="HC18" i="56"/>
  <c r="GZ18" i="56"/>
  <c r="GY18" i="56"/>
  <c r="HD17" i="56"/>
  <c r="HC17" i="56"/>
  <c r="GZ17" i="56"/>
  <c r="GY17" i="56"/>
  <c r="HD16" i="56"/>
  <c r="HC16" i="56"/>
  <c r="GZ16" i="56"/>
  <c r="GY16" i="56"/>
  <c r="HD15" i="56"/>
  <c r="HC15" i="56"/>
  <c r="GZ15" i="56"/>
  <c r="GY15" i="56"/>
  <c r="HD14" i="56"/>
  <c r="HC14" i="56"/>
  <c r="GZ14" i="56"/>
  <c r="GY14" i="56"/>
  <c r="HD13" i="56"/>
  <c r="HC13" i="56"/>
  <c r="GZ13" i="56"/>
  <c r="GY13" i="56"/>
  <c r="HD12" i="56"/>
  <c r="HC12" i="56"/>
  <c r="GZ12" i="56"/>
  <c r="GY12" i="56"/>
  <c r="HD11" i="56"/>
  <c r="HC11" i="56"/>
  <c r="GZ11" i="56"/>
  <c r="GY11" i="56"/>
  <c r="HD10" i="56"/>
  <c r="HC10" i="56"/>
  <c r="GZ10" i="56"/>
  <c r="GY10" i="56"/>
  <c r="HD9" i="56"/>
  <c r="HC9" i="56"/>
  <c r="GZ9" i="56"/>
  <c r="GY9" i="56"/>
  <c r="HD8" i="56"/>
  <c r="HC8" i="56"/>
  <c r="GZ8" i="56"/>
  <c r="GY8" i="56"/>
  <c r="HD7" i="56"/>
  <c r="HC7" i="56"/>
  <c r="GZ7" i="56"/>
  <c r="GY7" i="56"/>
  <c r="HD6" i="56"/>
  <c r="HC6" i="56"/>
  <c r="GZ6" i="56"/>
  <c r="GY6" i="56"/>
  <c r="HD5" i="56"/>
  <c r="HC5" i="56"/>
  <c r="GZ5" i="56"/>
  <c r="GY5" i="56"/>
  <c r="GS34" i="56"/>
  <c r="GR34" i="56"/>
  <c r="GO34" i="56"/>
  <c r="GN34" i="56"/>
  <c r="GS33" i="56"/>
  <c r="GR33" i="56"/>
  <c r="GO33" i="56"/>
  <c r="GN33" i="56"/>
  <c r="GS32" i="56"/>
  <c r="GR32" i="56"/>
  <c r="GO32" i="56"/>
  <c r="GN32" i="56"/>
  <c r="GS31" i="56"/>
  <c r="GR31" i="56"/>
  <c r="GO31" i="56"/>
  <c r="GN31" i="56"/>
  <c r="GS30" i="56"/>
  <c r="GR30" i="56"/>
  <c r="GO30" i="56"/>
  <c r="GN30" i="56"/>
  <c r="GS29" i="56"/>
  <c r="GR29" i="56"/>
  <c r="GO29" i="56"/>
  <c r="GN29" i="56"/>
  <c r="GS28" i="56"/>
  <c r="GR28" i="56"/>
  <c r="GO28" i="56"/>
  <c r="GN28" i="56"/>
  <c r="GS27" i="56"/>
  <c r="GR27" i="56"/>
  <c r="GO27" i="56"/>
  <c r="GN27" i="56"/>
  <c r="GS26" i="56"/>
  <c r="GR26" i="56"/>
  <c r="GO26" i="56"/>
  <c r="GN26" i="56"/>
  <c r="GS25" i="56"/>
  <c r="GR25" i="56"/>
  <c r="GO25" i="56"/>
  <c r="GN25" i="56"/>
  <c r="GS24" i="56"/>
  <c r="GR24" i="56"/>
  <c r="GO24" i="56"/>
  <c r="GN24" i="56"/>
  <c r="GS23" i="56"/>
  <c r="GR23" i="56"/>
  <c r="GO23" i="56"/>
  <c r="GN23" i="56"/>
  <c r="GS22" i="56"/>
  <c r="GR22" i="56"/>
  <c r="GO22" i="56"/>
  <c r="GN22" i="56"/>
  <c r="GS21" i="56"/>
  <c r="GR21" i="56"/>
  <c r="GO21" i="56"/>
  <c r="GN21" i="56"/>
  <c r="GS20" i="56"/>
  <c r="GR20" i="56"/>
  <c r="GO20" i="56"/>
  <c r="GN20" i="56"/>
  <c r="GS19" i="56"/>
  <c r="GR19" i="56"/>
  <c r="GO19" i="56"/>
  <c r="GN19" i="56"/>
  <c r="GS18" i="56"/>
  <c r="GR18" i="56"/>
  <c r="GO18" i="56"/>
  <c r="GN18" i="56"/>
  <c r="GS17" i="56"/>
  <c r="GR17" i="56"/>
  <c r="GO17" i="56"/>
  <c r="GN17" i="56"/>
  <c r="GS16" i="56"/>
  <c r="GR16" i="56"/>
  <c r="GO16" i="56"/>
  <c r="GN16" i="56"/>
  <c r="GS15" i="56"/>
  <c r="GR15" i="56"/>
  <c r="GO15" i="56"/>
  <c r="GN15" i="56"/>
  <c r="GS14" i="56"/>
  <c r="GR14" i="56"/>
  <c r="GO14" i="56"/>
  <c r="GN14" i="56"/>
  <c r="GS13" i="56"/>
  <c r="GR13" i="56"/>
  <c r="GO13" i="56"/>
  <c r="GN13" i="56"/>
  <c r="GS12" i="56"/>
  <c r="GR12" i="56"/>
  <c r="GO12" i="56"/>
  <c r="GN12" i="56"/>
  <c r="GS11" i="56"/>
  <c r="GR11" i="56"/>
  <c r="GO11" i="56"/>
  <c r="GN11" i="56"/>
  <c r="GS10" i="56"/>
  <c r="GR10" i="56"/>
  <c r="GO10" i="56"/>
  <c r="GN10" i="56"/>
  <c r="GS9" i="56"/>
  <c r="GR9" i="56"/>
  <c r="GO9" i="56"/>
  <c r="GN9" i="56"/>
  <c r="GS8" i="56"/>
  <c r="GR8" i="56"/>
  <c r="GO8" i="56"/>
  <c r="GN8" i="56"/>
  <c r="GS7" i="56"/>
  <c r="GR7" i="56"/>
  <c r="GO7" i="56"/>
  <c r="GN7" i="56"/>
  <c r="GS6" i="56"/>
  <c r="GR6" i="56"/>
  <c r="GO6" i="56"/>
  <c r="GN6" i="56"/>
  <c r="GS5" i="56"/>
  <c r="GR5" i="56"/>
  <c r="GO5" i="56"/>
  <c r="GN5" i="56"/>
  <c r="GH34" i="56"/>
  <c r="GG34" i="56"/>
  <c r="GD34" i="56"/>
  <c r="GC34" i="56"/>
  <c r="GH33" i="56"/>
  <c r="GG33" i="56"/>
  <c r="GD33" i="56"/>
  <c r="GC33" i="56"/>
  <c r="GH32" i="56"/>
  <c r="GG32" i="56"/>
  <c r="GD32" i="56"/>
  <c r="GC32" i="56"/>
  <c r="GJ32" i="56" s="1"/>
  <c r="GH31" i="56"/>
  <c r="GG31" i="56"/>
  <c r="GD31" i="56"/>
  <c r="GC31" i="56"/>
  <c r="GH30" i="56"/>
  <c r="GG30" i="56"/>
  <c r="GD30" i="56"/>
  <c r="GC30" i="56"/>
  <c r="GH29" i="56"/>
  <c r="GG29" i="56"/>
  <c r="GD29" i="56"/>
  <c r="GC29" i="56"/>
  <c r="GH28" i="56"/>
  <c r="GG28" i="56"/>
  <c r="GD28" i="56"/>
  <c r="GC28" i="56"/>
  <c r="GH27" i="56"/>
  <c r="GG27" i="56"/>
  <c r="GD27" i="56"/>
  <c r="GC27" i="56"/>
  <c r="GH26" i="56"/>
  <c r="GG26" i="56"/>
  <c r="GD26" i="56"/>
  <c r="GC26" i="56"/>
  <c r="GH25" i="56"/>
  <c r="GG25" i="56"/>
  <c r="GD25" i="56"/>
  <c r="GC25" i="56"/>
  <c r="GH24" i="56"/>
  <c r="GG24" i="56"/>
  <c r="GD24" i="56"/>
  <c r="GC24" i="56"/>
  <c r="GH23" i="56"/>
  <c r="GG23" i="56"/>
  <c r="GD23" i="56"/>
  <c r="GC23" i="56"/>
  <c r="GH22" i="56"/>
  <c r="GG22" i="56"/>
  <c r="GD22" i="56"/>
  <c r="GC22" i="56"/>
  <c r="GH21" i="56"/>
  <c r="GG21" i="56"/>
  <c r="GD21" i="56"/>
  <c r="GC21" i="56"/>
  <c r="GH20" i="56"/>
  <c r="GG20" i="56"/>
  <c r="GD20" i="56"/>
  <c r="GC20" i="56"/>
  <c r="GH19" i="56"/>
  <c r="GG19" i="56"/>
  <c r="GD19" i="56"/>
  <c r="GC19" i="56"/>
  <c r="GH18" i="56"/>
  <c r="GG18" i="56"/>
  <c r="GD18" i="56"/>
  <c r="GC18" i="56"/>
  <c r="GH17" i="56"/>
  <c r="GG17" i="56"/>
  <c r="GD17" i="56"/>
  <c r="GC17" i="56"/>
  <c r="GH16" i="56"/>
  <c r="GG16" i="56"/>
  <c r="GD16" i="56"/>
  <c r="GC16" i="56"/>
  <c r="GH15" i="56"/>
  <c r="GG15" i="56"/>
  <c r="GD15" i="56"/>
  <c r="GC15" i="56"/>
  <c r="GH14" i="56"/>
  <c r="GG14" i="56"/>
  <c r="GD14" i="56"/>
  <c r="GC14" i="56"/>
  <c r="GH13" i="56"/>
  <c r="GG13" i="56"/>
  <c r="GD13" i="56"/>
  <c r="GC13" i="56"/>
  <c r="GH12" i="56"/>
  <c r="GG12" i="56"/>
  <c r="GD12" i="56"/>
  <c r="GC12" i="56"/>
  <c r="GH11" i="56"/>
  <c r="GG11" i="56"/>
  <c r="GD11" i="56"/>
  <c r="GC11" i="56"/>
  <c r="GH10" i="56"/>
  <c r="GG10" i="56"/>
  <c r="GD10" i="56"/>
  <c r="GC10" i="56"/>
  <c r="GH9" i="56"/>
  <c r="GG9" i="56"/>
  <c r="GD9" i="56"/>
  <c r="GC9" i="56"/>
  <c r="GH8" i="56"/>
  <c r="GG8" i="56"/>
  <c r="GD8" i="56"/>
  <c r="GC8" i="56"/>
  <c r="GH7" i="56"/>
  <c r="GG7" i="56"/>
  <c r="GD7" i="56"/>
  <c r="GC7" i="56"/>
  <c r="GH6" i="56"/>
  <c r="GG6" i="56"/>
  <c r="GD6" i="56"/>
  <c r="GC6" i="56"/>
  <c r="GH5" i="56"/>
  <c r="GG5" i="56"/>
  <c r="GD5" i="56"/>
  <c r="GC5" i="56"/>
  <c r="FX24" i="56"/>
  <c r="FX34" i="56" s="1"/>
  <c r="FX44" i="56" s="1"/>
  <c r="FX23" i="56"/>
  <c r="FX33" i="56" s="1"/>
  <c r="FX43" i="56" s="1"/>
  <c r="FX22" i="56"/>
  <c r="FX32" i="56" s="1"/>
  <c r="FX42" i="56" s="1"/>
  <c r="FX21" i="56"/>
  <c r="FX31" i="56" s="1"/>
  <c r="FX41" i="56" s="1"/>
  <c r="FX20" i="56"/>
  <c r="FX30" i="56" s="1"/>
  <c r="FX40" i="56" s="1"/>
  <c r="FX19" i="56"/>
  <c r="FX29" i="56" s="1"/>
  <c r="FX39" i="56" s="1"/>
  <c r="FX18" i="56"/>
  <c r="FX28" i="56" s="1"/>
  <c r="FX38" i="56" s="1"/>
  <c r="FX17" i="56"/>
  <c r="FX27" i="56" s="1"/>
  <c r="FX37" i="56" s="1"/>
  <c r="FX16" i="56"/>
  <c r="FX26" i="56" s="1"/>
  <c r="FX36" i="56" s="1"/>
  <c r="FX15" i="56"/>
  <c r="FX25" i="56" s="1"/>
  <c r="FX35" i="56" s="1"/>
  <c r="FX45" i="56" s="1"/>
  <c r="EW45" i="56"/>
  <c r="EV45" i="56"/>
  <c r="EW44" i="56"/>
  <c r="EV44" i="56"/>
  <c r="EW43" i="56"/>
  <c r="EV43" i="56"/>
  <c r="EW42" i="56"/>
  <c r="EV42" i="56"/>
  <c r="EW41" i="56"/>
  <c r="EV41" i="56"/>
  <c r="EW40" i="56"/>
  <c r="EV40" i="56"/>
  <c r="EW39" i="56"/>
  <c r="EV39" i="56"/>
  <c r="EW38" i="56"/>
  <c r="EV38" i="56"/>
  <c r="EW37" i="56"/>
  <c r="EV37" i="56"/>
  <c r="EW36" i="56"/>
  <c r="EV36" i="56"/>
  <c r="EW35" i="56"/>
  <c r="EV35" i="56"/>
  <c r="EW34" i="56"/>
  <c r="EV34" i="56"/>
  <c r="EW33" i="56"/>
  <c r="EV33" i="56"/>
  <c r="EW32" i="56"/>
  <c r="EV32" i="56"/>
  <c r="EW31" i="56"/>
  <c r="EV31" i="56"/>
  <c r="EW30" i="56"/>
  <c r="EV30" i="56"/>
  <c r="EW29" i="56"/>
  <c r="EV29" i="56"/>
  <c r="EW28" i="56"/>
  <c r="EV28" i="56"/>
  <c r="EW27" i="56"/>
  <c r="EV27" i="56"/>
  <c r="EW26" i="56"/>
  <c r="EV26" i="56"/>
  <c r="EW25" i="56"/>
  <c r="EV25" i="56"/>
  <c r="EW24" i="56"/>
  <c r="EV24" i="56"/>
  <c r="EW23" i="56"/>
  <c r="EV23" i="56"/>
  <c r="EW22" i="56"/>
  <c r="EV22" i="56"/>
  <c r="EW21" i="56"/>
  <c r="EV21" i="56"/>
  <c r="EW20" i="56"/>
  <c r="EV20" i="56"/>
  <c r="EW19" i="56"/>
  <c r="EV19" i="56"/>
  <c r="EW18" i="56"/>
  <c r="EV18" i="56"/>
  <c r="EW17" i="56"/>
  <c r="EV17" i="56"/>
  <c r="EW16" i="56"/>
  <c r="EV16" i="56"/>
  <c r="EW15" i="56"/>
  <c r="EV15" i="56"/>
  <c r="EW14" i="56"/>
  <c r="EV14" i="56"/>
  <c r="EW13" i="56"/>
  <c r="EV13" i="56"/>
  <c r="EW12" i="56"/>
  <c r="EV12" i="56"/>
  <c r="EW11" i="56"/>
  <c r="EV11" i="56"/>
  <c r="EW10" i="56"/>
  <c r="EV10" i="56"/>
  <c r="EW9" i="56"/>
  <c r="EV9" i="56"/>
  <c r="EW8" i="56"/>
  <c r="EV8" i="56"/>
  <c r="EW7" i="56"/>
  <c r="EV7" i="56"/>
  <c r="EW6" i="56"/>
  <c r="EV6" i="56"/>
  <c r="EW5" i="56"/>
  <c r="EV5" i="56"/>
  <c r="FA45" i="56"/>
  <c r="EZ45" i="56"/>
  <c r="FA44" i="56"/>
  <c r="EZ44" i="56"/>
  <c r="FA43" i="56"/>
  <c r="EZ43" i="56"/>
  <c r="FA42" i="56"/>
  <c r="EZ42" i="56"/>
  <c r="FA41" i="56"/>
  <c r="EZ41" i="56"/>
  <c r="FA40" i="56"/>
  <c r="EZ40" i="56"/>
  <c r="FA39" i="56"/>
  <c r="EZ39" i="56"/>
  <c r="FA38" i="56"/>
  <c r="EZ38" i="56"/>
  <c r="FA37" i="56"/>
  <c r="EZ37" i="56"/>
  <c r="FA36" i="56"/>
  <c r="EZ36" i="56"/>
  <c r="FB35" i="56"/>
  <c r="FB45" i="56" s="1"/>
  <c r="FA35" i="56"/>
  <c r="EZ35" i="56"/>
  <c r="FA34" i="56"/>
  <c r="EZ34" i="56"/>
  <c r="FB33" i="56"/>
  <c r="FB43" i="56" s="1"/>
  <c r="FA33" i="56"/>
  <c r="EZ33" i="56"/>
  <c r="FA32" i="56"/>
  <c r="EZ32" i="56"/>
  <c r="FA31" i="56"/>
  <c r="EZ31" i="56"/>
  <c r="FA30" i="56"/>
  <c r="EZ30" i="56"/>
  <c r="FA29" i="56"/>
  <c r="EZ29" i="56"/>
  <c r="FB28" i="56"/>
  <c r="FB38" i="56" s="1"/>
  <c r="FA28" i="56"/>
  <c r="EZ28" i="56"/>
  <c r="FB27" i="56"/>
  <c r="FB37" i="56" s="1"/>
  <c r="FA27" i="56"/>
  <c r="EZ27" i="56"/>
  <c r="FA26" i="56"/>
  <c r="EZ26" i="56"/>
  <c r="FB25" i="56"/>
  <c r="FA25" i="56"/>
  <c r="EZ25" i="56"/>
  <c r="FB24" i="56"/>
  <c r="FB34" i="56" s="1"/>
  <c r="FB44" i="56" s="1"/>
  <c r="FA24" i="56"/>
  <c r="EZ24" i="56"/>
  <c r="FB23" i="56"/>
  <c r="FA23" i="56"/>
  <c r="EZ23" i="56"/>
  <c r="FB22" i="56"/>
  <c r="FB32" i="56" s="1"/>
  <c r="FB42" i="56" s="1"/>
  <c r="FA22" i="56"/>
  <c r="EZ22" i="56"/>
  <c r="FB21" i="56"/>
  <c r="FB31" i="56" s="1"/>
  <c r="FB41" i="56" s="1"/>
  <c r="FA21" i="56"/>
  <c r="EZ21" i="56"/>
  <c r="FB20" i="56"/>
  <c r="FB30" i="56" s="1"/>
  <c r="FB40" i="56" s="1"/>
  <c r="FA20" i="56"/>
  <c r="EZ20" i="56"/>
  <c r="FB19" i="56"/>
  <c r="FB29" i="56" s="1"/>
  <c r="FB39" i="56" s="1"/>
  <c r="FA19" i="56"/>
  <c r="EZ19" i="56"/>
  <c r="FB18" i="56"/>
  <c r="FA18" i="56"/>
  <c r="EZ18" i="56"/>
  <c r="FB17" i="56"/>
  <c r="FA17" i="56"/>
  <c r="EZ17" i="56"/>
  <c r="FB16" i="56"/>
  <c r="FB26" i="56" s="1"/>
  <c r="FB36" i="56" s="1"/>
  <c r="FA16" i="56"/>
  <c r="EZ16" i="56"/>
  <c r="FB15" i="56"/>
  <c r="FA15" i="56"/>
  <c r="EZ15" i="56"/>
  <c r="FA14" i="56"/>
  <c r="EZ14" i="56"/>
  <c r="FA13" i="56"/>
  <c r="EZ13" i="56"/>
  <c r="FA12" i="56"/>
  <c r="EZ12" i="56"/>
  <c r="FA11" i="56"/>
  <c r="EZ11" i="56"/>
  <c r="FA10" i="56"/>
  <c r="EZ10" i="56"/>
  <c r="FA9" i="56"/>
  <c r="EZ9" i="56"/>
  <c r="FA8" i="56"/>
  <c r="EZ8" i="56"/>
  <c r="FA7" i="56"/>
  <c r="EZ7" i="56"/>
  <c r="FA6" i="56"/>
  <c r="EZ6" i="56"/>
  <c r="FA5" i="56"/>
  <c r="EZ5" i="56"/>
  <c r="EQ16" i="56"/>
  <c r="EQ26" i="56" s="1"/>
  <c r="EQ36" i="56" s="1"/>
  <c r="EQ17" i="56"/>
  <c r="EQ27" i="56" s="1"/>
  <c r="EQ37" i="56" s="1"/>
  <c r="EQ18" i="56"/>
  <c r="EQ19" i="56"/>
  <c r="EQ20" i="56"/>
  <c r="EQ30" i="56" s="1"/>
  <c r="EQ40" i="56" s="1"/>
  <c r="EQ21" i="56"/>
  <c r="EQ31" i="56" s="1"/>
  <c r="EQ41" i="56" s="1"/>
  <c r="EQ22" i="56"/>
  <c r="EQ23" i="56"/>
  <c r="EQ24" i="56"/>
  <c r="EQ34" i="56" s="1"/>
  <c r="EQ44" i="56" s="1"/>
  <c r="EQ25" i="56"/>
  <c r="EQ35" i="56" s="1"/>
  <c r="EQ45" i="56" s="1"/>
  <c r="EQ28" i="56"/>
  <c r="EQ38" i="56" s="1"/>
  <c r="EQ29" i="56"/>
  <c r="EQ39" i="56" s="1"/>
  <c r="EQ32" i="56"/>
  <c r="EQ42" i="56" s="1"/>
  <c r="EQ33" i="56"/>
  <c r="EQ43" i="56" s="1"/>
  <c r="EQ15" i="56"/>
  <c r="EM11" i="56"/>
  <c r="EM16" i="56" s="1"/>
  <c r="EM21" i="56" s="1"/>
  <c r="EM26" i="56" s="1"/>
  <c r="EM31" i="56" s="1"/>
  <c r="EM36" i="56" s="1"/>
  <c r="EM41" i="56" s="1"/>
  <c r="EM12" i="56"/>
  <c r="EM17" i="56" s="1"/>
  <c r="EM22" i="56" s="1"/>
  <c r="EM27" i="56" s="1"/>
  <c r="EM32" i="56" s="1"/>
  <c r="EM37" i="56" s="1"/>
  <c r="EM42" i="56" s="1"/>
  <c r="EM13" i="56"/>
  <c r="EM14" i="56"/>
  <c r="EM15" i="56"/>
  <c r="EM18" i="56"/>
  <c r="EM23" i="56" s="1"/>
  <c r="EM28" i="56" s="1"/>
  <c r="EM33" i="56" s="1"/>
  <c r="EM38" i="56" s="1"/>
  <c r="EM43" i="56" s="1"/>
  <c r="EM19" i="56"/>
  <c r="EM24" i="56" s="1"/>
  <c r="EM29" i="56" s="1"/>
  <c r="EM34" i="56" s="1"/>
  <c r="EM39" i="56" s="1"/>
  <c r="EM44" i="56" s="1"/>
  <c r="EM20" i="56"/>
  <c r="EM25" i="56" s="1"/>
  <c r="EM30" i="56" s="1"/>
  <c r="EM35" i="56" s="1"/>
  <c r="EM40" i="56" s="1"/>
  <c r="EM45" i="56" s="1"/>
  <c r="EM10" i="56"/>
  <c r="DJ19" i="56"/>
  <c r="DJ24" i="56" s="1"/>
  <c r="DJ29" i="56" s="1"/>
  <c r="DJ34" i="56" s="1"/>
  <c r="DJ18" i="56"/>
  <c r="DJ23" i="56" s="1"/>
  <c r="DJ28" i="56" s="1"/>
  <c r="DJ33" i="56" s="1"/>
  <c r="DJ17" i="56"/>
  <c r="DJ22" i="56" s="1"/>
  <c r="DJ27" i="56" s="1"/>
  <c r="DJ32" i="56" s="1"/>
  <c r="DJ14" i="56"/>
  <c r="DJ13" i="56"/>
  <c r="DJ12" i="56"/>
  <c r="DJ11" i="56"/>
  <c r="DJ16" i="56" s="1"/>
  <c r="DJ21" i="56" s="1"/>
  <c r="DJ26" i="56" s="1"/>
  <c r="DJ31" i="56" s="1"/>
  <c r="DJ10" i="56"/>
  <c r="DJ15" i="56" s="1"/>
  <c r="DJ20" i="56" s="1"/>
  <c r="DJ25" i="56" s="1"/>
  <c r="DJ30" i="56" s="1"/>
  <c r="CY11" i="56"/>
  <c r="CY16" i="56" s="1"/>
  <c r="CY21" i="56" s="1"/>
  <c r="CY26" i="56" s="1"/>
  <c r="CY31" i="56" s="1"/>
  <c r="CY12" i="56"/>
  <c r="CY17" i="56" s="1"/>
  <c r="CY22" i="56" s="1"/>
  <c r="CY27" i="56" s="1"/>
  <c r="CY32" i="56" s="1"/>
  <c r="CY13" i="56"/>
  <c r="CY18" i="56" s="1"/>
  <c r="CY23" i="56" s="1"/>
  <c r="CY28" i="56" s="1"/>
  <c r="CY33" i="56" s="1"/>
  <c r="CY14" i="56"/>
  <c r="CY15" i="56"/>
  <c r="CY19" i="56"/>
  <c r="CY24" i="56" s="1"/>
  <c r="CY29" i="56" s="1"/>
  <c r="CY34" i="56" s="1"/>
  <c r="CY20" i="56"/>
  <c r="CY25" i="56" s="1"/>
  <c r="CY30" i="56" s="1"/>
  <c r="CY10" i="56"/>
  <c r="HQ32" i="56" l="1"/>
  <c r="HQ34" i="56"/>
  <c r="GU31" i="56"/>
  <c r="HQ31" i="56"/>
  <c r="GJ15" i="56"/>
  <c r="GJ31" i="56"/>
  <c r="GJ33" i="56"/>
  <c r="GU5" i="56"/>
  <c r="GU7" i="56"/>
  <c r="GU9" i="56"/>
  <c r="GU11" i="56"/>
  <c r="GU15" i="56"/>
  <c r="GU23" i="56"/>
  <c r="HF23" i="56"/>
  <c r="HF25" i="56"/>
  <c r="HF27" i="56"/>
  <c r="HF29" i="56"/>
  <c r="HF31" i="56"/>
  <c r="HF33" i="56"/>
  <c r="HQ5" i="56"/>
  <c r="HQ7" i="56"/>
  <c r="HQ9" i="56"/>
  <c r="HQ11" i="56"/>
  <c r="HQ13" i="56"/>
  <c r="HQ15" i="56"/>
  <c r="HQ23" i="56"/>
  <c r="GJ5" i="56"/>
  <c r="GJ21" i="56"/>
  <c r="GJ23" i="56"/>
  <c r="GJ16" i="56"/>
  <c r="GJ18" i="56"/>
  <c r="GJ20" i="56"/>
  <c r="GJ22" i="56"/>
  <c r="GJ24" i="56"/>
  <c r="HF15" i="56"/>
  <c r="GU24" i="56"/>
  <c r="GU26" i="56"/>
  <c r="GU30" i="56"/>
  <c r="HF7" i="56"/>
  <c r="GJ8" i="56"/>
  <c r="GU32" i="56"/>
  <c r="GU34" i="56"/>
  <c r="HF6" i="56"/>
  <c r="HF8" i="56"/>
  <c r="HF10" i="56"/>
  <c r="HF12" i="56"/>
  <c r="HF14" i="56"/>
  <c r="HQ24" i="56"/>
  <c r="HQ26" i="56"/>
  <c r="HQ30" i="56"/>
  <c r="GJ29" i="56"/>
  <c r="GU13" i="56"/>
  <c r="GU20" i="56"/>
  <c r="HQ20" i="56"/>
  <c r="GU12" i="56"/>
  <c r="HQ12" i="56"/>
  <c r="GJ7" i="56"/>
  <c r="GJ9" i="56"/>
  <c r="GJ11" i="56"/>
  <c r="GJ26" i="56"/>
  <c r="GJ28" i="56"/>
  <c r="GJ30" i="56"/>
  <c r="GU17" i="56"/>
  <c r="GU19" i="56"/>
  <c r="GU21" i="56"/>
  <c r="GU28" i="56"/>
  <c r="HF16" i="56"/>
  <c r="HF18" i="56"/>
  <c r="HF20" i="56"/>
  <c r="HF22" i="56"/>
  <c r="HQ17" i="56"/>
  <c r="HQ19" i="56"/>
  <c r="HQ21" i="56"/>
  <c r="HQ28" i="56"/>
  <c r="GU25" i="56"/>
  <c r="GU27" i="56"/>
  <c r="GU29" i="56"/>
  <c r="HF24" i="56"/>
  <c r="HF26" i="56"/>
  <c r="HF28" i="56"/>
  <c r="HF30" i="56"/>
  <c r="HQ25" i="56"/>
  <c r="HQ27" i="56"/>
  <c r="HQ29" i="56"/>
  <c r="GJ19" i="56"/>
  <c r="GJ34" i="56"/>
  <c r="GU6" i="56"/>
  <c r="GU33" i="56"/>
  <c r="HF5" i="56"/>
  <c r="HF32" i="56"/>
  <c r="HF34" i="56"/>
  <c r="HQ6" i="56"/>
  <c r="HQ33" i="56"/>
  <c r="GJ17" i="56"/>
  <c r="GJ6" i="56"/>
  <c r="GJ13" i="56"/>
  <c r="GU8" i="56"/>
  <c r="GU10" i="56"/>
  <c r="GU14" i="56"/>
  <c r="HF9" i="56"/>
  <c r="HF11" i="56"/>
  <c r="HF13" i="56"/>
  <c r="HQ8" i="56"/>
  <c r="HQ10" i="56"/>
  <c r="HQ14" i="56"/>
  <c r="GJ10" i="56"/>
  <c r="GJ12" i="56"/>
  <c r="GJ14" i="56"/>
  <c r="GJ25" i="56"/>
  <c r="GJ27" i="56"/>
  <c r="GU16" i="56"/>
  <c r="GU18" i="56"/>
  <c r="GU22" i="56"/>
  <c r="HF17" i="56"/>
  <c r="HF19" i="56"/>
  <c r="HF21" i="56"/>
  <c r="HQ16" i="56"/>
  <c r="HQ18" i="56"/>
  <c r="HQ22" i="56"/>
  <c r="KE7" i="56"/>
  <c r="KE11" i="56"/>
  <c r="KE13" i="56"/>
  <c r="KE9" i="56"/>
  <c r="KE18" i="56"/>
  <c r="KD20" i="56"/>
  <c r="KD22" i="56" s="1"/>
  <c r="KD24" i="56" s="1"/>
  <c r="KD26" i="56" s="1"/>
  <c r="KD28" i="56" s="1"/>
  <c r="KE28" i="56" s="1"/>
  <c r="KE16" i="56"/>
  <c r="KE10" i="56"/>
  <c r="KE23" i="56"/>
  <c r="KE27" i="56"/>
  <c r="KE25" i="56"/>
  <c r="KE17" i="56"/>
  <c r="KE19" i="56"/>
  <c r="KE21" i="56"/>
  <c r="KE29" i="56"/>
  <c r="KE6" i="56"/>
  <c r="KE15" i="56"/>
  <c r="KE8" i="56"/>
  <c r="KE12" i="56"/>
  <c r="KE14" i="56"/>
  <c r="KE5" i="56"/>
  <c r="CN8" i="56"/>
  <c r="CN10" i="56" s="1"/>
  <c r="CN12" i="56" s="1"/>
  <c r="CN14" i="56" s="1"/>
  <c r="CN16" i="56" s="1"/>
  <c r="CN18" i="56" s="1"/>
  <c r="CN20" i="56" s="1"/>
  <c r="CN22" i="56" s="1"/>
  <c r="CN24" i="56" s="1"/>
  <c r="CN26" i="56" s="1"/>
  <c r="CN28" i="56" s="1"/>
  <c r="CN30" i="56" s="1"/>
  <c r="CN32" i="56" s="1"/>
  <c r="CN34" i="56" s="1"/>
  <c r="CN9" i="56"/>
  <c r="CN11" i="56"/>
  <c r="CN13" i="56"/>
  <c r="CN15" i="56"/>
  <c r="CN17" i="56" s="1"/>
  <c r="CN19" i="56" s="1"/>
  <c r="CN21" i="56" s="1"/>
  <c r="CN23" i="56" s="1"/>
  <c r="CN25" i="56" s="1"/>
  <c r="CN27" i="56" s="1"/>
  <c r="CN29" i="56" s="1"/>
  <c r="CN31" i="56" s="1"/>
  <c r="CN33" i="56" s="1"/>
  <c r="CN7" i="56"/>
  <c r="KE22" i="56" l="1"/>
  <c r="KE26" i="56"/>
  <c r="KE24" i="56"/>
  <c r="KE20" i="56"/>
  <c r="DT34" i="56"/>
  <c r="DS34" i="56"/>
  <c r="DP34" i="56"/>
  <c r="DO34" i="56"/>
  <c r="DV34" i="56" s="1"/>
  <c r="DT33" i="56"/>
  <c r="DS33" i="56"/>
  <c r="DP33" i="56"/>
  <c r="DO33" i="56"/>
  <c r="DT32" i="56"/>
  <c r="DS32" i="56"/>
  <c r="DP32" i="56"/>
  <c r="DO32" i="56"/>
  <c r="DV32" i="56" s="1"/>
  <c r="DT31" i="56"/>
  <c r="DS31" i="56"/>
  <c r="DP31" i="56"/>
  <c r="DO31" i="56"/>
  <c r="DT30" i="56"/>
  <c r="DS30" i="56"/>
  <c r="DP30" i="56"/>
  <c r="DO30" i="56"/>
  <c r="DT29" i="56"/>
  <c r="DS29" i="56"/>
  <c r="DP29" i="56"/>
  <c r="DO29" i="56"/>
  <c r="DT28" i="56"/>
  <c r="DS28" i="56"/>
  <c r="DP28" i="56"/>
  <c r="DO28" i="56"/>
  <c r="DT27" i="56"/>
  <c r="DS27" i="56"/>
  <c r="DP27" i="56"/>
  <c r="DO27" i="56"/>
  <c r="DT26" i="56"/>
  <c r="DS26" i="56"/>
  <c r="DP26" i="56"/>
  <c r="DO26" i="56"/>
  <c r="DT25" i="56"/>
  <c r="DS25" i="56"/>
  <c r="DP25" i="56"/>
  <c r="DO25" i="56"/>
  <c r="DT24" i="56"/>
  <c r="DS24" i="56"/>
  <c r="DP24" i="56"/>
  <c r="DO24" i="56"/>
  <c r="DT23" i="56"/>
  <c r="DS23" i="56"/>
  <c r="DP23" i="56"/>
  <c r="DO23" i="56"/>
  <c r="DT22" i="56"/>
  <c r="DS22" i="56"/>
  <c r="DP22" i="56"/>
  <c r="DO22" i="56"/>
  <c r="DT21" i="56"/>
  <c r="DS21" i="56"/>
  <c r="DP21" i="56"/>
  <c r="DO21" i="56"/>
  <c r="DT20" i="56"/>
  <c r="DS20" i="56"/>
  <c r="DP20" i="56"/>
  <c r="DO20" i="56"/>
  <c r="DV20" i="56" s="1"/>
  <c r="DT19" i="56"/>
  <c r="DS19" i="56"/>
  <c r="DP19" i="56"/>
  <c r="DO19" i="56"/>
  <c r="DT18" i="56"/>
  <c r="DS18" i="56"/>
  <c r="DP18" i="56"/>
  <c r="DO18" i="56"/>
  <c r="DV18" i="56" s="1"/>
  <c r="DT17" i="56"/>
  <c r="DS17" i="56"/>
  <c r="DP17" i="56"/>
  <c r="DO17" i="56"/>
  <c r="DT16" i="56"/>
  <c r="DS16" i="56"/>
  <c r="DP16" i="56"/>
  <c r="DO16" i="56"/>
  <c r="DV16" i="56" s="1"/>
  <c r="DT15" i="56"/>
  <c r="DS15" i="56"/>
  <c r="DP15" i="56"/>
  <c r="DO15" i="56"/>
  <c r="DT14" i="56"/>
  <c r="DS14" i="56"/>
  <c r="DP14" i="56"/>
  <c r="DO14" i="56"/>
  <c r="DT13" i="56"/>
  <c r="DS13" i="56"/>
  <c r="DP13" i="56"/>
  <c r="DO13" i="56"/>
  <c r="DT12" i="56"/>
  <c r="DS12" i="56"/>
  <c r="DP12" i="56"/>
  <c r="DO12" i="56"/>
  <c r="DT11" i="56"/>
  <c r="DS11" i="56"/>
  <c r="DP11" i="56"/>
  <c r="DO11" i="56"/>
  <c r="DT10" i="56"/>
  <c r="DS10" i="56"/>
  <c r="DP10" i="56"/>
  <c r="DO10" i="56"/>
  <c r="DT9" i="56"/>
  <c r="DS9" i="56"/>
  <c r="DP9" i="56"/>
  <c r="DO9" i="56"/>
  <c r="DT8" i="56"/>
  <c r="DS8" i="56"/>
  <c r="DP8" i="56"/>
  <c r="DO8" i="56"/>
  <c r="DV8" i="56" s="1"/>
  <c r="DT7" i="56"/>
  <c r="DS7" i="56"/>
  <c r="DP7" i="56"/>
  <c r="DO7" i="56"/>
  <c r="DT6" i="56"/>
  <c r="DS6" i="56"/>
  <c r="DP6" i="56"/>
  <c r="DO6" i="56"/>
  <c r="DV6" i="56" s="1"/>
  <c r="DT5" i="56"/>
  <c r="DS5" i="56"/>
  <c r="DP5" i="56"/>
  <c r="DO5" i="56"/>
  <c r="DI34" i="56"/>
  <c r="DH34" i="56"/>
  <c r="DE34" i="56"/>
  <c r="DD34" i="56"/>
  <c r="DI33" i="56"/>
  <c r="DH33" i="56"/>
  <c r="DE33" i="56"/>
  <c r="DD33" i="56"/>
  <c r="DI32" i="56"/>
  <c r="DH32" i="56"/>
  <c r="DE32" i="56"/>
  <c r="DD32" i="56"/>
  <c r="DI31" i="56"/>
  <c r="DH31" i="56"/>
  <c r="DE31" i="56"/>
  <c r="DD31" i="56"/>
  <c r="DI30" i="56"/>
  <c r="DH30" i="56"/>
  <c r="DE30" i="56"/>
  <c r="DD30" i="56"/>
  <c r="DI29" i="56"/>
  <c r="DH29" i="56"/>
  <c r="DE29" i="56"/>
  <c r="DD29" i="56"/>
  <c r="DI28" i="56"/>
  <c r="DH28" i="56"/>
  <c r="DE28" i="56"/>
  <c r="DD28" i="56"/>
  <c r="DI27" i="56"/>
  <c r="DH27" i="56"/>
  <c r="DE27" i="56"/>
  <c r="DD27" i="56"/>
  <c r="DI26" i="56"/>
  <c r="DH26" i="56"/>
  <c r="DE26" i="56"/>
  <c r="DD26" i="56"/>
  <c r="DI25" i="56"/>
  <c r="DH25" i="56"/>
  <c r="DE25" i="56"/>
  <c r="DD25" i="56"/>
  <c r="DI24" i="56"/>
  <c r="DH24" i="56"/>
  <c r="DE24" i="56"/>
  <c r="DD24" i="56"/>
  <c r="DI23" i="56"/>
  <c r="DH23" i="56"/>
  <c r="DE23" i="56"/>
  <c r="DD23" i="56"/>
  <c r="DI22" i="56"/>
  <c r="DH22" i="56"/>
  <c r="DE22" i="56"/>
  <c r="DD22" i="56"/>
  <c r="DI21" i="56"/>
  <c r="DH21" i="56"/>
  <c r="DE21" i="56"/>
  <c r="DD21" i="56"/>
  <c r="DI20" i="56"/>
  <c r="DH20" i="56"/>
  <c r="DE20" i="56"/>
  <c r="DD20" i="56"/>
  <c r="DI19" i="56"/>
  <c r="DH19" i="56"/>
  <c r="DE19" i="56"/>
  <c r="DD19" i="56"/>
  <c r="DI18" i="56"/>
  <c r="DH18" i="56"/>
  <c r="DE18" i="56"/>
  <c r="DD18" i="56"/>
  <c r="DI17" i="56"/>
  <c r="DH17" i="56"/>
  <c r="DE17" i="56"/>
  <c r="DD17" i="56"/>
  <c r="DI16" i="56"/>
  <c r="DH16" i="56"/>
  <c r="DE16" i="56"/>
  <c r="DD16" i="56"/>
  <c r="DI15" i="56"/>
  <c r="DH15" i="56"/>
  <c r="DE15" i="56"/>
  <c r="DD15" i="56"/>
  <c r="DI14" i="56"/>
  <c r="DH14" i="56"/>
  <c r="DE14" i="56"/>
  <c r="DD14" i="56"/>
  <c r="DI13" i="56"/>
  <c r="DH13" i="56"/>
  <c r="DE13" i="56"/>
  <c r="DD13" i="56"/>
  <c r="DI12" i="56"/>
  <c r="DH12" i="56"/>
  <c r="DE12" i="56"/>
  <c r="DD12" i="56"/>
  <c r="DI11" i="56"/>
  <c r="DH11" i="56"/>
  <c r="DE11" i="56"/>
  <c r="DD11" i="56"/>
  <c r="DI10" i="56"/>
  <c r="DH10" i="56"/>
  <c r="DE10" i="56"/>
  <c r="DD10" i="56"/>
  <c r="DI9" i="56"/>
  <c r="DH9" i="56"/>
  <c r="DE9" i="56"/>
  <c r="DD9" i="56"/>
  <c r="DI8" i="56"/>
  <c r="DH8" i="56"/>
  <c r="DE8" i="56"/>
  <c r="DD8" i="56"/>
  <c r="DI7" i="56"/>
  <c r="DH7" i="56"/>
  <c r="DE7" i="56"/>
  <c r="DD7" i="56"/>
  <c r="DI6" i="56"/>
  <c r="DH6" i="56"/>
  <c r="DE6" i="56"/>
  <c r="DD6" i="56"/>
  <c r="DI5" i="56"/>
  <c r="DH5" i="56"/>
  <c r="DE5" i="56"/>
  <c r="DD5" i="56"/>
  <c r="CX34" i="56"/>
  <c r="CW34" i="56"/>
  <c r="CT34" i="56"/>
  <c r="CS34" i="56"/>
  <c r="CX33" i="56"/>
  <c r="CW33" i="56"/>
  <c r="CT33" i="56"/>
  <c r="CS33" i="56"/>
  <c r="CX32" i="56"/>
  <c r="CW32" i="56"/>
  <c r="CT32" i="56"/>
  <c r="CS32" i="56"/>
  <c r="CX31" i="56"/>
  <c r="CW31" i="56"/>
  <c r="CT31" i="56"/>
  <c r="CS31" i="56"/>
  <c r="CX30" i="56"/>
  <c r="CW30" i="56"/>
  <c r="CT30" i="56"/>
  <c r="CS30" i="56"/>
  <c r="CX29" i="56"/>
  <c r="CW29" i="56"/>
  <c r="CT29" i="56"/>
  <c r="CS29" i="56"/>
  <c r="CX28" i="56"/>
  <c r="CW28" i="56"/>
  <c r="CT28" i="56"/>
  <c r="CS28" i="56"/>
  <c r="CX27" i="56"/>
  <c r="CW27" i="56"/>
  <c r="CT27" i="56"/>
  <c r="CS27" i="56"/>
  <c r="CX26" i="56"/>
  <c r="CW26" i="56"/>
  <c r="CT26" i="56"/>
  <c r="CS26" i="56"/>
  <c r="CX25" i="56"/>
  <c r="CW25" i="56"/>
  <c r="CT25" i="56"/>
  <c r="CS25" i="56"/>
  <c r="CX24" i="56"/>
  <c r="CW24" i="56"/>
  <c r="CT24" i="56"/>
  <c r="CS24" i="56"/>
  <c r="CX23" i="56"/>
  <c r="CW23" i="56"/>
  <c r="CT23" i="56"/>
  <c r="CS23" i="56"/>
  <c r="CX22" i="56"/>
  <c r="CW22" i="56"/>
  <c r="CT22" i="56"/>
  <c r="CS22" i="56"/>
  <c r="CX21" i="56"/>
  <c r="CW21" i="56"/>
  <c r="CT21" i="56"/>
  <c r="CS21" i="56"/>
  <c r="CX20" i="56"/>
  <c r="CW20" i="56"/>
  <c r="CT20" i="56"/>
  <c r="CS20" i="56"/>
  <c r="CX19" i="56"/>
  <c r="CW19" i="56"/>
  <c r="CT19" i="56"/>
  <c r="CS19" i="56"/>
  <c r="CX18" i="56"/>
  <c r="CW18" i="56"/>
  <c r="CT18" i="56"/>
  <c r="CS18" i="56"/>
  <c r="CX17" i="56"/>
  <c r="CW17" i="56"/>
  <c r="CT17" i="56"/>
  <c r="CS17" i="56"/>
  <c r="CX16" i="56"/>
  <c r="CW16" i="56"/>
  <c r="CT16" i="56"/>
  <c r="CS16" i="56"/>
  <c r="CX15" i="56"/>
  <c r="CW15" i="56"/>
  <c r="CT15" i="56"/>
  <c r="CS15" i="56"/>
  <c r="CX14" i="56"/>
  <c r="CW14" i="56"/>
  <c r="CT14" i="56"/>
  <c r="CS14" i="56"/>
  <c r="CX13" i="56"/>
  <c r="CW13" i="56"/>
  <c r="CT13" i="56"/>
  <c r="CS13" i="56"/>
  <c r="CX12" i="56"/>
  <c r="CW12" i="56"/>
  <c r="CT12" i="56"/>
  <c r="CS12" i="56"/>
  <c r="CX11" i="56"/>
  <c r="CW11" i="56"/>
  <c r="CT11" i="56"/>
  <c r="CS11" i="56"/>
  <c r="CX10" i="56"/>
  <c r="CW10" i="56"/>
  <c r="CT10" i="56"/>
  <c r="CS10" i="56"/>
  <c r="CX9" i="56"/>
  <c r="CW9" i="56"/>
  <c r="CT9" i="56"/>
  <c r="CS9" i="56"/>
  <c r="CX8" i="56"/>
  <c r="CW8" i="56"/>
  <c r="CT8" i="56"/>
  <c r="CS8" i="56"/>
  <c r="CX7" i="56"/>
  <c r="CW7" i="56"/>
  <c r="CT7" i="56"/>
  <c r="CS7" i="56"/>
  <c r="CX6" i="56"/>
  <c r="CW6" i="56"/>
  <c r="CT6" i="56"/>
  <c r="CS6" i="56"/>
  <c r="CX5" i="56"/>
  <c r="CW5" i="56"/>
  <c r="CT5" i="56"/>
  <c r="CS5" i="56"/>
  <c r="CM34" i="56"/>
  <c r="CL34" i="56"/>
  <c r="CI34" i="56"/>
  <c r="CH34" i="56"/>
  <c r="CM33" i="56"/>
  <c r="CL33" i="56"/>
  <c r="CI33" i="56"/>
  <c r="CH33" i="56"/>
  <c r="CM32" i="56"/>
  <c r="CL32" i="56"/>
  <c r="CI32" i="56"/>
  <c r="CH32" i="56"/>
  <c r="CM31" i="56"/>
  <c r="CL31" i="56"/>
  <c r="CI31" i="56"/>
  <c r="CH31" i="56"/>
  <c r="CM30" i="56"/>
  <c r="CL30" i="56"/>
  <c r="CI30" i="56"/>
  <c r="CH30" i="56"/>
  <c r="CM29" i="56"/>
  <c r="CL29" i="56"/>
  <c r="CI29" i="56"/>
  <c r="CH29" i="56"/>
  <c r="CM28" i="56"/>
  <c r="CL28" i="56"/>
  <c r="CI28" i="56"/>
  <c r="CH28" i="56"/>
  <c r="CM27" i="56"/>
  <c r="CL27" i="56"/>
  <c r="CI27" i="56"/>
  <c r="CH27" i="56"/>
  <c r="CM26" i="56"/>
  <c r="CL26" i="56"/>
  <c r="CI26" i="56"/>
  <c r="CH26" i="56"/>
  <c r="CM25" i="56"/>
  <c r="CL25" i="56"/>
  <c r="CI25" i="56"/>
  <c r="CH25" i="56"/>
  <c r="CM24" i="56"/>
  <c r="CL24" i="56"/>
  <c r="CI24" i="56"/>
  <c r="CH24" i="56"/>
  <c r="CM23" i="56"/>
  <c r="CL23" i="56"/>
  <c r="CI23" i="56"/>
  <c r="CH23" i="56"/>
  <c r="CM22" i="56"/>
  <c r="CL22" i="56"/>
  <c r="CI22" i="56"/>
  <c r="CH22" i="56"/>
  <c r="CM21" i="56"/>
  <c r="CL21" i="56"/>
  <c r="CI21" i="56"/>
  <c r="CH21" i="56"/>
  <c r="CM20" i="56"/>
  <c r="CL20" i="56"/>
  <c r="CI20" i="56"/>
  <c r="CH20" i="56"/>
  <c r="CM19" i="56"/>
  <c r="CL19" i="56"/>
  <c r="CI19" i="56"/>
  <c r="CH19" i="56"/>
  <c r="CM18" i="56"/>
  <c r="CL18" i="56"/>
  <c r="CI18" i="56"/>
  <c r="CH18" i="56"/>
  <c r="CM17" i="56"/>
  <c r="CL17" i="56"/>
  <c r="CI17" i="56"/>
  <c r="CH17" i="56"/>
  <c r="CM16" i="56"/>
  <c r="CL16" i="56"/>
  <c r="CI16" i="56"/>
  <c r="CH16" i="56"/>
  <c r="CM15" i="56"/>
  <c r="CL15" i="56"/>
  <c r="CI15" i="56"/>
  <c r="CH15" i="56"/>
  <c r="CM14" i="56"/>
  <c r="CL14" i="56"/>
  <c r="CI14" i="56"/>
  <c r="CH14" i="56"/>
  <c r="CM13" i="56"/>
  <c r="CL13" i="56"/>
  <c r="CI13" i="56"/>
  <c r="CH13" i="56"/>
  <c r="CM12" i="56"/>
  <c r="CL12" i="56"/>
  <c r="CI12" i="56"/>
  <c r="CH12" i="56"/>
  <c r="CM11" i="56"/>
  <c r="CL11" i="56"/>
  <c r="CI11" i="56"/>
  <c r="CH11" i="56"/>
  <c r="CM10" i="56"/>
  <c r="CL10" i="56"/>
  <c r="CI10" i="56"/>
  <c r="CH10" i="56"/>
  <c r="CM9" i="56"/>
  <c r="CL9" i="56"/>
  <c r="CI9" i="56"/>
  <c r="CH9" i="56"/>
  <c r="CM8" i="56"/>
  <c r="CL8" i="56"/>
  <c r="CI8" i="56"/>
  <c r="CH8" i="56"/>
  <c r="CM7" i="56"/>
  <c r="CL7" i="56"/>
  <c r="CI7" i="56"/>
  <c r="CH7" i="56"/>
  <c r="CO7" i="56" s="1"/>
  <c r="CM6" i="56"/>
  <c r="CL6" i="56"/>
  <c r="CI6" i="56"/>
  <c r="CH6" i="56"/>
  <c r="CM5" i="56"/>
  <c r="CL5" i="56"/>
  <c r="CI5" i="56"/>
  <c r="CH5" i="56"/>
  <c r="AV18" i="56"/>
  <c r="AV19" i="56"/>
  <c r="AV20" i="56"/>
  <c r="AV21" i="56"/>
  <c r="AV22" i="56"/>
  <c r="AV32" i="56" s="1"/>
  <c r="AV42" i="56" s="1"/>
  <c r="AV23" i="56"/>
  <c r="AV33" i="56" s="1"/>
  <c r="AV43" i="56" s="1"/>
  <c r="AV24" i="56"/>
  <c r="AV25" i="56"/>
  <c r="AV26" i="56"/>
  <c r="AV27" i="56"/>
  <c r="AV28" i="56"/>
  <c r="AV29" i="56"/>
  <c r="AV30" i="56"/>
  <c r="AV40" i="56" s="1"/>
  <c r="AV31" i="56"/>
  <c r="AV41" i="56" s="1"/>
  <c r="AV34" i="56"/>
  <c r="AV35" i="56"/>
  <c r="AV36" i="56"/>
  <c r="AV37" i="56"/>
  <c r="AV38" i="56"/>
  <c r="AV39" i="56"/>
  <c r="AV44" i="56"/>
  <c r="AV45" i="56"/>
  <c r="AV46" i="56"/>
  <c r="AV17" i="56"/>
  <c r="AV16" i="56"/>
  <c r="AV15" i="56"/>
  <c r="AR22" i="56"/>
  <c r="AR32" i="56" s="1"/>
  <c r="AR42" i="56" s="1"/>
  <c r="AR23" i="56"/>
  <c r="AR33" i="56" s="1"/>
  <c r="AR43" i="56" s="1"/>
  <c r="AR24" i="56"/>
  <c r="AR34" i="56" s="1"/>
  <c r="AR44" i="56" s="1"/>
  <c r="AR25" i="56"/>
  <c r="AR26" i="56"/>
  <c r="AR27" i="56"/>
  <c r="AR37" i="56" s="1"/>
  <c r="AR47" i="56" s="1"/>
  <c r="AR28" i="56"/>
  <c r="AR29" i="56"/>
  <c r="AR30" i="56"/>
  <c r="AR40" i="56" s="1"/>
  <c r="AR31" i="56"/>
  <c r="AR41" i="56" s="1"/>
  <c r="AR35" i="56"/>
  <c r="AR45" i="56" s="1"/>
  <c r="AR36" i="56"/>
  <c r="AR38" i="56"/>
  <c r="AR39" i="56"/>
  <c r="AR46" i="56"/>
  <c r="AR21" i="56"/>
  <c r="AM7" i="56"/>
  <c r="AP7" i="56"/>
  <c r="AQ7" i="56"/>
  <c r="AT7" i="56"/>
  <c r="AU7" i="56"/>
  <c r="AM8" i="56"/>
  <c r="AP8" i="56"/>
  <c r="AQ8" i="56"/>
  <c r="AT8" i="56"/>
  <c r="AU8" i="56"/>
  <c r="AM9" i="56"/>
  <c r="AP9" i="56"/>
  <c r="AQ9" i="56"/>
  <c r="AT9" i="56"/>
  <c r="AU9" i="56"/>
  <c r="AM10" i="56"/>
  <c r="AP10" i="56"/>
  <c r="AQ10" i="56"/>
  <c r="AT10" i="56"/>
  <c r="AU10" i="56"/>
  <c r="AM11" i="56"/>
  <c r="AP11" i="56"/>
  <c r="AQ11" i="56"/>
  <c r="AT11" i="56"/>
  <c r="AU11" i="56"/>
  <c r="AM12" i="56"/>
  <c r="AP12" i="56"/>
  <c r="AQ12" i="56"/>
  <c r="AT12" i="56"/>
  <c r="AU12" i="56"/>
  <c r="AM13" i="56"/>
  <c r="AP13" i="56"/>
  <c r="AQ13" i="56"/>
  <c r="AT13" i="56"/>
  <c r="AU13" i="56"/>
  <c r="AM14" i="56"/>
  <c r="AP14" i="56"/>
  <c r="AQ14" i="56"/>
  <c r="AT14" i="56"/>
  <c r="AU14" i="56"/>
  <c r="AM15" i="56"/>
  <c r="AP15" i="56"/>
  <c r="AQ15" i="56"/>
  <c r="AT15" i="56"/>
  <c r="AU15" i="56"/>
  <c r="AM16" i="56"/>
  <c r="AP16" i="56"/>
  <c r="AQ16" i="56"/>
  <c r="AT16" i="56"/>
  <c r="AU16" i="56"/>
  <c r="AM17" i="56"/>
  <c r="AP17" i="56"/>
  <c r="AQ17" i="56"/>
  <c r="AT17" i="56"/>
  <c r="AU17" i="56"/>
  <c r="AM18" i="56"/>
  <c r="AP18" i="56"/>
  <c r="AQ18" i="56"/>
  <c r="AT18" i="56"/>
  <c r="AU18" i="56"/>
  <c r="AM19" i="56"/>
  <c r="AP19" i="56"/>
  <c r="AQ19" i="56"/>
  <c r="AT19" i="56"/>
  <c r="AU19" i="56"/>
  <c r="AM20" i="56"/>
  <c r="AP20" i="56"/>
  <c r="AQ20" i="56"/>
  <c r="AT20" i="56"/>
  <c r="AU20" i="56"/>
  <c r="AM21" i="56"/>
  <c r="AP21" i="56"/>
  <c r="AQ21" i="56"/>
  <c r="AT21" i="56"/>
  <c r="AU21" i="56"/>
  <c r="AM22" i="56"/>
  <c r="AP22" i="56"/>
  <c r="AQ22" i="56"/>
  <c r="AT22" i="56"/>
  <c r="AU22" i="56"/>
  <c r="AM23" i="56"/>
  <c r="AP23" i="56"/>
  <c r="AQ23" i="56"/>
  <c r="AT23" i="56"/>
  <c r="AU23" i="56"/>
  <c r="AM24" i="56"/>
  <c r="AP24" i="56"/>
  <c r="AQ24" i="56"/>
  <c r="AT24" i="56"/>
  <c r="AU24" i="56"/>
  <c r="AM25" i="56"/>
  <c r="AP25" i="56"/>
  <c r="AQ25" i="56"/>
  <c r="AT25" i="56"/>
  <c r="AU25" i="56"/>
  <c r="AM26" i="56"/>
  <c r="AP26" i="56"/>
  <c r="AQ26" i="56"/>
  <c r="AT26" i="56"/>
  <c r="AU26" i="56"/>
  <c r="AM27" i="56"/>
  <c r="AP27" i="56"/>
  <c r="AQ27" i="56"/>
  <c r="AT27" i="56"/>
  <c r="AU27" i="56"/>
  <c r="AM28" i="56"/>
  <c r="AP28" i="56"/>
  <c r="AQ28" i="56"/>
  <c r="AT28" i="56"/>
  <c r="AU28" i="56"/>
  <c r="AM29" i="56"/>
  <c r="AP29" i="56"/>
  <c r="AQ29" i="56"/>
  <c r="AT29" i="56"/>
  <c r="AU29" i="56"/>
  <c r="AM30" i="56"/>
  <c r="AP30" i="56"/>
  <c r="AQ30" i="56"/>
  <c r="AT30" i="56"/>
  <c r="AU30" i="56"/>
  <c r="AM31" i="56"/>
  <c r="AP31" i="56"/>
  <c r="AQ31" i="56"/>
  <c r="AT31" i="56"/>
  <c r="AU31" i="56"/>
  <c r="AM32" i="56"/>
  <c r="AP32" i="56"/>
  <c r="AQ32" i="56"/>
  <c r="AT32" i="56"/>
  <c r="AU32" i="56"/>
  <c r="AM33" i="56"/>
  <c r="AP33" i="56"/>
  <c r="AQ33" i="56"/>
  <c r="AT33" i="56"/>
  <c r="AU33" i="56"/>
  <c r="AM34" i="56"/>
  <c r="AP34" i="56"/>
  <c r="AQ34" i="56"/>
  <c r="AT34" i="56"/>
  <c r="AU34" i="56"/>
  <c r="AM35" i="56"/>
  <c r="AP35" i="56"/>
  <c r="AQ35" i="56"/>
  <c r="AT35" i="56"/>
  <c r="AU35" i="56"/>
  <c r="AM36" i="56"/>
  <c r="AP36" i="56"/>
  <c r="AQ36" i="56"/>
  <c r="AT36" i="56"/>
  <c r="AU36" i="56"/>
  <c r="AM37" i="56"/>
  <c r="AP37" i="56"/>
  <c r="AQ37" i="56"/>
  <c r="AT37" i="56"/>
  <c r="AU37" i="56"/>
  <c r="AM38" i="56"/>
  <c r="AP38" i="56"/>
  <c r="AQ38" i="56"/>
  <c r="AT38" i="56"/>
  <c r="AU38" i="56"/>
  <c r="AM39" i="56"/>
  <c r="AP39" i="56"/>
  <c r="AQ39" i="56"/>
  <c r="AT39" i="56"/>
  <c r="AU39" i="56"/>
  <c r="AM40" i="56"/>
  <c r="AP40" i="56"/>
  <c r="AQ40" i="56"/>
  <c r="AT40" i="56"/>
  <c r="AU40" i="56"/>
  <c r="AM41" i="56"/>
  <c r="AP41" i="56"/>
  <c r="AQ41" i="56"/>
  <c r="AT41" i="56"/>
  <c r="AU41" i="56"/>
  <c r="AM42" i="56"/>
  <c r="AP42" i="56"/>
  <c r="AQ42" i="56"/>
  <c r="AT42" i="56"/>
  <c r="AU42" i="56"/>
  <c r="AM43" i="56"/>
  <c r="AP43" i="56"/>
  <c r="AQ43" i="56"/>
  <c r="AT43" i="56"/>
  <c r="AU43" i="56"/>
  <c r="AM44" i="56"/>
  <c r="AP44" i="56"/>
  <c r="AQ44" i="56"/>
  <c r="AT44" i="56"/>
  <c r="AU44" i="56"/>
  <c r="AM45" i="56"/>
  <c r="AP45" i="56"/>
  <c r="AQ45" i="56"/>
  <c r="AT45" i="56"/>
  <c r="AU45" i="56"/>
  <c r="AM46" i="56"/>
  <c r="AP46" i="56"/>
  <c r="AQ46" i="56"/>
  <c r="AT46" i="56"/>
  <c r="AU46" i="56"/>
  <c r="AM47" i="56"/>
  <c r="AP47" i="56"/>
  <c r="AQ47" i="56"/>
  <c r="AT47" i="56"/>
  <c r="AU47" i="56"/>
  <c r="V54" i="56"/>
  <c r="V20" i="56"/>
  <c r="V21" i="56"/>
  <c r="V22" i="56"/>
  <c r="V32" i="56" s="1"/>
  <c r="V42" i="56" s="1"/>
  <c r="V52" i="56" s="1"/>
  <c r="V23" i="56"/>
  <c r="V33" i="56" s="1"/>
  <c r="V43" i="56" s="1"/>
  <c r="V53" i="56" s="1"/>
  <c r="V24" i="56"/>
  <c r="V25" i="56"/>
  <c r="V26" i="56"/>
  <c r="V27" i="56"/>
  <c r="V28" i="56"/>
  <c r="V29" i="56"/>
  <c r="V30" i="56"/>
  <c r="V40" i="56" s="1"/>
  <c r="V50" i="56" s="1"/>
  <c r="V31" i="56"/>
  <c r="V41" i="56" s="1"/>
  <c r="V51" i="56" s="1"/>
  <c r="V34" i="56"/>
  <c r="V35" i="56"/>
  <c r="V36" i="56"/>
  <c r="V37" i="56"/>
  <c r="V38" i="56"/>
  <c r="V48" i="56" s="1"/>
  <c r="V39" i="56"/>
  <c r="V49" i="56" s="1"/>
  <c r="V44" i="56"/>
  <c r="V45" i="56"/>
  <c r="V46" i="56"/>
  <c r="V47" i="56"/>
  <c r="V19" i="56"/>
  <c r="DK23" i="56" l="1"/>
  <c r="AW10" i="56"/>
  <c r="AW13" i="56"/>
  <c r="DV15" i="56"/>
  <c r="CO25" i="56"/>
  <c r="CO27" i="56"/>
  <c r="CZ7" i="56"/>
  <c r="CZ23" i="56"/>
  <c r="CZ31" i="56"/>
  <c r="DV24" i="56"/>
  <c r="DV17" i="56"/>
  <c r="DV19" i="56"/>
  <c r="DV23" i="56"/>
  <c r="DV25" i="56"/>
  <c r="DV27" i="56"/>
  <c r="DV31" i="56"/>
  <c r="DV33" i="56"/>
  <c r="AW11" i="56"/>
  <c r="CZ32" i="56"/>
  <c r="CZ34" i="56"/>
  <c r="DK31" i="56"/>
  <c r="DV5" i="56"/>
  <c r="CO5" i="56"/>
  <c r="DV10" i="56"/>
  <c r="DV12" i="56"/>
  <c r="DV14" i="56"/>
  <c r="AW36" i="56"/>
  <c r="AW28" i="56"/>
  <c r="AW20" i="56"/>
  <c r="AW12" i="56"/>
  <c r="CO13" i="56"/>
  <c r="CO15" i="56"/>
  <c r="CO29" i="56"/>
  <c r="CO31" i="56"/>
  <c r="DV21" i="56"/>
  <c r="AW9" i="56"/>
  <c r="AW7" i="56"/>
  <c r="CO6" i="56"/>
  <c r="CO23" i="56"/>
  <c r="DK17" i="56"/>
  <c r="DK19" i="56"/>
  <c r="DK21" i="56"/>
  <c r="DV22" i="56"/>
  <c r="DV13" i="56"/>
  <c r="CO14" i="56"/>
  <c r="CZ15" i="56"/>
  <c r="DK25" i="56"/>
  <c r="DK27" i="56"/>
  <c r="DK29" i="56"/>
  <c r="DV29" i="56"/>
  <c r="AW14" i="56"/>
  <c r="CO10" i="56"/>
  <c r="DK7" i="56"/>
  <c r="DK15" i="56"/>
  <c r="DV7" i="56"/>
  <c r="DV9" i="56"/>
  <c r="DV11" i="56"/>
  <c r="DV26" i="56"/>
  <c r="DV28" i="56"/>
  <c r="DV30" i="56"/>
  <c r="AW24" i="56"/>
  <c r="AW8" i="56"/>
  <c r="CZ24" i="56"/>
  <c r="CZ26" i="56"/>
  <c r="CZ28" i="56"/>
  <c r="CZ30" i="56"/>
  <c r="DK6" i="56"/>
  <c r="DK33" i="56"/>
  <c r="DK8" i="56"/>
  <c r="DK10" i="56"/>
  <c r="DK12" i="56"/>
  <c r="DK14" i="56"/>
  <c r="DK16" i="56"/>
  <c r="DK18" i="56"/>
  <c r="DK20" i="56"/>
  <c r="DK22" i="56"/>
  <c r="DK24" i="56"/>
  <c r="DK26" i="56"/>
  <c r="DK28" i="56"/>
  <c r="DK30" i="56"/>
  <c r="DK32" i="56"/>
  <c r="DK34" i="56"/>
  <c r="DK11" i="56"/>
  <c r="DK13" i="56"/>
  <c r="DK9" i="56"/>
  <c r="DK5" i="56"/>
  <c r="CZ9" i="56"/>
  <c r="CZ11" i="56"/>
  <c r="CZ13" i="56"/>
  <c r="CZ17" i="56"/>
  <c r="CZ19" i="56"/>
  <c r="CZ21" i="56"/>
  <c r="CZ25" i="56"/>
  <c r="CZ27" i="56"/>
  <c r="CZ29" i="56"/>
  <c r="CZ33" i="56"/>
  <c r="CZ6" i="56"/>
  <c r="CZ8" i="56"/>
  <c r="CZ10" i="56"/>
  <c r="CZ12" i="56"/>
  <c r="CZ14" i="56"/>
  <c r="CZ16" i="56"/>
  <c r="CZ18" i="56"/>
  <c r="CZ20" i="56"/>
  <c r="CZ22" i="56"/>
  <c r="CZ5" i="56"/>
  <c r="CO8" i="56"/>
  <c r="CO12" i="56"/>
  <c r="CO21" i="56"/>
  <c r="CO33" i="56"/>
  <c r="CO16" i="56"/>
  <c r="CO20" i="56"/>
  <c r="CO22" i="56"/>
  <c r="CO18" i="56"/>
  <c r="CO24" i="56"/>
  <c r="CO28" i="56"/>
  <c r="CO30" i="56"/>
  <c r="CO9" i="56"/>
  <c r="CO11" i="56"/>
  <c r="CO26" i="56"/>
  <c r="CO32" i="56"/>
  <c r="CO34" i="56"/>
  <c r="CO17" i="56"/>
  <c r="CO19" i="56"/>
  <c r="AW29" i="56"/>
  <c r="AW26" i="56"/>
  <c r="AW35" i="56"/>
  <c r="AW27" i="56"/>
  <c r="AW19" i="56"/>
  <c r="AW25" i="56"/>
  <c r="AW17" i="56"/>
  <c r="AW18" i="56"/>
  <c r="AW16" i="56"/>
  <c r="AW15" i="56"/>
  <c r="AW46" i="56"/>
  <c r="AW41" i="56"/>
  <c r="AW38" i="56"/>
  <c r="AW33" i="56"/>
  <c r="AW30" i="56"/>
  <c r="AW22" i="56"/>
  <c r="AW44" i="56"/>
  <c r="AW43" i="56"/>
  <c r="AW47" i="56"/>
  <c r="AW39" i="56"/>
  <c r="AW31" i="56"/>
  <c r="AW23" i="56"/>
  <c r="AW45" i="56"/>
  <c r="AW37" i="56"/>
  <c r="AW42" i="56"/>
  <c r="AW34" i="56"/>
  <c r="AW40" i="56"/>
  <c r="AW32" i="56"/>
  <c r="AW21" i="56"/>
  <c r="UR14" i="56"/>
  <c r="UQ14" i="56"/>
  <c r="UN14" i="56"/>
  <c r="UM14" i="56"/>
  <c r="UR13" i="56"/>
  <c r="UQ13" i="56"/>
  <c r="UN13" i="56"/>
  <c r="UM13" i="56"/>
  <c r="UR12" i="56"/>
  <c r="UQ12" i="56"/>
  <c r="UN12" i="56"/>
  <c r="UM12" i="56"/>
  <c r="UR11" i="56"/>
  <c r="UQ11" i="56"/>
  <c r="UN11" i="56"/>
  <c r="UM11" i="56"/>
  <c r="UR10" i="56"/>
  <c r="UQ10" i="56"/>
  <c r="UN10" i="56"/>
  <c r="UM10" i="56"/>
  <c r="UR9" i="56"/>
  <c r="UQ9" i="56"/>
  <c r="UN9" i="56"/>
  <c r="UM9" i="56"/>
  <c r="UR8" i="56"/>
  <c r="UQ8" i="56"/>
  <c r="UN8" i="56"/>
  <c r="UM8" i="56"/>
  <c r="UR7" i="56"/>
  <c r="UQ7" i="56"/>
  <c r="UN7" i="56"/>
  <c r="UM7" i="56"/>
  <c r="RN7" i="56"/>
  <c r="RO7" i="56"/>
  <c r="RR7" i="56"/>
  <c r="RS7" i="56"/>
  <c r="RN8" i="56"/>
  <c r="RO8" i="56"/>
  <c r="RR8" i="56"/>
  <c r="RS8" i="56"/>
  <c r="RN9" i="56"/>
  <c r="RO9" i="56"/>
  <c r="RR9" i="56"/>
  <c r="RS9" i="56"/>
  <c r="RN10" i="56"/>
  <c r="RO10" i="56"/>
  <c r="RR10" i="56"/>
  <c r="RS10" i="56"/>
  <c r="RN11" i="56"/>
  <c r="RO11" i="56"/>
  <c r="RR11" i="56"/>
  <c r="RS11" i="56"/>
  <c r="RN12" i="56"/>
  <c r="RO12" i="56"/>
  <c r="RR12" i="56"/>
  <c r="RS12" i="56"/>
  <c r="RN13" i="56"/>
  <c r="RO13" i="56"/>
  <c r="RR13" i="56"/>
  <c r="RS13" i="56"/>
  <c r="RN14" i="56"/>
  <c r="RO14" i="56"/>
  <c r="RR14" i="56"/>
  <c r="RS14" i="56"/>
  <c r="RN15" i="56"/>
  <c r="RO15" i="56"/>
  <c r="RR15" i="56"/>
  <c r="RS15" i="56"/>
  <c r="RN16" i="56"/>
  <c r="RO16" i="56"/>
  <c r="RR16" i="56"/>
  <c r="RS16" i="56"/>
  <c r="RN17" i="56"/>
  <c r="RO17" i="56"/>
  <c r="RR17" i="56"/>
  <c r="RS17" i="56"/>
  <c r="RN18" i="56"/>
  <c r="RO18" i="56"/>
  <c r="RR18" i="56"/>
  <c r="RS18" i="56"/>
  <c r="RN19" i="56"/>
  <c r="RO19" i="56"/>
  <c r="RR19" i="56"/>
  <c r="RS19" i="56"/>
  <c r="RN20" i="56"/>
  <c r="RO20" i="56"/>
  <c r="RR20" i="56"/>
  <c r="RS20" i="56"/>
  <c r="RN21" i="56"/>
  <c r="RO21" i="56"/>
  <c r="RR21" i="56"/>
  <c r="RS21" i="56"/>
  <c r="RN22" i="56"/>
  <c r="RO22" i="56"/>
  <c r="RR22" i="56"/>
  <c r="RS22" i="56"/>
  <c r="RN23" i="56"/>
  <c r="RO23" i="56"/>
  <c r="RR23" i="56"/>
  <c r="RS23" i="56"/>
  <c r="RN24" i="56"/>
  <c r="RO24" i="56"/>
  <c r="RR24" i="56"/>
  <c r="RS24" i="56"/>
  <c r="RN25" i="56"/>
  <c r="RO25" i="56"/>
  <c r="RR25" i="56"/>
  <c r="RS25" i="56"/>
  <c r="RN26" i="56"/>
  <c r="RO26" i="56"/>
  <c r="RR26" i="56"/>
  <c r="RS26" i="56"/>
  <c r="RN27" i="56"/>
  <c r="RO27" i="56"/>
  <c r="RR27" i="56"/>
  <c r="RS27" i="56"/>
  <c r="RN28" i="56"/>
  <c r="RO28" i="56"/>
  <c r="RR28" i="56"/>
  <c r="RS28" i="56"/>
  <c r="RN29" i="56"/>
  <c r="RO29" i="56"/>
  <c r="RR29" i="56"/>
  <c r="RS29" i="56"/>
  <c r="RN30" i="56"/>
  <c r="RO30" i="56"/>
  <c r="RR30" i="56"/>
  <c r="RS30" i="56"/>
  <c r="RN31" i="56"/>
  <c r="RO31" i="56"/>
  <c r="RR31" i="56"/>
  <c r="RS31" i="56"/>
  <c r="RN32" i="56"/>
  <c r="RO32" i="56"/>
  <c r="RR32" i="56"/>
  <c r="RS32" i="56"/>
  <c r="RN33" i="56"/>
  <c r="RO33" i="56"/>
  <c r="RR33" i="56"/>
  <c r="RS33" i="56"/>
  <c r="RN34" i="56"/>
  <c r="RO34" i="56"/>
  <c r="RR34" i="56"/>
  <c r="RS34" i="56"/>
  <c r="RN35" i="56"/>
  <c r="RO35" i="56"/>
  <c r="RR35" i="56"/>
  <c r="RS35" i="56"/>
  <c r="RJ42" i="56"/>
  <c r="RJ41" i="56"/>
  <c r="RJ40" i="56"/>
  <c r="RJ39" i="56"/>
  <c r="RJ38" i="56"/>
  <c r="RJ37" i="56"/>
  <c r="RJ36" i="56"/>
  <c r="RJ35" i="56"/>
  <c r="RJ34" i="56"/>
  <c r="RJ33" i="56"/>
  <c r="RJ32" i="56"/>
  <c r="RJ31" i="56"/>
  <c r="RJ30" i="56"/>
  <c r="RJ29" i="56"/>
  <c r="RJ28" i="56"/>
  <c r="RJ27" i="56"/>
  <c r="RJ26" i="56"/>
  <c r="RJ25" i="56"/>
  <c r="RJ24" i="56"/>
  <c r="RJ23" i="56"/>
  <c r="RJ22" i="56"/>
  <c r="RJ21" i="56"/>
  <c r="RJ20" i="56"/>
  <c r="RJ19" i="56"/>
  <c r="RJ18" i="56"/>
  <c r="RJ17" i="56"/>
  <c r="RJ16" i="56"/>
  <c r="RJ15" i="56"/>
  <c r="RJ14" i="56"/>
  <c r="RJ13" i="56"/>
  <c r="RJ12" i="56"/>
  <c r="RJ11" i="56"/>
  <c r="RJ10" i="56"/>
  <c r="RJ9" i="56"/>
  <c r="RJ8" i="56"/>
  <c r="RJ7" i="56"/>
  <c r="RJ6" i="56"/>
  <c r="RJ5" i="56"/>
  <c r="QR7" i="56"/>
  <c r="QS7" i="56"/>
  <c r="QV7" i="56"/>
  <c r="QW7" i="56"/>
  <c r="QR8" i="56"/>
  <c r="QS8" i="56"/>
  <c r="QV8" i="56"/>
  <c r="QW8" i="56"/>
  <c r="QR9" i="56"/>
  <c r="QS9" i="56"/>
  <c r="QV9" i="56"/>
  <c r="QW9" i="56"/>
  <c r="QR10" i="56"/>
  <c r="QS10" i="56"/>
  <c r="QV10" i="56"/>
  <c r="QW10" i="56"/>
  <c r="QR11" i="56"/>
  <c r="QS11" i="56"/>
  <c r="QV11" i="56"/>
  <c r="QW11" i="56"/>
  <c r="QR12" i="56"/>
  <c r="QS12" i="56"/>
  <c r="QV12" i="56"/>
  <c r="QW12" i="56"/>
  <c r="QR13" i="56"/>
  <c r="QS13" i="56"/>
  <c r="QV13" i="56"/>
  <c r="QW13" i="56"/>
  <c r="QR14" i="56"/>
  <c r="QS14" i="56"/>
  <c r="QV14" i="56"/>
  <c r="QW14" i="56"/>
  <c r="QR15" i="56"/>
  <c r="QS15" i="56"/>
  <c r="QV15" i="56"/>
  <c r="QW15" i="56"/>
  <c r="QR16" i="56"/>
  <c r="QS16" i="56"/>
  <c r="QV16" i="56"/>
  <c r="QW16" i="56"/>
  <c r="QR17" i="56"/>
  <c r="QS17" i="56"/>
  <c r="QV17" i="56"/>
  <c r="QW17" i="56"/>
  <c r="QR18" i="56"/>
  <c r="QS18" i="56"/>
  <c r="QV18" i="56"/>
  <c r="QW18" i="56"/>
  <c r="QR19" i="56"/>
  <c r="QS19" i="56"/>
  <c r="QV19" i="56"/>
  <c r="QW19" i="56"/>
  <c r="QR20" i="56"/>
  <c r="QS20" i="56"/>
  <c r="QV20" i="56"/>
  <c r="QW20" i="56"/>
  <c r="QR21" i="56"/>
  <c r="QS21" i="56"/>
  <c r="QV21" i="56"/>
  <c r="QW21" i="56"/>
  <c r="QR22" i="56"/>
  <c r="QS22" i="56"/>
  <c r="QV22" i="56"/>
  <c r="QW22" i="56"/>
  <c r="QR23" i="56"/>
  <c r="QS23" i="56"/>
  <c r="QV23" i="56"/>
  <c r="QW23" i="56"/>
  <c r="QR24" i="56"/>
  <c r="QS24" i="56"/>
  <c r="QV24" i="56"/>
  <c r="QW24" i="56"/>
  <c r="QR25" i="56"/>
  <c r="QS25" i="56"/>
  <c r="QV25" i="56"/>
  <c r="QW25" i="56"/>
  <c r="QR26" i="56"/>
  <c r="QS26" i="56"/>
  <c r="QV26" i="56"/>
  <c r="QW26" i="56"/>
  <c r="QR27" i="56"/>
  <c r="QS27" i="56"/>
  <c r="QV27" i="56"/>
  <c r="QW27" i="56"/>
  <c r="QR28" i="56"/>
  <c r="QS28" i="56"/>
  <c r="QV28" i="56"/>
  <c r="QW28" i="56"/>
  <c r="QR29" i="56"/>
  <c r="QS29" i="56"/>
  <c r="QV29" i="56"/>
  <c r="QW29" i="56"/>
  <c r="QR30" i="56"/>
  <c r="QS30" i="56"/>
  <c r="QV30" i="56"/>
  <c r="QW30" i="56"/>
  <c r="QR31" i="56"/>
  <c r="QS31" i="56"/>
  <c r="QV31" i="56"/>
  <c r="QW31" i="56"/>
  <c r="QR32" i="56"/>
  <c r="QS32" i="56"/>
  <c r="QV32" i="56"/>
  <c r="QW32" i="56"/>
  <c r="QR33" i="56"/>
  <c r="QS33" i="56"/>
  <c r="QV33" i="56"/>
  <c r="QW33" i="56"/>
  <c r="QR34" i="56"/>
  <c r="QS34" i="56"/>
  <c r="QV34" i="56"/>
  <c r="QW34" i="56"/>
  <c r="QR35" i="56"/>
  <c r="QS35" i="56"/>
  <c r="QV35" i="56"/>
  <c r="QW35" i="56"/>
  <c r="QR36" i="56"/>
  <c r="QS36" i="56"/>
  <c r="QV36" i="56"/>
  <c r="QW36" i="56"/>
  <c r="QR37" i="56"/>
  <c r="QS37" i="56"/>
  <c r="QV37" i="56"/>
  <c r="QW37" i="56"/>
  <c r="QR38" i="56"/>
  <c r="QS38" i="56"/>
  <c r="QV38" i="56"/>
  <c r="QW38" i="56"/>
  <c r="QR39" i="56"/>
  <c r="QS39" i="56"/>
  <c r="QV39" i="56"/>
  <c r="QW39" i="56"/>
  <c r="QR40" i="56"/>
  <c r="QS40" i="56"/>
  <c r="QV40" i="56"/>
  <c r="QW40" i="56"/>
  <c r="QR41" i="56"/>
  <c r="QS41" i="56"/>
  <c r="QV41" i="56"/>
  <c r="QW41" i="56"/>
  <c r="QR42" i="56"/>
  <c r="QS42" i="56"/>
  <c r="QV42" i="56"/>
  <c r="QW42" i="56"/>
  <c r="QG7" i="56"/>
  <c r="QH7" i="56"/>
  <c r="QK7" i="56"/>
  <c r="QL7" i="56"/>
  <c r="QG8" i="56"/>
  <c r="QH8" i="56"/>
  <c r="QK8" i="56"/>
  <c r="QL8" i="56"/>
  <c r="QG9" i="56"/>
  <c r="QH9" i="56"/>
  <c r="QK9" i="56"/>
  <c r="QL9" i="56"/>
  <c r="QG10" i="56"/>
  <c r="QH10" i="56"/>
  <c r="QK10" i="56"/>
  <c r="QL10" i="56"/>
  <c r="QG11" i="56"/>
  <c r="QH11" i="56"/>
  <c r="QK11" i="56"/>
  <c r="QL11" i="56"/>
  <c r="QG12" i="56"/>
  <c r="QH12" i="56"/>
  <c r="QK12" i="56"/>
  <c r="QL12" i="56"/>
  <c r="QG13" i="56"/>
  <c r="QH13" i="56"/>
  <c r="QK13" i="56"/>
  <c r="QL13" i="56"/>
  <c r="QG14" i="56"/>
  <c r="QH14" i="56"/>
  <c r="QK14" i="56"/>
  <c r="QL14" i="56"/>
  <c r="QG15" i="56"/>
  <c r="QH15" i="56"/>
  <c r="QK15" i="56"/>
  <c r="QL15" i="56"/>
  <c r="QG16" i="56"/>
  <c r="QH16" i="56"/>
  <c r="QK16" i="56"/>
  <c r="QL16" i="56"/>
  <c r="QG17" i="56"/>
  <c r="QH17" i="56"/>
  <c r="QK17" i="56"/>
  <c r="QL17" i="56"/>
  <c r="QG18" i="56"/>
  <c r="QH18" i="56"/>
  <c r="QK18" i="56"/>
  <c r="QL18" i="56"/>
  <c r="QG19" i="56"/>
  <c r="QH19" i="56"/>
  <c r="QK19" i="56"/>
  <c r="QL19" i="56"/>
  <c r="QG20" i="56"/>
  <c r="QH20" i="56"/>
  <c r="QK20" i="56"/>
  <c r="QL20" i="56"/>
  <c r="QG21" i="56"/>
  <c r="QH21" i="56"/>
  <c r="QK21" i="56"/>
  <c r="QL21" i="56"/>
  <c r="QG22" i="56"/>
  <c r="QH22" i="56"/>
  <c r="QK22" i="56"/>
  <c r="QL22" i="56"/>
  <c r="QG23" i="56"/>
  <c r="QH23" i="56"/>
  <c r="QK23" i="56"/>
  <c r="QL23" i="56"/>
  <c r="QG24" i="56"/>
  <c r="QH24" i="56"/>
  <c r="QK24" i="56"/>
  <c r="QL24" i="56"/>
  <c r="QG25" i="56"/>
  <c r="QH25" i="56"/>
  <c r="QK25" i="56"/>
  <c r="QL25" i="56"/>
  <c r="QG26" i="56"/>
  <c r="QH26" i="56"/>
  <c r="QK26" i="56"/>
  <c r="QL26" i="56"/>
  <c r="QG27" i="56"/>
  <c r="QH27" i="56"/>
  <c r="QK27" i="56"/>
  <c r="QL27" i="56"/>
  <c r="QG28" i="56"/>
  <c r="QH28" i="56"/>
  <c r="QK28" i="56"/>
  <c r="QL28" i="56"/>
  <c r="QG29" i="56"/>
  <c r="QH29" i="56"/>
  <c r="QK29" i="56"/>
  <c r="QL29" i="56"/>
  <c r="QG30" i="56"/>
  <c r="QH30" i="56"/>
  <c r="QK30" i="56"/>
  <c r="QL30" i="56"/>
  <c r="QG31" i="56"/>
  <c r="QH31" i="56"/>
  <c r="QK31" i="56"/>
  <c r="QL31" i="56"/>
  <c r="QG32" i="56"/>
  <c r="QH32" i="56"/>
  <c r="QK32" i="56"/>
  <c r="QL32" i="56"/>
  <c r="QG33" i="56"/>
  <c r="QH33" i="56"/>
  <c r="QK33" i="56"/>
  <c r="QL33" i="56"/>
  <c r="QG34" i="56"/>
  <c r="QH34" i="56"/>
  <c r="QK34" i="56"/>
  <c r="QL34" i="56"/>
  <c r="QG35" i="56"/>
  <c r="QH35" i="56"/>
  <c r="QK35" i="56"/>
  <c r="QL35" i="56"/>
  <c r="QG36" i="56"/>
  <c r="QH36" i="56"/>
  <c r="QK36" i="56"/>
  <c r="QL36" i="56"/>
  <c r="QG37" i="56"/>
  <c r="QH37" i="56"/>
  <c r="QK37" i="56"/>
  <c r="QL37" i="56"/>
  <c r="QG38" i="56"/>
  <c r="QH38" i="56"/>
  <c r="QK38" i="56"/>
  <c r="QL38" i="56"/>
  <c r="QG39" i="56"/>
  <c r="QH39" i="56"/>
  <c r="QK39" i="56"/>
  <c r="QL39" i="56"/>
  <c r="QG40" i="56"/>
  <c r="QH40" i="56"/>
  <c r="QK40" i="56"/>
  <c r="QL40" i="56"/>
  <c r="QG41" i="56"/>
  <c r="QH41" i="56"/>
  <c r="QK41" i="56"/>
  <c r="QL41" i="56"/>
  <c r="QG42" i="56"/>
  <c r="QH42" i="56"/>
  <c r="QK42" i="56"/>
  <c r="QL42" i="56"/>
  <c r="QG43" i="56"/>
  <c r="QH43" i="56"/>
  <c r="QK43" i="56"/>
  <c r="QL43" i="56"/>
  <c r="QG44" i="56"/>
  <c r="QH44" i="56"/>
  <c r="QK44" i="56"/>
  <c r="QL44" i="56"/>
  <c r="QG45" i="56"/>
  <c r="QH45" i="56"/>
  <c r="QK45" i="56"/>
  <c r="QL45" i="56"/>
  <c r="QG46" i="56"/>
  <c r="QH46" i="56"/>
  <c r="QK46" i="56"/>
  <c r="QL46" i="56"/>
  <c r="QG47" i="56"/>
  <c r="QH47" i="56"/>
  <c r="QK47" i="56"/>
  <c r="QL47" i="56"/>
  <c r="QG48" i="56"/>
  <c r="QH48" i="56"/>
  <c r="QK48" i="56"/>
  <c r="QL48" i="56"/>
  <c r="PV44" i="56"/>
  <c r="PW44" i="56"/>
  <c r="PZ44" i="56"/>
  <c r="QA44" i="56"/>
  <c r="PV45" i="56"/>
  <c r="PW45" i="56"/>
  <c r="PZ45" i="56"/>
  <c r="QA45" i="56"/>
  <c r="PV46" i="56"/>
  <c r="PW46" i="56"/>
  <c r="PZ46" i="56"/>
  <c r="QA46" i="56"/>
  <c r="PV47" i="56"/>
  <c r="PW47" i="56"/>
  <c r="PZ47" i="56"/>
  <c r="QA47" i="56"/>
  <c r="PV48" i="56"/>
  <c r="PW48" i="56"/>
  <c r="PZ48" i="56"/>
  <c r="QA48" i="56"/>
  <c r="PV7" i="56"/>
  <c r="PW7" i="56"/>
  <c r="PZ7" i="56"/>
  <c r="QA7" i="56"/>
  <c r="PV8" i="56"/>
  <c r="PW8" i="56"/>
  <c r="PZ8" i="56"/>
  <c r="QA8" i="56"/>
  <c r="PV9" i="56"/>
  <c r="PW9" i="56"/>
  <c r="PZ9" i="56"/>
  <c r="QA9" i="56"/>
  <c r="PV10" i="56"/>
  <c r="PW10" i="56"/>
  <c r="PZ10" i="56"/>
  <c r="QA10" i="56"/>
  <c r="PV11" i="56"/>
  <c r="PW11" i="56"/>
  <c r="PZ11" i="56"/>
  <c r="QA11" i="56"/>
  <c r="PV12" i="56"/>
  <c r="QC12" i="56" s="1"/>
  <c r="PW12" i="56"/>
  <c r="PZ12" i="56"/>
  <c r="QA12" i="56"/>
  <c r="PV13" i="56"/>
  <c r="PW13" i="56"/>
  <c r="PZ13" i="56"/>
  <c r="QA13" i="56"/>
  <c r="PV14" i="56"/>
  <c r="QC14" i="56" s="1"/>
  <c r="PW14" i="56"/>
  <c r="PZ14" i="56"/>
  <c r="QA14" i="56"/>
  <c r="PV15" i="56"/>
  <c r="PW15" i="56"/>
  <c r="PZ15" i="56"/>
  <c r="QA15" i="56"/>
  <c r="PV16" i="56"/>
  <c r="PW16" i="56"/>
  <c r="PZ16" i="56"/>
  <c r="QA16" i="56"/>
  <c r="PV17" i="56"/>
  <c r="PW17" i="56"/>
  <c r="PZ17" i="56"/>
  <c r="QA17" i="56"/>
  <c r="PV18" i="56"/>
  <c r="PW18" i="56"/>
  <c r="PZ18" i="56"/>
  <c r="QA18" i="56"/>
  <c r="PV19" i="56"/>
  <c r="PW19" i="56"/>
  <c r="PZ19" i="56"/>
  <c r="QA19" i="56"/>
  <c r="PV20" i="56"/>
  <c r="PW20" i="56"/>
  <c r="PZ20" i="56"/>
  <c r="QA20" i="56"/>
  <c r="PV21" i="56"/>
  <c r="PW21" i="56"/>
  <c r="PZ21" i="56"/>
  <c r="QA21" i="56"/>
  <c r="PV22" i="56"/>
  <c r="PW22" i="56"/>
  <c r="PZ22" i="56"/>
  <c r="QA22" i="56"/>
  <c r="PV23" i="56"/>
  <c r="PW23" i="56"/>
  <c r="PZ23" i="56"/>
  <c r="QA23" i="56"/>
  <c r="PV24" i="56"/>
  <c r="PW24" i="56"/>
  <c r="PZ24" i="56"/>
  <c r="QA24" i="56"/>
  <c r="PV25" i="56"/>
  <c r="PW25" i="56"/>
  <c r="PZ25" i="56"/>
  <c r="QA25" i="56"/>
  <c r="PV26" i="56"/>
  <c r="QC26" i="56" s="1"/>
  <c r="PW26" i="56"/>
  <c r="PZ26" i="56"/>
  <c r="QA26" i="56"/>
  <c r="PV27" i="56"/>
  <c r="PW27" i="56"/>
  <c r="PZ27" i="56"/>
  <c r="QA27" i="56"/>
  <c r="PV28" i="56"/>
  <c r="QC28" i="56" s="1"/>
  <c r="PW28" i="56"/>
  <c r="PZ28" i="56"/>
  <c r="QA28" i="56"/>
  <c r="PV29" i="56"/>
  <c r="PW29" i="56"/>
  <c r="PZ29" i="56"/>
  <c r="QA29" i="56"/>
  <c r="PV30" i="56"/>
  <c r="QC30" i="56" s="1"/>
  <c r="PW30" i="56"/>
  <c r="PZ30" i="56"/>
  <c r="QA30" i="56"/>
  <c r="PV31" i="56"/>
  <c r="PW31" i="56"/>
  <c r="PZ31" i="56"/>
  <c r="QA31" i="56"/>
  <c r="PV32" i="56"/>
  <c r="PW32" i="56"/>
  <c r="PZ32" i="56"/>
  <c r="QA32" i="56"/>
  <c r="PV33" i="56"/>
  <c r="PW33" i="56"/>
  <c r="PZ33" i="56"/>
  <c r="QA33" i="56"/>
  <c r="PV34" i="56"/>
  <c r="PW34" i="56"/>
  <c r="PZ34" i="56"/>
  <c r="QA34" i="56"/>
  <c r="PV35" i="56"/>
  <c r="PW35" i="56"/>
  <c r="PZ35" i="56"/>
  <c r="QA35" i="56"/>
  <c r="PV36" i="56"/>
  <c r="PW36" i="56"/>
  <c r="PZ36" i="56"/>
  <c r="QA36" i="56"/>
  <c r="PV37" i="56"/>
  <c r="PW37" i="56"/>
  <c r="PZ37" i="56"/>
  <c r="QA37" i="56"/>
  <c r="PV38" i="56"/>
  <c r="QC38" i="56" s="1"/>
  <c r="PW38" i="56"/>
  <c r="PZ38" i="56"/>
  <c r="QA38" i="56"/>
  <c r="PV39" i="56"/>
  <c r="PW39" i="56"/>
  <c r="PZ39" i="56"/>
  <c r="QA39" i="56"/>
  <c r="PV40" i="56"/>
  <c r="PW40" i="56"/>
  <c r="PZ40" i="56"/>
  <c r="QA40" i="56"/>
  <c r="PV41" i="56"/>
  <c r="PW41" i="56"/>
  <c r="PZ41" i="56"/>
  <c r="QA41" i="56"/>
  <c r="PV42" i="56"/>
  <c r="PW42" i="56"/>
  <c r="PZ42" i="56"/>
  <c r="QA42" i="56"/>
  <c r="PV43" i="56"/>
  <c r="PW43" i="56"/>
  <c r="PZ43" i="56"/>
  <c r="QA43" i="56"/>
  <c r="PP26" i="56"/>
  <c r="PO26" i="56"/>
  <c r="PL26" i="56"/>
  <c r="PK26" i="56"/>
  <c r="PP25" i="56"/>
  <c r="PO25" i="56"/>
  <c r="PL25" i="56"/>
  <c r="PK25" i="56"/>
  <c r="PP24" i="56"/>
  <c r="PO24" i="56"/>
  <c r="PL24" i="56"/>
  <c r="PK24" i="56"/>
  <c r="PP23" i="56"/>
  <c r="PO23" i="56"/>
  <c r="PL23" i="56"/>
  <c r="PK23" i="56"/>
  <c r="PP22" i="56"/>
  <c r="PO22" i="56"/>
  <c r="PL22" i="56"/>
  <c r="PK22" i="56"/>
  <c r="PP21" i="56"/>
  <c r="PO21" i="56"/>
  <c r="PL21" i="56"/>
  <c r="PK21" i="56"/>
  <c r="PP20" i="56"/>
  <c r="PO20" i="56"/>
  <c r="PL20" i="56"/>
  <c r="PK20" i="56"/>
  <c r="PP19" i="56"/>
  <c r="PO19" i="56"/>
  <c r="PL19" i="56"/>
  <c r="PK19" i="56"/>
  <c r="PP18" i="56"/>
  <c r="PO18" i="56"/>
  <c r="PL18" i="56"/>
  <c r="PK18" i="56"/>
  <c r="PP17" i="56"/>
  <c r="PO17" i="56"/>
  <c r="PL17" i="56"/>
  <c r="PK17" i="56"/>
  <c r="PP16" i="56"/>
  <c r="PO16" i="56"/>
  <c r="PL16" i="56"/>
  <c r="PK16" i="56"/>
  <c r="PP15" i="56"/>
  <c r="PO15" i="56"/>
  <c r="PL15" i="56"/>
  <c r="PK15" i="56"/>
  <c r="PP14" i="56"/>
  <c r="PO14" i="56"/>
  <c r="PL14" i="56"/>
  <c r="PK14" i="56"/>
  <c r="PP13" i="56"/>
  <c r="PO13" i="56"/>
  <c r="PL13" i="56"/>
  <c r="PK13" i="56"/>
  <c r="PP12" i="56"/>
  <c r="PO12" i="56"/>
  <c r="PL12" i="56"/>
  <c r="PK12" i="56"/>
  <c r="PP11" i="56"/>
  <c r="PO11" i="56"/>
  <c r="PL11" i="56"/>
  <c r="PK11" i="56"/>
  <c r="PP10" i="56"/>
  <c r="PO10" i="56"/>
  <c r="PL10" i="56"/>
  <c r="PK10" i="56"/>
  <c r="PP9" i="56"/>
  <c r="PO9" i="56"/>
  <c r="PL9" i="56"/>
  <c r="PK9" i="56"/>
  <c r="PP8" i="56"/>
  <c r="PO8" i="56"/>
  <c r="PL8" i="56"/>
  <c r="PK8" i="56"/>
  <c r="PP7" i="56"/>
  <c r="PO7" i="56"/>
  <c r="PL7" i="56"/>
  <c r="PK7" i="56"/>
  <c r="PP6" i="56"/>
  <c r="PO6" i="56"/>
  <c r="PL6" i="56"/>
  <c r="PK6" i="56"/>
  <c r="PP5" i="56"/>
  <c r="PO5" i="56"/>
  <c r="PL5" i="56"/>
  <c r="PK5" i="56"/>
  <c r="OZ7" i="56"/>
  <c r="PA7" i="56"/>
  <c r="PD7" i="56"/>
  <c r="PE7" i="56"/>
  <c r="OZ8" i="56"/>
  <c r="PA8" i="56"/>
  <c r="PD8" i="56"/>
  <c r="PE8" i="56"/>
  <c r="OZ9" i="56"/>
  <c r="PA9" i="56"/>
  <c r="PD9" i="56"/>
  <c r="PE9" i="56"/>
  <c r="OZ10" i="56"/>
  <c r="PA10" i="56"/>
  <c r="PD10" i="56"/>
  <c r="PE10" i="56"/>
  <c r="OZ11" i="56"/>
  <c r="PA11" i="56"/>
  <c r="PD11" i="56"/>
  <c r="PE11" i="56"/>
  <c r="OZ12" i="56"/>
  <c r="PA12" i="56"/>
  <c r="PD12" i="56"/>
  <c r="PE12" i="56"/>
  <c r="OZ13" i="56"/>
  <c r="PA13" i="56"/>
  <c r="PD13" i="56"/>
  <c r="PE13" i="56"/>
  <c r="OZ14" i="56"/>
  <c r="PA14" i="56"/>
  <c r="PD14" i="56"/>
  <c r="PE14" i="56"/>
  <c r="OZ15" i="56"/>
  <c r="PA15" i="56"/>
  <c r="PD15" i="56"/>
  <c r="PE15" i="56"/>
  <c r="OZ16" i="56"/>
  <c r="PA16" i="56"/>
  <c r="PD16" i="56"/>
  <c r="PE16" i="56"/>
  <c r="OZ17" i="56"/>
  <c r="PA17" i="56"/>
  <c r="PD17" i="56"/>
  <c r="PE17" i="56"/>
  <c r="OZ18" i="56"/>
  <c r="PA18" i="56"/>
  <c r="PD18" i="56"/>
  <c r="PE18" i="56"/>
  <c r="OZ19" i="56"/>
  <c r="PA19" i="56"/>
  <c r="PD19" i="56"/>
  <c r="PE19" i="56"/>
  <c r="OZ20" i="56"/>
  <c r="PA20" i="56"/>
  <c r="PD20" i="56"/>
  <c r="PE20" i="56"/>
  <c r="OZ21" i="56"/>
  <c r="PA21" i="56"/>
  <c r="PD21" i="56"/>
  <c r="PE21" i="56"/>
  <c r="OZ22" i="56"/>
  <c r="PA22" i="56"/>
  <c r="PD22" i="56"/>
  <c r="PE22" i="56"/>
  <c r="OZ23" i="56"/>
  <c r="PA23" i="56"/>
  <c r="PD23" i="56"/>
  <c r="PE23" i="56"/>
  <c r="OZ24" i="56"/>
  <c r="PA24" i="56"/>
  <c r="PD24" i="56"/>
  <c r="PE24" i="56"/>
  <c r="OZ25" i="56"/>
  <c r="PA25" i="56"/>
  <c r="PD25" i="56"/>
  <c r="PE25" i="56"/>
  <c r="OZ26" i="56"/>
  <c r="PA26" i="56"/>
  <c r="PD26" i="56"/>
  <c r="PE26" i="56"/>
  <c r="OT5" i="56"/>
  <c r="OS5" i="56"/>
  <c r="OP5" i="56"/>
  <c r="OO5" i="56"/>
  <c r="MF29" i="56"/>
  <c r="ME29" i="56"/>
  <c r="MB29" i="56"/>
  <c r="MA29" i="56"/>
  <c r="MF28" i="56"/>
  <c r="ME28" i="56"/>
  <c r="MB28" i="56"/>
  <c r="MA28" i="56"/>
  <c r="MF27" i="56"/>
  <c r="ME27" i="56"/>
  <c r="MB27" i="56"/>
  <c r="MA27" i="56"/>
  <c r="MF26" i="56"/>
  <c r="ME26" i="56"/>
  <c r="MB26" i="56"/>
  <c r="MA26" i="56"/>
  <c r="MF25" i="56"/>
  <c r="ME25" i="56"/>
  <c r="MB25" i="56"/>
  <c r="MA25" i="56"/>
  <c r="MF24" i="56"/>
  <c r="ME24" i="56"/>
  <c r="MB24" i="56"/>
  <c r="MA24" i="56"/>
  <c r="MF23" i="56"/>
  <c r="ME23" i="56"/>
  <c r="MB23" i="56"/>
  <c r="MA23" i="56"/>
  <c r="MF22" i="56"/>
  <c r="ME22" i="56"/>
  <c r="MB22" i="56"/>
  <c r="MA22" i="56"/>
  <c r="MF21" i="56"/>
  <c r="ME21" i="56"/>
  <c r="MB21" i="56"/>
  <c r="MA21" i="56"/>
  <c r="MF20" i="56"/>
  <c r="ME20" i="56"/>
  <c r="MB20" i="56"/>
  <c r="MA20" i="56"/>
  <c r="MF19" i="56"/>
  <c r="ME19" i="56"/>
  <c r="MB19" i="56"/>
  <c r="MA19" i="56"/>
  <c r="MF18" i="56"/>
  <c r="ME18" i="56"/>
  <c r="MB18" i="56"/>
  <c r="MA18" i="56"/>
  <c r="MF17" i="56"/>
  <c r="ME17" i="56"/>
  <c r="MB17" i="56"/>
  <c r="MA17" i="56"/>
  <c r="MF16" i="56"/>
  <c r="ME16" i="56"/>
  <c r="MB16" i="56"/>
  <c r="MA16" i="56"/>
  <c r="MF15" i="56"/>
  <c r="ME15" i="56"/>
  <c r="MB15" i="56"/>
  <c r="MA15" i="56"/>
  <c r="MF14" i="56"/>
  <c r="ME14" i="56"/>
  <c r="MB14" i="56"/>
  <c r="MA14" i="56"/>
  <c r="MF13" i="56"/>
  <c r="ME13" i="56"/>
  <c r="MB13" i="56"/>
  <c r="MA13" i="56"/>
  <c r="MF12" i="56"/>
  <c r="ME12" i="56"/>
  <c r="MB12" i="56"/>
  <c r="MA12" i="56"/>
  <c r="MF11" i="56"/>
  <c r="ME11" i="56"/>
  <c r="MB11" i="56"/>
  <c r="MA11" i="56"/>
  <c r="MF10" i="56"/>
  <c r="ME10" i="56"/>
  <c r="MB10" i="56"/>
  <c r="MA10" i="56"/>
  <c r="MF9" i="56"/>
  <c r="ME9" i="56"/>
  <c r="MB9" i="56"/>
  <c r="MA9" i="56"/>
  <c r="MF8" i="56"/>
  <c r="ME8" i="56"/>
  <c r="MB8" i="56"/>
  <c r="MA8" i="56"/>
  <c r="MF7" i="56"/>
  <c r="ME7" i="56"/>
  <c r="MB7" i="56"/>
  <c r="MA7" i="56"/>
  <c r="MF6" i="56"/>
  <c r="ME6" i="56"/>
  <c r="MB6" i="56"/>
  <c r="MA6" i="56"/>
  <c r="MF5" i="56"/>
  <c r="ME5" i="56"/>
  <c r="MB5" i="56"/>
  <c r="MA5" i="56"/>
  <c r="LP20" i="56"/>
  <c r="LQ20" i="56"/>
  <c r="LT20" i="56"/>
  <c r="LU20" i="56"/>
  <c r="LP21" i="56"/>
  <c r="LQ21" i="56"/>
  <c r="LT21" i="56"/>
  <c r="LU21" i="56"/>
  <c r="LP22" i="56"/>
  <c r="LQ22" i="56"/>
  <c r="LT22" i="56"/>
  <c r="LU22" i="56"/>
  <c r="LP23" i="56"/>
  <c r="LQ23" i="56"/>
  <c r="LT23" i="56"/>
  <c r="LU23" i="56"/>
  <c r="LP24" i="56"/>
  <c r="LQ24" i="56"/>
  <c r="LT24" i="56"/>
  <c r="LU24" i="56"/>
  <c r="LP25" i="56"/>
  <c r="LQ25" i="56"/>
  <c r="LT25" i="56"/>
  <c r="LU25" i="56"/>
  <c r="LP26" i="56"/>
  <c r="LQ26" i="56"/>
  <c r="LT26" i="56"/>
  <c r="LU26" i="56"/>
  <c r="LP27" i="56"/>
  <c r="LQ27" i="56"/>
  <c r="LT27" i="56"/>
  <c r="LU27" i="56"/>
  <c r="LP28" i="56"/>
  <c r="LW28" i="56" s="1"/>
  <c r="LQ28" i="56"/>
  <c r="LT28" i="56"/>
  <c r="LU28" i="56"/>
  <c r="LP29" i="56"/>
  <c r="LQ29" i="56"/>
  <c r="LT29" i="56"/>
  <c r="LU29" i="56"/>
  <c r="LU19" i="56"/>
  <c r="LT19" i="56"/>
  <c r="LQ19" i="56"/>
  <c r="LP19" i="56"/>
  <c r="LU18" i="56"/>
  <c r="LT18" i="56"/>
  <c r="LQ18" i="56"/>
  <c r="LP18" i="56"/>
  <c r="LU17" i="56"/>
  <c r="LT17" i="56"/>
  <c r="LQ17" i="56"/>
  <c r="LP17" i="56"/>
  <c r="LU16" i="56"/>
  <c r="LT16" i="56"/>
  <c r="LQ16" i="56"/>
  <c r="LP16" i="56"/>
  <c r="LU15" i="56"/>
  <c r="LT15" i="56"/>
  <c r="LQ15" i="56"/>
  <c r="LP15" i="56"/>
  <c r="LU14" i="56"/>
  <c r="LT14" i="56"/>
  <c r="LQ14" i="56"/>
  <c r="LP14" i="56"/>
  <c r="LU13" i="56"/>
  <c r="LT13" i="56"/>
  <c r="LQ13" i="56"/>
  <c r="LP13" i="56"/>
  <c r="LU12" i="56"/>
  <c r="LT12" i="56"/>
  <c r="LQ12" i="56"/>
  <c r="LP12" i="56"/>
  <c r="LU11" i="56"/>
  <c r="LT11" i="56"/>
  <c r="LQ11" i="56"/>
  <c r="LP11" i="56"/>
  <c r="LU10" i="56"/>
  <c r="LT10" i="56"/>
  <c r="LQ10" i="56"/>
  <c r="LP10" i="56"/>
  <c r="LU9" i="56"/>
  <c r="LT9" i="56"/>
  <c r="LQ9" i="56"/>
  <c r="LP9" i="56"/>
  <c r="LU8" i="56"/>
  <c r="LT8" i="56"/>
  <c r="LQ8" i="56"/>
  <c r="LP8" i="56"/>
  <c r="LU7" i="56"/>
  <c r="LT7" i="56"/>
  <c r="LQ7" i="56"/>
  <c r="LP7" i="56"/>
  <c r="LU6" i="56"/>
  <c r="LT6" i="56"/>
  <c r="LQ6" i="56"/>
  <c r="LP6" i="56"/>
  <c r="LU5" i="56"/>
  <c r="LT5" i="56"/>
  <c r="LQ5" i="56"/>
  <c r="LP5" i="56"/>
  <c r="LJ5" i="56"/>
  <c r="LI5" i="56"/>
  <c r="LF5" i="56"/>
  <c r="LE5" i="56"/>
  <c r="KN29" i="56"/>
  <c r="KM29" i="56"/>
  <c r="KJ29" i="56"/>
  <c r="KI29" i="56"/>
  <c r="KN28" i="56"/>
  <c r="KM28" i="56"/>
  <c r="KJ28" i="56"/>
  <c r="KI28" i="56"/>
  <c r="KN27" i="56"/>
  <c r="KM27" i="56"/>
  <c r="KJ27" i="56"/>
  <c r="KI27" i="56"/>
  <c r="KN26" i="56"/>
  <c r="KM26" i="56"/>
  <c r="KJ26" i="56"/>
  <c r="KI26" i="56"/>
  <c r="KN25" i="56"/>
  <c r="KM25" i="56"/>
  <c r="KJ25" i="56"/>
  <c r="KI25" i="56"/>
  <c r="KN24" i="56"/>
  <c r="KM24" i="56"/>
  <c r="KJ24" i="56"/>
  <c r="KI24" i="56"/>
  <c r="KN23" i="56"/>
  <c r="KM23" i="56"/>
  <c r="KJ23" i="56"/>
  <c r="KI23" i="56"/>
  <c r="KN22" i="56"/>
  <c r="KM22" i="56"/>
  <c r="KJ22" i="56"/>
  <c r="KI22" i="56"/>
  <c r="KN21" i="56"/>
  <c r="KM21" i="56"/>
  <c r="KJ21" i="56"/>
  <c r="KI21" i="56"/>
  <c r="KN20" i="56"/>
  <c r="KM20" i="56"/>
  <c r="KJ20" i="56"/>
  <c r="KI20" i="56"/>
  <c r="KN19" i="56"/>
  <c r="KM19" i="56"/>
  <c r="KJ19" i="56"/>
  <c r="KI19" i="56"/>
  <c r="KN18" i="56"/>
  <c r="KM18" i="56"/>
  <c r="KJ18" i="56"/>
  <c r="KI18" i="56"/>
  <c r="KN17" i="56"/>
  <c r="KM17" i="56"/>
  <c r="KJ17" i="56"/>
  <c r="KI17" i="56"/>
  <c r="KN16" i="56"/>
  <c r="KM16" i="56"/>
  <c r="KJ16" i="56"/>
  <c r="KI16" i="56"/>
  <c r="KN15" i="56"/>
  <c r="KM15" i="56"/>
  <c r="KJ15" i="56"/>
  <c r="KI15" i="56"/>
  <c r="KN14" i="56"/>
  <c r="KM14" i="56"/>
  <c r="KJ14" i="56"/>
  <c r="KI14" i="56"/>
  <c r="KN13" i="56"/>
  <c r="KM13" i="56"/>
  <c r="KJ13" i="56"/>
  <c r="KI13" i="56"/>
  <c r="KN12" i="56"/>
  <c r="KM12" i="56"/>
  <c r="KJ12" i="56"/>
  <c r="KI12" i="56"/>
  <c r="KN11" i="56"/>
  <c r="KM11" i="56"/>
  <c r="KJ11" i="56"/>
  <c r="KI11" i="56"/>
  <c r="KN10" i="56"/>
  <c r="KM10" i="56"/>
  <c r="KJ10" i="56"/>
  <c r="KI10" i="56"/>
  <c r="KN9" i="56"/>
  <c r="KM9" i="56"/>
  <c r="KJ9" i="56"/>
  <c r="KI9" i="56"/>
  <c r="KN8" i="56"/>
  <c r="KM8" i="56"/>
  <c r="KJ8" i="56"/>
  <c r="KI8" i="56"/>
  <c r="KN7" i="56"/>
  <c r="KM7" i="56"/>
  <c r="KJ7" i="56"/>
  <c r="KI7" i="56"/>
  <c r="KN6" i="56"/>
  <c r="KM6" i="56"/>
  <c r="KJ6" i="56"/>
  <c r="KI6" i="56"/>
  <c r="KN5" i="56"/>
  <c r="KM5" i="56"/>
  <c r="KJ5" i="56"/>
  <c r="KI5" i="56"/>
  <c r="JM28" i="56"/>
  <c r="JN28" i="56"/>
  <c r="JQ28" i="56"/>
  <c r="JR28" i="56"/>
  <c r="JM29" i="56"/>
  <c r="JN29" i="56"/>
  <c r="JQ29" i="56"/>
  <c r="JR29" i="56"/>
  <c r="JM24" i="56"/>
  <c r="JN24" i="56"/>
  <c r="JQ24" i="56"/>
  <c r="JR24" i="56"/>
  <c r="JM25" i="56"/>
  <c r="JN25" i="56"/>
  <c r="JQ25" i="56"/>
  <c r="JR25" i="56"/>
  <c r="JM26" i="56"/>
  <c r="JN26" i="56"/>
  <c r="JQ26" i="56"/>
  <c r="JR26" i="56"/>
  <c r="JM27" i="56"/>
  <c r="JN27" i="56"/>
  <c r="JQ27" i="56"/>
  <c r="JR27" i="56"/>
  <c r="JM15" i="56"/>
  <c r="JN15" i="56"/>
  <c r="JQ15" i="56"/>
  <c r="JR15" i="56"/>
  <c r="JM16" i="56"/>
  <c r="JN16" i="56"/>
  <c r="JQ16" i="56"/>
  <c r="JR16" i="56"/>
  <c r="JM17" i="56"/>
  <c r="JN17" i="56"/>
  <c r="JQ17" i="56"/>
  <c r="JR17" i="56"/>
  <c r="JM18" i="56"/>
  <c r="JN18" i="56"/>
  <c r="JQ18" i="56"/>
  <c r="JR18" i="56"/>
  <c r="JM19" i="56"/>
  <c r="JN19" i="56"/>
  <c r="JQ19" i="56"/>
  <c r="JR19" i="56"/>
  <c r="JM20" i="56"/>
  <c r="JN20" i="56"/>
  <c r="JQ20" i="56"/>
  <c r="JR20" i="56"/>
  <c r="JM21" i="56"/>
  <c r="JN21" i="56"/>
  <c r="JQ21" i="56"/>
  <c r="JR21" i="56"/>
  <c r="JM22" i="56"/>
  <c r="JN22" i="56"/>
  <c r="JQ22" i="56"/>
  <c r="JR22" i="56"/>
  <c r="JM23" i="56"/>
  <c r="JN23" i="56"/>
  <c r="JQ23" i="56"/>
  <c r="JR23" i="56"/>
  <c r="JI45" i="56"/>
  <c r="JI44" i="56"/>
  <c r="JI43" i="56"/>
  <c r="JI42" i="56"/>
  <c r="JI41" i="56"/>
  <c r="JI40" i="56"/>
  <c r="JI39" i="56"/>
  <c r="JI38" i="56"/>
  <c r="JI37" i="56"/>
  <c r="JI36" i="56"/>
  <c r="JI35" i="56"/>
  <c r="JI34" i="56"/>
  <c r="JI33" i="56"/>
  <c r="JI32" i="56"/>
  <c r="JI31" i="56"/>
  <c r="JI30" i="56"/>
  <c r="JI29" i="56"/>
  <c r="JI28" i="56"/>
  <c r="JI27" i="56"/>
  <c r="JI26" i="56"/>
  <c r="JI25" i="56"/>
  <c r="JI24" i="56"/>
  <c r="JI23" i="56"/>
  <c r="JI22" i="56"/>
  <c r="JI21" i="56"/>
  <c r="JI20" i="56"/>
  <c r="JI19" i="56"/>
  <c r="JI18" i="56"/>
  <c r="JI17" i="56"/>
  <c r="JI16" i="56"/>
  <c r="JI15" i="56"/>
  <c r="JI14" i="56"/>
  <c r="JI13" i="56"/>
  <c r="JI12" i="56"/>
  <c r="JI11" i="56"/>
  <c r="JI10" i="56"/>
  <c r="JI9" i="56"/>
  <c r="JI8" i="56"/>
  <c r="JI7" i="56"/>
  <c r="JI6" i="56"/>
  <c r="JI5" i="56"/>
  <c r="IV45" i="56"/>
  <c r="IU45" i="56"/>
  <c r="IR45" i="56"/>
  <c r="IQ45" i="56"/>
  <c r="IV44" i="56"/>
  <c r="IU44" i="56"/>
  <c r="IR44" i="56"/>
  <c r="IQ44" i="56"/>
  <c r="IV43" i="56"/>
  <c r="IU43" i="56"/>
  <c r="IR43" i="56"/>
  <c r="IQ43" i="56"/>
  <c r="IV42" i="56"/>
  <c r="IU42" i="56"/>
  <c r="IR42" i="56"/>
  <c r="IQ42" i="56"/>
  <c r="IV41" i="56"/>
  <c r="IU41" i="56"/>
  <c r="IR41" i="56"/>
  <c r="IQ41" i="56"/>
  <c r="IV40" i="56"/>
  <c r="IU40" i="56"/>
  <c r="IR40" i="56"/>
  <c r="IQ40" i="56"/>
  <c r="IV39" i="56"/>
  <c r="IU39" i="56"/>
  <c r="IR39" i="56"/>
  <c r="IQ39" i="56"/>
  <c r="IV38" i="56"/>
  <c r="IU38" i="56"/>
  <c r="IR38" i="56"/>
  <c r="IQ38" i="56"/>
  <c r="IV37" i="56"/>
  <c r="IU37" i="56"/>
  <c r="IR37" i="56"/>
  <c r="IQ37" i="56"/>
  <c r="IV36" i="56"/>
  <c r="IU36" i="56"/>
  <c r="IR36" i="56"/>
  <c r="IQ36" i="56"/>
  <c r="IV35" i="56"/>
  <c r="IU35" i="56"/>
  <c r="IR35" i="56"/>
  <c r="IQ35" i="56"/>
  <c r="IV34" i="56"/>
  <c r="IU34" i="56"/>
  <c r="IR34" i="56"/>
  <c r="IQ34" i="56"/>
  <c r="IV33" i="56"/>
  <c r="IU33" i="56"/>
  <c r="IR33" i="56"/>
  <c r="IQ33" i="56"/>
  <c r="IV32" i="56"/>
  <c r="IU32" i="56"/>
  <c r="IR32" i="56"/>
  <c r="IQ32" i="56"/>
  <c r="IV31" i="56"/>
  <c r="IU31" i="56"/>
  <c r="IR31" i="56"/>
  <c r="IQ31" i="56"/>
  <c r="IV30" i="56"/>
  <c r="IU30" i="56"/>
  <c r="IR30" i="56"/>
  <c r="IQ30" i="56"/>
  <c r="IV29" i="56"/>
  <c r="IU29" i="56"/>
  <c r="IR29" i="56"/>
  <c r="IQ29" i="56"/>
  <c r="IV28" i="56"/>
  <c r="IU28" i="56"/>
  <c r="IR28" i="56"/>
  <c r="IQ28" i="56"/>
  <c r="IV27" i="56"/>
  <c r="IU27" i="56"/>
  <c r="IR27" i="56"/>
  <c r="IQ27" i="56"/>
  <c r="IV26" i="56"/>
  <c r="IU26" i="56"/>
  <c r="IR26" i="56"/>
  <c r="IQ26" i="56"/>
  <c r="IV25" i="56"/>
  <c r="IU25" i="56"/>
  <c r="IR25" i="56"/>
  <c r="IQ25" i="56"/>
  <c r="IV24" i="56"/>
  <c r="IU24" i="56"/>
  <c r="IR24" i="56"/>
  <c r="IQ24" i="56"/>
  <c r="IV23" i="56"/>
  <c r="IU23" i="56"/>
  <c r="IR23" i="56"/>
  <c r="IQ23" i="56"/>
  <c r="IV22" i="56"/>
  <c r="IU22" i="56"/>
  <c r="IR22" i="56"/>
  <c r="IQ22" i="56"/>
  <c r="IV21" i="56"/>
  <c r="IU21" i="56"/>
  <c r="IR21" i="56"/>
  <c r="IQ21" i="56"/>
  <c r="IV20" i="56"/>
  <c r="IU20" i="56"/>
  <c r="IR20" i="56"/>
  <c r="IQ20" i="56"/>
  <c r="IV19" i="56"/>
  <c r="IU19" i="56"/>
  <c r="IR19" i="56"/>
  <c r="IQ19" i="56"/>
  <c r="IV18" i="56"/>
  <c r="IU18" i="56"/>
  <c r="IR18" i="56"/>
  <c r="IQ18" i="56"/>
  <c r="IV17" i="56"/>
  <c r="IU17" i="56"/>
  <c r="IR17" i="56"/>
  <c r="IQ17" i="56"/>
  <c r="IV16" i="56"/>
  <c r="IU16" i="56"/>
  <c r="IR16" i="56"/>
  <c r="IQ16" i="56"/>
  <c r="IV15" i="56"/>
  <c r="IU15" i="56"/>
  <c r="IR15" i="56"/>
  <c r="IQ15" i="56"/>
  <c r="IV14" i="56"/>
  <c r="IU14" i="56"/>
  <c r="IR14" i="56"/>
  <c r="IQ14" i="56"/>
  <c r="IV13" i="56"/>
  <c r="IU13" i="56"/>
  <c r="IR13" i="56"/>
  <c r="IQ13" i="56"/>
  <c r="IV12" i="56"/>
  <c r="IU12" i="56"/>
  <c r="IR12" i="56"/>
  <c r="IQ12" i="56"/>
  <c r="IV11" i="56"/>
  <c r="IU11" i="56"/>
  <c r="IR11" i="56"/>
  <c r="IQ11" i="56"/>
  <c r="IV10" i="56"/>
  <c r="IU10" i="56"/>
  <c r="IR10" i="56"/>
  <c r="IQ10" i="56"/>
  <c r="IV9" i="56"/>
  <c r="IU9" i="56"/>
  <c r="IR9" i="56"/>
  <c r="IQ9" i="56"/>
  <c r="IV8" i="56"/>
  <c r="IU8" i="56"/>
  <c r="IR8" i="56"/>
  <c r="IQ8" i="56"/>
  <c r="IV7" i="56"/>
  <c r="IU7" i="56"/>
  <c r="IR7" i="56"/>
  <c r="IQ7" i="56"/>
  <c r="IV6" i="56"/>
  <c r="IU6" i="56"/>
  <c r="IR6" i="56"/>
  <c r="IQ6" i="56"/>
  <c r="IV5" i="56"/>
  <c r="IU5" i="56"/>
  <c r="IR5" i="56"/>
  <c r="IQ5" i="56"/>
  <c r="IK45" i="56"/>
  <c r="IJ45" i="56"/>
  <c r="IG45" i="56"/>
  <c r="IF45" i="56"/>
  <c r="IK44" i="56"/>
  <c r="IJ44" i="56"/>
  <c r="IG44" i="56"/>
  <c r="IF44" i="56"/>
  <c r="IK43" i="56"/>
  <c r="IJ43" i="56"/>
  <c r="IG43" i="56"/>
  <c r="IF43" i="56"/>
  <c r="IK42" i="56"/>
  <c r="IJ42" i="56"/>
  <c r="IG42" i="56"/>
  <c r="IF42" i="56"/>
  <c r="IK41" i="56"/>
  <c r="IJ41" i="56"/>
  <c r="IG41" i="56"/>
  <c r="IF41" i="56"/>
  <c r="IK40" i="56"/>
  <c r="IJ40" i="56"/>
  <c r="IG40" i="56"/>
  <c r="IF40" i="56"/>
  <c r="IK39" i="56"/>
  <c r="IJ39" i="56"/>
  <c r="IG39" i="56"/>
  <c r="IF39" i="56"/>
  <c r="IK38" i="56"/>
  <c r="IJ38" i="56"/>
  <c r="IG38" i="56"/>
  <c r="IF38" i="56"/>
  <c r="IK37" i="56"/>
  <c r="IJ37" i="56"/>
  <c r="IG37" i="56"/>
  <c r="IF37" i="56"/>
  <c r="IK36" i="56"/>
  <c r="IJ36" i="56"/>
  <c r="IG36" i="56"/>
  <c r="IF36" i="56"/>
  <c r="IK35" i="56"/>
  <c r="IJ35" i="56"/>
  <c r="IG35" i="56"/>
  <c r="IF35" i="56"/>
  <c r="IK34" i="56"/>
  <c r="IJ34" i="56"/>
  <c r="IG34" i="56"/>
  <c r="IF34" i="56"/>
  <c r="IK33" i="56"/>
  <c r="IJ33" i="56"/>
  <c r="IG33" i="56"/>
  <c r="IF33" i="56"/>
  <c r="IK32" i="56"/>
  <c r="IJ32" i="56"/>
  <c r="IG32" i="56"/>
  <c r="IF32" i="56"/>
  <c r="IK31" i="56"/>
  <c r="IJ31" i="56"/>
  <c r="IG31" i="56"/>
  <c r="IF31" i="56"/>
  <c r="IK30" i="56"/>
  <c r="IJ30" i="56"/>
  <c r="IG30" i="56"/>
  <c r="IF30" i="56"/>
  <c r="IK29" i="56"/>
  <c r="IJ29" i="56"/>
  <c r="IG29" i="56"/>
  <c r="IF29" i="56"/>
  <c r="IK28" i="56"/>
  <c r="IJ28" i="56"/>
  <c r="IG28" i="56"/>
  <c r="IF28" i="56"/>
  <c r="IK27" i="56"/>
  <c r="IJ27" i="56"/>
  <c r="IG27" i="56"/>
  <c r="IF27" i="56"/>
  <c r="IK26" i="56"/>
  <c r="IJ26" i="56"/>
  <c r="IG26" i="56"/>
  <c r="IF26" i="56"/>
  <c r="IK25" i="56"/>
  <c r="IJ25" i="56"/>
  <c r="IG25" i="56"/>
  <c r="IF25" i="56"/>
  <c r="IK24" i="56"/>
  <c r="IJ24" i="56"/>
  <c r="IG24" i="56"/>
  <c r="IF24" i="56"/>
  <c r="IK23" i="56"/>
  <c r="IJ23" i="56"/>
  <c r="IG23" i="56"/>
  <c r="IF23" i="56"/>
  <c r="IK22" i="56"/>
  <c r="IJ22" i="56"/>
  <c r="IG22" i="56"/>
  <c r="IF22" i="56"/>
  <c r="IK21" i="56"/>
  <c r="IJ21" i="56"/>
  <c r="IG21" i="56"/>
  <c r="IF21" i="56"/>
  <c r="IK20" i="56"/>
  <c r="IJ20" i="56"/>
  <c r="IG20" i="56"/>
  <c r="IF20" i="56"/>
  <c r="IK19" i="56"/>
  <c r="IJ19" i="56"/>
  <c r="IG19" i="56"/>
  <c r="IF19" i="56"/>
  <c r="IK18" i="56"/>
  <c r="IJ18" i="56"/>
  <c r="IG18" i="56"/>
  <c r="IF18" i="56"/>
  <c r="IK17" i="56"/>
  <c r="IJ17" i="56"/>
  <c r="IG17" i="56"/>
  <c r="IF17" i="56"/>
  <c r="IK16" i="56"/>
  <c r="IJ16" i="56"/>
  <c r="IG16" i="56"/>
  <c r="IF16" i="56"/>
  <c r="IK15" i="56"/>
  <c r="IJ15" i="56"/>
  <c r="IG15" i="56"/>
  <c r="IF15" i="56"/>
  <c r="IK14" i="56"/>
  <c r="IJ14" i="56"/>
  <c r="IG14" i="56"/>
  <c r="IF14" i="56"/>
  <c r="IK13" i="56"/>
  <c r="IJ13" i="56"/>
  <c r="IG13" i="56"/>
  <c r="IF13" i="56"/>
  <c r="IK12" i="56"/>
  <c r="IJ12" i="56"/>
  <c r="IG12" i="56"/>
  <c r="IF12" i="56"/>
  <c r="IK11" i="56"/>
  <c r="IJ11" i="56"/>
  <c r="IG11" i="56"/>
  <c r="IF11" i="56"/>
  <c r="IK10" i="56"/>
  <c r="IJ10" i="56"/>
  <c r="IG10" i="56"/>
  <c r="IF10" i="56"/>
  <c r="IM10" i="56" s="1"/>
  <c r="IK9" i="56"/>
  <c r="IJ9" i="56"/>
  <c r="IG9" i="56"/>
  <c r="IF9" i="56"/>
  <c r="IK8" i="56"/>
  <c r="IJ8" i="56"/>
  <c r="IG8" i="56"/>
  <c r="IF8" i="56"/>
  <c r="IK7" i="56"/>
  <c r="IJ7" i="56"/>
  <c r="IG7" i="56"/>
  <c r="IF7" i="56"/>
  <c r="IK6" i="56"/>
  <c r="IJ6" i="56"/>
  <c r="IG6" i="56"/>
  <c r="IF6" i="56"/>
  <c r="IK5" i="56"/>
  <c r="IJ5" i="56"/>
  <c r="IG5" i="56"/>
  <c r="IF5" i="56"/>
  <c r="HZ45" i="56"/>
  <c r="HY45" i="56"/>
  <c r="HV45" i="56"/>
  <c r="HU45" i="56"/>
  <c r="HZ44" i="56"/>
  <c r="HY44" i="56"/>
  <c r="HV44" i="56"/>
  <c r="HU44" i="56"/>
  <c r="HZ43" i="56"/>
  <c r="HY43" i="56"/>
  <c r="HV43" i="56"/>
  <c r="HU43" i="56"/>
  <c r="HZ42" i="56"/>
  <c r="HY42" i="56"/>
  <c r="HV42" i="56"/>
  <c r="HU42" i="56"/>
  <c r="HZ41" i="56"/>
  <c r="HY41" i="56"/>
  <c r="HV41" i="56"/>
  <c r="HU41" i="56"/>
  <c r="HZ40" i="56"/>
  <c r="HY40" i="56"/>
  <c r="HV40" i="56"/>
  <c r="HU40" i="56"/>
  <c r="HZ39" i="56"/>
  <c r="HY39" i="56"/>
  <c r="HV39" i="56"/>
  <c r="HU39" i="56"/>
  <c r="HZ38" i="56"/>
  <c r="HY38" i="56"/>
  <c r="HV38" i="56"/>
  <c r="HU38" i="56"/>
  <c r="HZ37" i="56"/>
  <c r="HY37" i="56"/>
  <c r="HV37" i="56"/>
  <c r="HU37" i="56"/>
  <c r="HZ36" i="56"/>
  <c r="HY36" i="56"/>
  <c r="HV36" i="56"/>
  <c r="HU36" i="56"/>
  <c r="HZ35" i="56"/>
  <c r="HY35" i="56"/>
  <c r="HV35" i="56"/>
  <c r="HU35" i="56"/>
  <c r="IB35" i="56" s="1"/>
  <c r="HZ34" i="56"/>
  <c r="HY34" i="56"/>
  <c r="HV34" i="56"/>
  <c r="HU34" i="56"/>
  <c r="HZ33" i="56"/>
  <c r="HY33" i="56"/>
  <c r="HV33" i="56"/>
  <c r="HU33" i="56"/>
  <c r="HZ32" i="56"/>
  <c r="HY32" i="56"/>
  <c r="HV32" i="56"/>
  <c r="HU32" i="56"/>
  <c r="HZ31" i="56"/>
  <c r="HY31" i="56"/>
  <c r="HV31" i="56"/>
  <c r="HU31" i="56"/>
  <c r="HZ30" i="56"/>
  <c r="HY30" i="56"/>
  <c r="HV30" i="56"/>
  <c r="HU30" i="56"/>
  <c r="HZ29" i="56"/>
  <c r="HY29" i="56"/>
  <c r="HV29" i="56"/>
  <c r="HU29" i="56"/>
  <c r="HZ28" i="56"/>
  <c r="HY28" i="56"/>
  <c r="HV28" i="56"/>
  <c r="HU28" i="56"/>
  <c r="HZ27" i="56"/>
  <c r="HY27" i="56"/>
  <c r="HV27" i="56"/>
  <c r="HU27" i="56"/>
  <c r="HZ26" i="56"/>
  <c r="HY26" i="56"/>
  <c r="HV26" i="56"/>
  <c r="HU26" i="56"/>
  <c r="HZ25" i="56"/>
  <c r="HY25" i="56"/>
  <c r="HV25" i="56"/>
  <c r="HU25" i="56"/>
  <c r="HZ24" i="56"/>
  <c r="HY24" i="56"/>
  <c r="HV24" i="56"/>
  <c r="HU24" i="56"/>
  <c r="HZ23" i="56"/>
  <c r="HY23" i="56"/>
  <c r="HV23" i="56"/>
  <c r="HU23" i="56"/>
  <c r="HZ22" i="56"/>
  <c r="HY22" i="56"/>
  <c r="HV22" i="56"/>
  <c r="HU22" i="56"/>
  <c r="HZ21" i="56"/>
  <c r="HY21" i="56"/>
  <c r="HV21" i="56"/>
  <c r="HU21" i="56"/>
  <c r="HZ20" i="56"/>
  <c r="HY20" i="56"/>
  <c r="HV20" i="56"/>
  <c r="HU20" i="56"/>
  <c r="HZ19" i="56"/>
  <c r="HY19" i="56"/>
  <c r="HV19" i="56"/>
  <c r="HU19" i="56"/>
  <c r="HZ18" i="56"/>
  <c r="HY18" i="56"/>
  <c r="HV18" i="56"/>
  <c r="HU18" i="56"/>
  <c r="HZ17" i="56"/>
  <c r="HY17" i="56"/>
  <c r="HV17" i="56"/>
  <c r="HU17" i="56"/>
  <c r="HZ16" i="56"/>
  <c r="HY16" i="56"/>
  <c r="HV16" i="56"/>
  <c r="HU16" i="56"/>
  <c r="HZ15" i="56"/>
  <c r="HY15" i="56"/>
  <c r="HV15" i="56"/>
  <c r="HU15" i="56"/>
  <c r="HZ14" i="56"/>
  <c r="HY14" i="56"/>
  <c r="HV14" i="56"/>
  <c r="HU14" i="56"/>
  <c r="HZ13" i="56"/>
  <c r="HY13" i="56"/>
  <c r="HV13" i="56"/>
  <c r="HU13" i="56"/>
  <c r="HZ12" i="56"/>
  <c r="HY12" i="56"/>
  <c r="HV12" i="56"/>
  <c r="HU12" i="56"/>
  <c r="HZ11" i="56"/>
  <c r="HY11" i="56"/>
  <c r="HV11" i="56"/>
  <c r="HU11" i="56"/>
  <c r="HZ10" i="56"/>
  <c r="HY10" i="56"/>
  <c r="HV10" i="56"/>
  <c r="HU10" i="56"/>
  <c r="HZ9" i="56"/>
  <c r="HY9" i="56"/>
  <c r="HV9" i="56"/>
  <c r="HU9" i="56"/>
  <c r="HZ8" i="56"/>
  <c r="HY8" i="56"/>
  <c r="HV8" i="56"/>
  <c r="HU8" i="56"/>
  <c r="HZ7" i="56"/>
  <c r="HY7" i="56"/>
  <c r="HV7" i="56"/>
  <c r="HU7" i="56"/>
  <c r="HZ6" i="56"/>
  <c r="HY6" i="56"/>
  <c r="HV6" i="56"/>
  <c r="HU6" i="56"/>
  <c r="HZ5" i="56"/>
  <c r="HY5" i="56"/>
  <c r="HV5" i="56"/>
  <c r="HU5" i="56"/>
  <c r="FW45" i="56"/>
  <c r="FV45" i="56"/>
  <c r="FS45" i="56"/>
  <c r="FR45" i="56"/>
  <c r="FW44" i="56"/>
  <c r="FV44" i="56"/>
  <c r="FS44" i="56"/>
  <c r="FR44" i="56"/>
  <c r="FW43" i="56"/>
  <c r="FV43" i="56"/>
  <c r="FS43" i="56"/>
  <c r="FR43" i="56"/>
  <c r="FW42" i="56"/>
  <c r="FV42" i="56"/>
  <c r="FS42" i="56"/>
  <c r="FR42" i="56"/>
  <c r="FW41" i="56"/>
  <c r="FV41" i="56"/>
  <c r="FS41" i="56"/>
  <c r="FR41" i="56"/>
  <c r="FW40" i="56"/>
  <c r="FV40" i="56"/>
  <c r="FS40" i="56"/>
  <c r="FR40" i="56"/>
  <c r="FW39" i="56"/>
  <c r="FV39" i="56"/>
  <c r="FS39" i="56"/>
  <c r="FR39" i="56"/>
  <c r="FW38" i="56"/>
  <c r="FV38" i="56"/>
  <c r="FS38" i="56"/>
  <c r="FR38" i="56"/>
  <c r="FW37" i="56"/>
  <c r="FV37" i="56"/>
  <c r="FS37" i="56"/>
  <c r="FR37" i="56"/>
  <c r="FW36" i="56"/>
  <c r="FV36" i="56"/>
  <c r="FS36" i="56"/>
  <c r="FR36" i="56"/>
  <c r="FW35" i="56"/>
  <c r="FV35" i="56"/>
  <c r="FS35" i="56"/>
  <c r="FR35" i="56"/>
  <c r="FW34" i="56"/>
  <c r="FV34" i="56"/>
  <c r="FS34" i="56"/>
  <c r="FR34" i="56"/>
  <c r="FW33" i="56"/>
  <c r="FV33" i="56"/>
  <c r="FS33" i="56"/>
  <c r="FR33" i="56"/>
  <c r="FW32" i="56"/>
  <c r="FV32" i="56"/>
  <c r="FS32" i="56"/>
  <c r="FR32" i="56"/>
  <c r="FW31" i="56"/>
  <c r="FV31" i="56"/>
  <c r="FS31" i="56"/>
  <c r="FR31" i="56"/>
  <c r="FW30" i="56"/>
  <c r="FV30" i="56"/>
  <c r="FS30" i="56"/>
  <c r="FR30" i="56"/>
  <c r="FW29" i="56"/>
  <c r="FV29" i="56"/>
  <c r="FS29" i="56"/>
  <c r="FR29" i="56"/>
  <c r="FW28" i="56"/>
  <c r="FV28" i="56"/>
  <c r="FS28" i="56"/>
  <c r="FR28" i="56"/>
  <c r="FW27" i="56"/>
  <c r="FV27" i="56"/>
  <c r="FS27" i="56"/>
  <c r="FR27" i="56"/>
  <c r="FW26" i="56"/>
  <c r="FV26" i="56"/>
  <c r="FS26" i="56"/>
  <c r="FR26" i="56"/>
  <c r="FW25" i="56"/>
  <c r="FV25" i="56"/>
  <c r="FS25" i="56"/>
  <c r="FR25" i="56"/>
  <c r="FW24" i="56"/>
  <c r="FV24" i="56"/>
  <c r="FS24" i="56"/>
  <c r="FR24" i="56"/>
  <c r="FW23" i="56"/>
  <c r="FV23" i="56"/>
  <c r="FS23" i="56"/>
  <c r="FR23" i="56"/>
  <c r="FW22" i="56"/>
  <c r="FV22" i="56"/>
  <c r="FS22" i="56"/>
  <c r="FR22" i="56"/>
  <c r="FW21" i="56"/>
  <c r="FV21" i="56"/>
  <c r="FS21" i="56"/>
  <c r="FR21" i="56"/>
  <c r="FW20" i="56"/>
  <c r="FV20" i="56"/>
  <c r="FS20" i="56"/>
  <c r="FR20" i="56"/>
  <c r="FW19" i="56"/>
  <c r="FV19" i="56"/>
  <c r="FS19" i="56"/>
  <c r="FR19" i="56"/>
  <c r="FW18" i="56"/>
  <c r="FV18" i="56"/>
  <c r="FS18" i="56"/>
  <c r="FR18" i="56"/>
  <c r="FW17" i="56"/>
  <c r="FV17" i="56"/>
  <c r="FS17" i="56"/>
  <c r="FR17" i="56"/>
  <c r="FW16" i="56"/>
  <c r="FV16" i="56"/>
  <c r="FS16" i="56"/>
  <c r="FR16" i="56"/>
  <c r="FW15" i="56"/>
  <c r="FV15" i="56"/>
  <c r="FS15" i="56"/>
  <c r="FR15" i="56"/>
  <c r="FW14" i="56"/>
  <c r="FV14" i="56"/>
  <c r="FS14" i="56"/>
  <c r="FR14" i="56"/>
  <c r="FW13" i="56"/>
  <c r="FV13" i="56"/>
  <c r="FS13" i="56"/>
  <c r="FR13" i="56"/>
  <c r="FW12" i="56"/>
  <c r="FV12" i="56"/>
  <c r="FS12" i="56"/>
  <c r="FR12" i="56"/>
  <c r="FW11" i="56"/>
  <c r="FV11" i="56"/>
  <c r="FS11" i="56"/>
  <c r="FR11" i="56"/>
  <c r="FW10" i="56"/>
  <c r="FV10" i="56"/>
  <c r="FS10" i="56"/>
  <c r="FR10" i="56"/>
  <c r="FW9" i="56"/>
  <c r="FV9" i="56"/>
  <c r="FS9" i="56"/>
  <c r="FR9" i="56"/>
  <c r="FW8" i="56"/>
  <c r="FV8" i="56"/>
  <c r="FS8" i="56"/>
  <c r="FR8" i="56"/>
  <c r="FW7" i="56"/>
  <c r="FV7" i="56"/>
  <c r="FS7" i="56"/>
  <c r="FR7" i="56"/>
  <c r="FW6" i="56"/>
  <c r="FV6" i="56"/>
  <c r="FS6" i="56"/>
  <c r="FR6" i="56"/>
  <c r="FW5" i="56"/>
  <c r="FV5" i="56"/>
  <c r="FS5" i="56"/>
  <c r="FR5" i="56"/>
  <c r="FL45" i="56"/>
  <c r="FK45" i="56"/>
  <c r="FH45" i="56"/>
  <c r="FG45" i="56"/>
  <c r="FL44" i="56"/>
  <c r="FK44" i="56"/>
  <c r="FH44" i="56"/>
  <c r="FG44" i="56"/>
  <c r="FL43" i="56"/>
  <c r="FK43" i="56"/>
  <c r="FH43" i="56"/>
  <c r="FG43" i="56"/>
  <c r="FL42" i="56"/>
  <c r="FK42" i="56"/>
  <c r="FH42" i="56"/>
  <c r="FG42" i="56"/>
  <c r="FL41" i="56"/>
  <c r="FK41" i="56"/>
  <c r="FH41" i="56"/>
  <c r="FG41" i="56"/>
  <c r="FL40" i="56"/>
  <c r="FK40" i="56"/>
  <c r="FH40" i="56"/>
  <c r="FG40" i="56"/>
  <c r="FL39" i="56"/>
  <c r="FK39" i="56"/>
  <c r="FH39" i="56"/>
  <c r="FG39" i="56"/>
  <c r="FL38" i="56"/>
  <c r="FK38" i="56"/>
  <c r="FH38" i="56"/>
  <c r="FG38" i="56"/>
  <c r="FL37" i="56"/>
  <c r="FK37" i="56"/>
  <c r="FH37" i="56"/>
  <c r="FG37" i="56"/>
  <c r="FL36" i="56"/>
  <c r="FK36" i="56"/>
  <c r="FH36" i="56"/>
  <c r="FG36" i="56"/>
  <c r="FL35" i="56"/>
  <c r="FK35" i="56"/>
  <c r="FH35" i="56"/>
  <c r="FG35" i="56"/>
  <c r="FL34" i="56"/>
  <c r="FK34" i="56"/>
  <c r="FH34" i="56"/>
  <c r="FG34" i="56"/>
  <c r="FL33" i="56"/>
  <c r="FK33" i="56"/>
  <c r="FH33" i="56"/>
  <c r="FG33" i="56"/>
  <c r="FL32" i="56"/>
  <c r="FK32" i="56"/>
  <c r="FH32" i="56"/>
  <c r="FG32" i="56"/>
  <c r="FL31" i="56"/>
  <c r="FK31" i="56"/>
  <c r="FH31" i="56"/>
  <c r="FG31" i="56"/>
  <c r="FL30" i="56"/>
  <c r="FK30" i="56"/>
  <c r="FH30" i="56"/>
  <c r="FG30" i="56"/>
  <c r="FL29" i="56"/>
  <c r="FK29" i="56"/>
  <c r="FH29" i="56"/>
  <c r="FG29" i="56"/>
  <c r="FL28" i="56"/>
  <c r="FK28" i="56"/>
  <c r="FH28" i="56"/>
  <c r="FG28" i="56"/>
  <c r="FL27" i="56"/>
  <c r="FK27" i="56"/>
  <c r="FH27" i="56"/>
  <c r="FG27" i="56"/>
  <c r="FL26" i="56"/>
  <c r="FK26" i="56"/>
  <c r="FH26" i="56"/>
  <c r="FG26" i="56"/>
  <c r="FL25" i="56"/>
  <c r="FK25" i="56"/>
  <c r="FH25" i="56"/>
  <c r="FG25" i="56"/>
  <c r="FL24" i="56"/>
  <c r="FK24" i="56"/>
  <c r="FH24" i="56"/>
  <c r="FG24" i="56"/>
  <c r="FL23" i="56"/>
  <c r="FK23" i="56"/>
  <c r="FH23" i="56"/>
  <c r="FG23" i="56"/>
  <c r="FL22" i="56"/>
  <c r="FK22" i="56"/>
  <c r="FH22" i="56"/>
  <c r="FG22" i="56"/>
  <c r="FL21" i="56"/>
  <c r="FK21" i="56"/>
  <c r="FH21" i="56"/>
  <c r="FG21" i="56"/>
  <c r="FL20" i="56"/>
  <c r="FK20" i="56"/>
  <c r="FH20" i="56"/>
  <c r="FG20" i="56"/>
  <c r="FL19" i="56"/>
  <c r="FK19" i="56"/>
  <c r="FH19" i="56"/>
  <c r="FG19" i="56"/>
  <c r="FL18" i="56"/>
  <c r="FK18" i="56"/>
  <c r="FH18" i="56"/>
  <c r="FG18" i="56"/>
  <c r="FL17" i="56"/>
  <c r="FK17" i="56"/>
  <c r="FH17" i="56"/>
  <c r="FG17" i="56"/>
  <c r="FL16" i="56"/>
  <c r="FK16" i="56"/>
  <c r="FH16" i="56"/>
  <c r="FG16" i="56"/>
  <c r="FL15" i="56"/>
  <c r="FK15" i="56"/>
  <c r="FH15" i="56"/>
  <c r="FG15" i="56"/>
  <c r="FL14" i="56"/>
  <c r="FK14" i="56"/>
  <c r="FH14" i="56"/>
  <c r="FG14" i="56"/>
  <c r="FL13" i="56"/>
  <c r="FK13" i="56"/>
  <c r="FH13" i="56"/>
  <c r="FG13" i="56"/>
  <c r="FL12" i="56"/>
  <c r="FK12" i="56"/>
  <c r="FH12" i="56"/>
  <c r="FG12" i="56"/>
  <c r="FL11" i="56"/>
  <c r="FK11" i="56"/>
  <c r="FH11" i="56"/>
  <c r="FG11" i="56"/>
  <c r="FL10" i="56"/>
  <c r="FK10" i="56"/>
  <c r="FH10" i="56"/>
  <c r="FG10" i="56"/>
  <c r="FL9" i="56"/>
  <c r="FK9" i="56"/>
  <c r="FH9" i="56"/>
  <c r="FG9" i="56"/>
  <c r="FL8" i="56"/>
  <c r="FK8" i="56"/>
  <c r="FH8" i="56"/>
  <c r="FG8" i="56"/>
  <c r="FL7" i="56"/>
  <c r="FK7" i="56"/>
  <c r="FH7" i="56"/>
  <c r="FG7" i="56"/>
  <c r="FL6" i="56"/>
  <c r="FK6" i="56"/>
  <c r="FH6" i="56"/>
  <c r="FG6" i="56"/>
  <c r="FL5" i="56"/>
  <c r="FK5" i="56"/>
  <c r="FH5" i="56"/>
  <c r="FG5" i="56"/>
  <c r="FC45" i="56"/>
  <c r="FC44" i="56"/>
  <c r="FC43" i="56"/>
  <c r="FC42" i="56"/>
  <c r="FC41" i="56"/>
  <c r="FC40" i="56"/>
  <c r="FC39" i="56"/>
  <c r="FC38" i="56"/>
  <c r="FC37" i="56"/>
  <c r="FC36" i="56"/>
  <c r="FC35" i="56"/>
  <c r="FC34" i="56"/>
  <c r="FC33" i="56"/>
  <c r="FC32" i="56"/>
  <c r="FC31" i="56"/>
  <c r="FC30" i="56"/>
  <c r="FC29" i="56"/>
  <c r="FC28" i="56"/>
  <c r="FC27" i="56"/>
  <c r="FC26" i="56"/>
  <c r="FC25" i="56"/>
  <c r="FC24" i="56"/>
  <c r="FC23" i="56"/>
  <c r="FC22" i="56"/>
  <c r="FC21" i="56"/>
  <c r="FC20" i="56"/>
  <c r="FC19" i="56"/>
  <c r="FC18" i="56"/>
  <c r="FC17" i="56"/>
  <c r="FC16" i="56"/>
  <c r="FC15" i="56"/>
  <c r="FC14" i="56"/>
  <c r="FC13" i="56"/>
  <c r="FC12" i="56"/>
  <c r="FC11" i="56"/>
  <c r="FC10" i="56"/>
  <c r="FC9" i="56"/>
  <c r="FC8" i="56"/>
  <c r="FC7" i="56"/>
  <c r="FC6" i="56"/>
  <c r="FC5" i="56"/>
  <c r="EK7" i="56"/>
  <c r="EL7" i="56"/>
  <c r="EO7" i="56"/>
  <c r="EP7" i="56"/>
  <c r="EK8" i="56"/>
  <c r="EL8" i="56"/>
  <c r="EO8" i="56"/>
  <c r="EP8" i="56"/>
  <c r="EK9" i="56"/>
  <c r="EL9" i="56"/>
  <c r="EO9" i="56"/>
  <c r="EP9" i="56"/>
  <c r="EK10" i="56"/>
  <c r="EL10" i="56"/>
  <c r="EO10" i="56"/>
  <c r="EP10" i="56"/>
  <c r="EK11" i="56"/>
  <c r="EL11" i="56"/>
  <c r="EO11" i="56"/>
  <c r="EP11" i="56"/>
  <c r="EK12" i="56"/>
  <c r="EL12" i="56"/>
  <c r="EO12" i="56"/>
  <c r="EP12" i="56"/>
  <c r="EK13" i="56"/>
  <c r="EL13" i="56"/>
  <c r="EO13" i="56"/>
  <c r="EP13" i="56"/>
  <c r="EK14" i="56"/>
  <c r="EL14" i="56"/>
  <c r="EO14" i="56"/>
  <c r="EP14" i="56"/>
  <c r="EK15" i="56"/>
  <c r="EL15" i="56"/>
  <c r="EO15" i="56"/>
  <c r="EP15" i="56"/>
  <c r="EK16" i="56"/>
  <c r="EL16" i="56"/>
  <c r="EO16" i="56"/>
  <c r="EP16" i="56"/>
  <c r="EK17" i="56"/>
  <c r="EL17" i="56"/>
  <c r="EO17" i="56"/>
  <c r="EP17" i="56"/>
  <c r="EK18" i="56"/>
  <c r="EL18" i="56"/>
  <c r="EO18" i="56"/>
  <c r="EP18" i="56"/>
  <c r="EK19" i="56"/>
  <c r="EL19" i="56"/>
  <c r="EO19" i="56"/>
  <c r="EP19" i="56"/>
  <c r="EK20" i="56"/>
  <c r="EL20" i="56"/>
  <c r="EO20" i="56"/>
  <c r="EP20" i="56"/>
  <c r="EK21" i="56"/>
  <c r="EL21" i="56"/>
  <c r="EO21" i="56"/>
  <c r="EP21" i="56"/>
  <c r="EK22" i="56"/>
  <c r="EL22" i="56"/>
  <c r="EO22" i="56"/>
  <c r="EP22" i="56"/>
  <c r="EK23" i="56"/>
  <c r="EL23" i="56"/>
  <c r="EO23" i="56"/>
  <c r="EP23" i="56"/>
  <c r="EK24" i="56"/>
  <c r="EL24" i="56"/>
  <c r="EO24" i="56"/>
  <c r="EP24" i="56"/>
  <c r="EK25" i="56"/>
  <c r="EL25" i="56"/>
  <c r="EO25" i="56"/>
  <c r="EP25" i="56"/>
  <c r="EK26" i="56"/>
  <c r="EL26" i="56"/>
  <c r="EO26" i="56"/>
  <c r="EP26" i="56"/>
  <c r="EK27" i="56"/>
  <c r="EL27" i="56"/>
  <c r="EO27" i="56"/>
  <c r="EP27" i="56"/>
  <c r="EK28" i="56"/>
  <c r="EL28" i="56"/>
  <c r="EO28" i="56"/>
  <c r="EP28" i="56"/>
  <c r="EK29" i="56"/>
  <c r="EL29" i="56"/>
  <c r="EO29" i="56"/>
  <c r="EP29" i="56"/>
  <c r="EK30" i="56"/>
  <c r="EL30" i="56"/>
  <c r="EO30" i="56"/>
  <c r="EP30" i="56"/>
  <c r="EK31" i="56"/>
  <c r="EL31" i="56"/>
  <c r="EO31" i="56"/>
  <c r="EP31" i="56"/>
  <c r="EK32" i="56"/>
  <c r="EL32" i="56"/>
  <c r="EO32" i="56"/>
  <c r="EP32" i="56"/>
  <c r="EK33" i="56"/>
  <c r="EL33" i="56"/>
  <c r="EO33" i="56"/>
  <c r="EP33" i="56"/>
  <c r="EK34" i="56"/>
  <c r="EL34" i="56"/>
  <c r="EO34" i="56"/>
  <c r="EP34" i="56"/>
  <c r="EK35" i="56"/>
  <c r="EL35" i="56"/>
  <c r="EO35" i="56"/>
  <c r="EP35" i="56"/>
  <c r="EK36" i="56"/>
  <c r="EL36" i="56"/>
  <c r="EO36" i="56"/>
  <c r="EP36" i="56"/>
  <c r="EK37" i="56"/>
  <c r="EL37" i="56"/>
  <c r="EO37" i="56"/>
  <c r="EP37" i="56"/>
  <c r="EK38" i="56"/>
  <c r="EL38" i="56"/>
  <c r="EO38" i="56"/>
  <c r="EP38" i="56"/>
  <c r="EK39" i="56"/>
  <c r="EL39" i="56"/>
  <c r="EO39" i="56"/>
  <c r="EP39" i="56"/>
  <c r="EK40" i="56"/>
  <c r="EL40" i="56"/>
  <c r="EO40" i="56"/>
  <c r="EP40" i="56"/>
  <c r="EK41" i="56"/>
  <c r="EL41" i="56"/>
  <c r="EO41" i="56"/>
  <c r="EP41" i="56"/>
  <c r="EK42" i="56"/>
  <c r="EL42" i="56"/>
  <c r="EO42" i="56"/>
  <c r="EP42" i="56"/>
  <c r="EK43" i="56"/>
  <c r="EL43" i="56"/>
  <c r="EO43" i="56"/>
  <c r="EP43" i="56"/>
  <c r="EK44" i="56"/>
  <c r="EL44" i="56"/>
  <c r="EO44" i="56"/>
  <c r="EP44" i="56"/>
  <c r="EK45" i="56"/>
  <c r="EL45" i="56"/>
  <c r="EO45" i="56"/>
  <c r="EP45" i="56"/>
  <c r="DZ49" i="56"/>
  <c r="EA49" i="56"/>
  <c r="ED49" i="56"/>
  <c r="EE49" i="56"/>
  <c r="DZ41" i="56"/>
  <c r="EA41" i="56"/>
  <c r="ED41" i="56"/>
  <c r="EE41" i="56"/>
  <c r="DZ42" i="56"/>
  <c r="EA42" i="56"/>
  <c r="ED42" i="56"/>
  <c r="EE42" i="56"/>
  <c r="DZ43" i="56"/>
  <c r="EA43" i="56"/>
  <c r="ED43" i="56"/>
  <c r="EE43" i="56"/>
  <c r="DZ44" i="56"/>
  <c r="EA44" i="56"/>
  <c r="ED44" i="56"/>
  <c r="EE44" i="56"/>
  <c r="DZ45" i="56"/>
  <c r="EA45" i="56"/>
  <c r="ED45" i="56"/>
  <c r="EE45" i="56"/>
  <c r="DZ46" i="56"/>
  <c r="EA46" i="56"/>
  <c r="ED46" i="56"/>
  <c r="EE46" i="56"/>
  <c r="DZ47" i="56"/>
  <c r="EA47" i="56"/>
  <c r="ED47" i="56"/>
  <c r="EE47" i="56"/>
  <c r="DZ48" i="56"/>
  <c r="EA48" i="56"/>
  <c r="ED48" i="56"/>
  <c r="EE48" i="56"/>
  <c r="DZ38" i="56"/>
  <c r="EA38" i="56"/>
  <c r="ED38" i="56"/>
  <c r="EE38" i="56"/>
  <c r="DZ39" i="56"/>
  <c r="EA39" i="56"/>
  <c r="ED39" i="56"/>
  <c r="EE39" i="56"/>
  <c r="DZ40" i="56"/>
  <c r="EA40" i="56"/>
  <c r="ED40" i="56"/>
  <c r="EE40" i="56"/>
  <c r="BT29" i="56"/>
  <c r="BW29" i="56"/>
  <c r="BX29" i="56"/>
  <c r="CA29" i="56"/>
  <c r="CB29" i="56"/>
  <c r="BT30" i="56"/>
  <c r="BW30" i="56"/>
  <c r="BX30" i="56"/>
  <c r="CA30" i="56"/>
  <c r="CB30" i="56"/>
  <c r="BT31" i="56"/>
  <c r="BW31" i="56"/>
  <c r="BX31" i="56"/>
  <c r="CA31" i="56"/>
  <c r="CB31" i="56"/>
  <c r="BT32" i="56"/>
  <c r="BW32" i="56"/>
  <c r="BX32" i="56"/>
  <c r="CA32" i="56"/>
  <c r="CB32" i="56"/>
  <c r="BT33" i="56"/>
  <c r="BW33" i="56"/>
  <c r="BX33" i="56"/>
  <c r="CA33" i="56"/>
  <c r="CB33" i="56"/>
  <c r="BT34" i="56"/>
  <c r="BW34" i="56"/>
  <c r="BX34" i="56"/>
  <c r="CA34" i="56"/>
  <c r="CB34" i="56"/>
  <c r="BT35" i="56"/>
  <c r="BW35" i="56"/>
  <c r="BX35" i="56"/>
  <c r="CA35" i="56"/>
  <c r="CB35" i="56"/>
  <c r="BT36" i="56"/>
  <c r="BW36" i="56"/>
  <c r="BX36" i="56"/>
  <c r="CA36" i="56"/>
  <c r="CB36" i="56"/>
  <c r="BT37" i="56"/>
  <c r="BW37" i="56"/>
  <c r="BX37" i="56"/>
  <c r="CA37" i="56"/>
  <c r="CB37" i="56"/>
  <c r="BT38" i="56"/>
  <c r="BW38" i="56"/>
  <c r="BX38" i="56"/>
  <c r="CA38" i="56"/>
  <c r="CB38" i="56"/>
  <c r="BT24" i="56"/>
  <c r="BW24" i="56"/>
  <c r="BX24" i="56"/>
  <c r="CA24" i="56"/>
  <c r="CB24" i="56"/>
  <c r="BT25" i="56"/>
  <c r="BW25" i="56"/>
  <c r="BX25" i="56"/>
  <c r="CA25" i="56"/>
  <c r="CB25" i="56"/>
  <c r="BT26" i="56"/>
  <c r="BW26" i="56"/>
  <c r="BX26" i="56"/>
  <c r="CA26" i="56"/>
  <c r="CB26" i="56"/>
  <c r="BT27" i="56"/>
  <c r="BW27" i="56"/>
  <c r="BX27" i="56"/>
  <c r="CA27" i="56"/>
  <c r="CB27" i="56"/>
  <c r="BT28" i="56"/>
  <c r="BW28" i="56"/>
  <c r="BX28" i="56"/>
  <c r="CA28" i="56"/>
  <c r="CB28" i="56"/>
  <c r="BT23" i="56"/>
  <c r="BW6" i="56"/>
  <c r="BX6" i="56"/>
  <c r="CA6" i="56"/>
  <c r="CB6" i="56"/>
  <c r="BW7" i="56"/>
  <c r="BX7" i="56"/>
  <c r="CA7" i="56"/>
  <c r="CB7" i="56"/>
  <c r="BW8" i="56"/>
  <c r="BX8" i="56"/>
  <c r="CA8" i="56"/>
  <c r="CB8" i="56"/>
  <c r="BW9" i="56"/>
  <c r="BX9" i="56"/>
  <c r="CA9" i="56"/>
  <c r="CB9" i="56"/>
  <c r="BW10" i="56"/>
  <c r="BX10" i="56"/>
  <c r="CA10" i="56"/>
  <c r="CB10" i="56"/>
  <c r="BW11" i="56"/>
  <c r="BX11" i="56"/>
  <c r="CA11" i="56"/>
  <c r="CB11" i="56"/>
  <c r="BW12" i="56"/>
  <c r="BX12" i="56"/>
  <c r="CA12" i="56"/>
  <c r="CB12" i="56"/>
  <c r="BW13" i="56"/>
  <c r="BX13" i="56"/>
  <c r="CA13" i="56"/>
  <c r="CB13" i="56"/>
  <c r="BW14" i="56"/>
  <c r="BX14" i="56"/>
  <c r="CA14" i="56"/>
  <c r="CB14" i="56"/>
  <c r="BW15" i="56"/>
  <c r="BX15" i="56"/>
  <c r="CA15" i="56"/>
  <c r="CB15" i="56"/>
  <c r="BW16" i="56"/>
  <c r="BX16" i="56"/>
  <c r="CA16" i="56"/>
  <c r="CB16" i="56"/>
  <c r="BW17" i="56"/>
  <c r="BX17" i="56"/>
  <c r="CA17" i="56"/>
  <c r="CB17" i="56"/>
  <c r="BW18" i="56"/>
  <c r="BX18" i="56"/>
  <c r="CA18" i="56"/>
  <c r="CB18" i="56"/>
  <c r="BW19" i="56"/>
  <c r="BX19" i="56"/>
  <c r="CA19" i="56"/>
  <c r="CB19" i="56"/>
  <c r="BW20" i="56"/>
  <c r="BX20" i="56"/>
  <c r="CA20" i="56"/>
  <c r="CB20" i="56"/>
  <c r="BW21" i="56"/>
  <c r="BX21" i="56"/>
  <c r="CA21" i="56"/>
  <c r="CB21" i="56"/>
  <c r="BW22" i="56"/>
  <c r="BX22" i="56"/>
  <c r="CA22" i="56"/>
  <c r="CB22" i="56"/>
  <c r="BW23" i="56"/>
  <c r="BX23" i="56"/>
  <c r="CA23" i="56"/>
  <c r="CB23" i="56"/>
  <c r="BT6" i="56"/>
  <c r="BT7" i="56"/>
  <c r="BT8" i="56"/>
  <c r="BT9" i="56"/>
  <c r="BT10" i="56"/>
  <c r="BT11" i="56"/>
  <c r="BT12" i="56"/>
  <c r="BT13" i="56"/>
  <c r="BT14" i="56"/>
  <c r="BT15" i="56"/>
  <c r="BT16" i="56"/>
  <c r="BT17" i="56"/>
  <c r="BT18" i="56"/>
  <c r="BT19" i="56"/>
  <c r="BT20" i="56"/>
  <c r="BT21" i="56"/>
  <c r="BT22" i="56"/>
  <c r="BT5" i="56"/>
  <c r="BA39" i="56"/>
  <c r="BB39" i="56"/>
  <c r="BE39" i="56"/>
  <c r="BF39" i="56"/>
  <c r="BA40" i="56"/>
  <c r="BB40" i="56"/>
  <c r="BE40" i="56"/>
  <c r="BF40" i="56"/>
  <c r="BA41" i="56"/>
  <c r="BB41" i="56"/>
  <c r="BE41" i="56"/>
  <c r="BF41" i="56"/>
  <c r="BA42" i="56"/>
  <c r="BB42" i="56"/>
  <c r="BE42" i="56"/>
  <c r="BF42" i="56"/>
  <c r="BA43" i="56"/>
  <c r="BB43" i="56"/>
  <c r="BE43" i="56"/>
  <c r="BF43" i="56"/>
  <c r="BA44" i="56"/>
  <c r="BB44" i="56"/>
  <c r="BE44" i="56"/>
  <c r="BF44" i="56"/>
  <c r="BA45" i="56"/>
  <c r="BB45" i="56"/>
  <c r="BE45" i="56"/>
  <c r="BF45" i="56"/>
  <c r="BA46" i="56"/>
  <c r="BB46" i="56"/>
  <c r="BE46" i="56"/>
  <c r="BF46" i="56"/>
  <c r="BA47" i="56"/>
  <c r="BB47" i="56"/>
  <c r="BE47" i="56"/>
  <c r="BF47" i="56"/>
  <c r="BA48" i="56"/>
  <c r="BB48" i="56"/>
  <c r="BE48" i="56"/>
  <c r="BF48" i="56"/>
  <c r="AG15" i="56"/>
  <c r="AG18" i="56" s="1"/>
  <c r="AG21" i="56" s="1"/>
  <c r="AG16" i="56"/>
  <c r="AG17" i="56"/>
  <c r="AG20" i="56" s="1"/>
  <c r="AG19" i="56"/>
  <c r="AG22" i="56" s="1"/>
  <c r="AG12" i="56"/>
  <c r="AG13" i="56"/>
  <c r="AG14" i="56"/>
  <c r="AG11" i="56"/>
  <c r="T54" i="56"/>
  <c r="U54" i="56"/>
  <c r="X54" i="56"/>
  <c r="Y54" i="56"/>
  <c r="T45" i="56"/>
  <c r="U45" i="56"/>
  <c r="X45" i="56"/>
  <c r="Y45" i="56"/>
  <c r="T46" i="56"/>
  <c r="U46" i="56"/>
  <c r="X46" i="56"/>
  <c r="Y46" i="56"/>
  <c r="T47" i="56"/>
  <c r="U47" i="56"/>
  <c r="X47" i="56"/>
  <c r="Y47" i="56"/>
  <c r="T48" i="56"/>
  <c r="U48" i="56"/>
  <c r="X48" i="56"/>
  <c r="Y48" i="56"/>
  <c r="T49" i="56"/>
  <c r="U49" i="56"/>
  <c r="X49" i="56"/>
  <c r="Y49" i="56"/>
  <c r="T50" i="56"/>
  <c r="U50" i="56"/>
  <c r="X50" i="56"/>
  <c r="Y50" i="56"/>
  <c r="T51" i="56"/>
  <c r="U51" i="56"/>
  <c r="X51" i="56"/>
  <c r="Y51" i="56"/>
  <c r="T52" i="56"/>
  <c r="U52" i="56"/>
  <c r="X52" i="56"/>
  <c r="Y52" i="56"/>
  <c r="T53" i="56"/>
  <c r="U53" i="56"/>
  <c r="X53" i="56"/>
  <c r="Y53" i="56"/>
  <c r="G38" i="56"/>
  <c r="G39" i="56" s="1"/>
  <c r="G40" i="56" s="1"/>
  <c r="G41" i="56" s="1"/>
  <c r="G42" i="56" s="1"/>
  <c r="G43" i="56" s="1"/>
  <c r="G44" i="56" s="1"/>
  <c r="G45" i="56" s="1"/>
  <c r="G46" i="56" s="1"/>
  <c r="G47" i="56" s="1"/>
  <c r="I38" i="56"/>
  <c r="J38" i="56"/>
  <c r="M38" i="56"/>
  <c r="N38" i="56"/>
  <c r="I39" i="56"/>
  <c r="J39" i="56"/>
  <c r="M39" i="56"/>
  <c r="N39" i="56"/>
  <c r="I40" i="56"/>
  <c r="J40" i="56"/>
  <c r="M40" i="56"/>
  <c r="N40" i="56"/>
  <c r="I41" i="56"/>
  <c r="J41" i="56"/>
  <c r="M41" i="56"/>
  <c r="N41" i="56"/>
  <c r="I42" i="56"/>
  <c r="J42" i="56"/>
  <c r="M42" i="56"/>
  <c r="N42" i="56"/>
  <c r="I43" i="56"/>
  <c r="J43" i="56"/>
  <c r="M43" i="56"/>
  <c r="N43" i="56"/>
  <c r="I44" i="56"/>
  <c r="J44" i="56"/>
  <c r="M44" i="56"/>
  <c r="N44" i="56"/>
  <c r="I45" i="56"/>
  <c r="J45" i="56"/>
  <c r="M45" i="56"/>
  <c r="N45" i="56"/>
  <c r="I46" i="56"/>
  <c r="J46" i="56"/>
  <c r="M46" i="56"/>
  <c r="N46" i="56"/>
  <c r="I47" i="56"/>
  <c r="J47" i="56"/>
  <c r="M47" i="56"/>
  <c r="N47" i="56"/>
  <c r="DZ33" i="56"/>
  <c r="EA33" i="56"/>
  <c r="ED33" i="56"/>
  <c r="EE33" i="56"/>
  <c r="DZ34" i="56"/>
  <c r="EA34" i="56"/>
  <c r="ED34" i="56"/>
  <c r="EE34" i="56"/>
  <c r="DZ35" i="56"/>
  <c r="EA35" i="56"/>
  <c r="ED35" i="56"/>
  <c r="EE35" i="56"/>
  <c r="DZ36" i="56"/>
  <c r="EA36" i="56"/>
  <c r="ED36" i="56"/>
  <c r="EE36" i="56"/>
  <c r="DZ37" i="56"/>
  <c r="EA37" i="56"/>
  <c r="ED37" i="56"/>
  <c r="EE37" i="56"/>
  <c r="DZ15" i="56"/>
  <c r="EA15" i="56"/>
  <c r="ED15" i="56"/>
  <c r="EE15" i="56"/>
  <c r="DZ16" i="56"/>
  <c r="EA16" i="56"/>
  <c r="ED16" i="56"/>
  <c r="EE16" i="56"/>
  <c r="DZ17" i="56"/>
  <c r="EA17" i="56"/>
  <c r="ED17" i="56"/>
  <c r="EE17" i="56"/>
  <c r="DZ18" i="56"/>
  <c r="EA18" i="56"/>
  <c r="ED18" i="56"/>
  <c r="EE18" i="56"/>
  <c r="DZ19" i="56"/>
  <c r="EA19" i="56"/>
  <c r="ED19" i="56"/>
  <c r="EE19" i="56"/>
  <c r="DZ20" i="56"/>
  <c r="EA20" i="56"/>
  <c r="ED20" i="56"/>
  <c r="EE20" i="56"/>
  <c r="DZ21" i="56"/>
  <c r="EA21" i="56"/>
  <c r="ED21" i="56"/>
  <c r="EE21" i="56"/>
  <c r="DZ22" i="56"/>
  <c r="EA22" i="56"/>
  <c r="ED22" i="56"/>
  <c r="EE22" i="56"/>
  <c r="DZ23" i="56"/>
  <c r="EA23" i="56"/>
  <c r="ED23" i="56"/>
  <c r="EE23" i="56"/>
  <c r="DZ24" i="56"/>
  <c r="EA24" i="56"/>
  <c r="ED24" i="56"/>
  <c r="EE24" i="56"/>
  <c r="DZ25" i="56"/>
  <c r="EA25" i="56"/>
  <c r="ED25" i="56"/>
  <c r="EE25" i="56"/>
  <c r="DZ26" i="56"/>
  <c r="EA26" i="56"/>
  <c r="ED26" i="56"/>
  <c r="EE26" i="56"/>
  <c r="DZ27" i="56"/>
  <c r="EA27" i="56"/>
  <c r="ED27" i="56"/>
  <c r="EE27" i="56"/>
  <c r="DZ28" i="56"/>
  <c r="EA28" i="56"/>
  <c r="ED28" i="56"/>
  <c r="EE28" i="56"/>
  <c r="DZ29" i="56"/>
  <c r="EA29" i="56"/>
  <c r="ED29" i="56"/>
  <c r="EE29" i="56"/>
  <c r="DZ30" i="56"/>
  <c r="EA30" i="56"/>
  <c r="ED30" i="56"/>
  <c r="EE30" i="56"/>
  <c r="DZ31" i="56"/>
  <c r="EA31" i="56"/>
  <c r="ED31" i="56"/>
  <c r="EE31" i="56"/>
  <c r="DZ32" i="56"/>
  <c r="EA32" i="56"/>
  <c r="ED32" i="56"/>
  <c r="EE32" i="56"/>
  <c r="BA36" i="56"/>
  <c r="BB36" i="56"/>
  <c r="BE36" i="56"/>
  <c r="BF36" i="56"/>
  <c r="BA37" i="56"/>
  <c r="BB37" i="56"/>
  <c r="BE37" i="56"/>
  <c r="BF37" i="56"/>
  <c r="BA38" i="56"/>
  <c r="BB38" i="56"/>
  <c r="BE38" i="56"/>
  <c r="BF38" i="56"/>
  <c r="BA29" i="56"/>
  <c r="BB29" i="56"/>
  <c r="BE29" i="56"/>
  <c r="BF29" i="56"/>
  <c r="BA30" i="56"/>
  <c r="BB30" i="56"/>
  <c r="BE30" i="56"/>
  <c r="BF30" i="56"/>
  <c r="BA31" i="56"/>
  <c r="BB31" i="56"/>
  <c r="BE31" i="56"/>
  <c r="BF31" i="56"/>
  <c r="BA32" i="56"/>
  <c r="BB32" i="56"/>
  <c r="BE32" i="56"/>
  <c r="BF32" i="56"/>
  <c r="BA33" i="56"/>
  <c r="BB33" i="56"/>
  <c r="BE33" i="56"/>
  <c r="BF33" i="56"/>
  <c r="BA34" i="56"/>
  <c r="BB34" i="56"/>
  <c r="BE34" i="56"/>
  <c r="BF34" i="56"/>
  <c r="BA35" i="56"/>
  <c r="BB35" i="56"/>
  <c r="BE35" i="56"/>
  <c r="BF35" i="56"/>
  <c r="T35" i="56"/>
  <c r="U35" i="56"/>
  <c r="X35" i="56"/>
  <c r="Y35" i="56"/>
  <c r="T36" i="56"/>
  <c r="U36" i="56"/>
  <c r="X36" i="56"/>
  <c r="Y36" i="56"/>
  <c r="T37" i="56"/>
  <c r="U37" i="56"/>
  <c r="X37" i="56"/>
  <c r="Y37" i="56"/>
  <c r="T38" i="56"/>
  <c r="U38" i="56"/>
  <c r="X38" i="56"/>
  <c r="Y38" i="56"/>
  <c r="T39" i="56"/>
  <c r="U39" i="56"/>
  <c r="X39" i="56"/>
  <c r="Y39" i="56"/>
  <c r="T40" i="56"/>
  <c r="U40" i="56"/>
  <c r="X40" i="56"/>
  <c r="Y40" i="56"/>
  <c r="T41" i="56"/>
  <c r="U41" i="56"/>
  <c r="X41" i="56"/>
  <c r="Y41" i="56"/>
  <c r="T42" i="56"/>
  <c r="U42" i="56"/>
  <c r="X42" i="56"/>
  <c r="Y42" i="56"/>
  <c r="T43" i="56"/>
  <c r="U43" i="56"/>
  <c r="X43" i="56"/>
  <c r="Y43" i="56"/>
  <c r="T44" i="56"/>
  <c r="U44" i="56"/>
  <c r="X44" i="56"/>
  <c r="Y44" i="56"/>
  <c r="AM6" i="56"/>
  <c r="AM5" i="56"/>
  <c r="P46" i="56" l="1"/>
  <c r="QC10" i="56"/>
  <c r="QC46" i="56"/>
  <c r="QC44" i="56"/>
  <c r="QN47" i="56"/>
  <c r="FY43" i="56"/>
  <c r="RU31" i="56"/>
  <c r="RU23" i="56"/>
  <c r="RU7" i="56"/>
  <c r="FN18" i="56"/>
  <c r="QC37" i="56"/>
  <c r="MH23" i="56"/>
  <c r="PG26" i="56"/>
  <c r="PG24" i="56"/>
  <c r="PG16" i="56"/>
  <c r="PG14" i="56"/>
  <c r="PR23" i="56"/>
  <c r="QC41" i="56"/>
  <c r="QC39" i="56"/>
  <c r="QN46" i="56"/>
  <c r="FY8" i="56"/>
  <c r="MH8" i="56"/>
  <c r="MH10" i="56"/>
  <c r="MH18" i="56"/>
  <c r="MH26" i="56"/>
  <c r="MH28" i="56"/>
  <c r="OV5" i="56"/>
  <c r="PG25" i="56"/>
  <c r="PR6" i="56"/>
  <c r="RU22" i="56"/>
  <c r="RU14" i="56"/>
  <c r="P38" i="56"/>
  <c r="EG27" i="56"/>
  <c r="BH47" i="56"/>
  <c r="IM18" i="56"/>
  <c r="RU30" i="56"/>
  <c r="UT11" i="56"/>
  <c r="QN45" i="56"/>
  <c r="QN13" i="56"/>
  <c r="IM11" i="56"/>
  <c r="IM35" i="56"/>
  <c r="IX26" i="56"/>
  <c r="BH32" i="56"/>
  <c r="AA45" i="56"/>
  <c r="FY27" i="56"/>
  <c r="FY35" i="56"/>
  <c r="RU17" i="56"/>
  <c r="RU15" i="56"/>
  <c r="CD27" i="56"/>
  <c r="FN11" i="56"/>
  <c r="FN13" i="56"/>
  <c r="FN15" i="56"/>
  <c r="FN17" i="56"/>
  <c r="CD23" i="56"/>
  <c r="CD29" i="56"/>
  <c r="FN19" i="56"/>
  <c r="FN21" i="56"/>
  <c r="FN23" i="56"/>
  <c r="FN25" i="56"/>
  <c r="IB42" i="56"/>
  <c r="IM7" i="56"/>
  <c r="IM9" i="56"/>
  <c r="IX31" i="56"/>
  <c r="QN30" i="56"/>
  <c r="EG42" i="56"/>
  <c r="MH24" i="56"/>
  <c r="QN38" i="56"/>
  <c r="QN36" i="56"/>
  <c r="QN34" i="56"/>
  <c r="QN22" i="56"/>
  <c r="QN20" i="56"/>
  <c r="QN18" i="56"/>
  <c r="QN14" i="56"/>
  <c r="P41" i="56"/>
  <c r="EG44" i="56"/>
  <c r="AA53" i="56"/>
  <c r="BH43" i="56"/>
  <c r="CD18" i="56"/>
  <c r="CD36" i="56"/>
  <c r="FY26" i="56"/>
  <c r="FY42" i="56"/>
  <c r="IB8" i="56"/>
  <c r="IB10" i="56"/>
  <c r="IB16" i="56"/>
  <c r="IB24" i="56"/>
  <c r="IB26" i="56"/>
  <c r="IX34" i="56"/>
  <c r="KP18" i="56"/>
  <c r="LW6" i="56"/>
  <c r="LW26" i="56"/>
  <c r="LW20" i="56"/>
  <c r="QN27" i="56"/>
  <c r="QN19" i="56"/>
  <c r="AA41" i="56"/>
  <c r="EG46" i="56"/>
  <c r="EG49" i="56"/>
  <c r="ER14" i="56"/>
  <c r="BH30" i="56"/>
  <c r="P43" i="56"/>
  <c r="BH45" i="56"/>
  <c r="BH39" i="56"/>
  <c r="CD20" i="56"/>
  <c r="CD12" i="56"/>
  <c r="EG40" i="56"/>
  <c r="AA49" i="56"/>
  <c r="FY34" i="56"/>
  <c r="IB27" i="56"/>
  <c r="IM19" i="56"/>
  <c r="IX10" i="56"/>
  <c r="IX18" i="56"/>
  <c r="MH9" i="56"/>
  <c r="MH16" i="56"/>
  <c r="QC22" i="56"/>
  <c r="FN10" i="56"/>
  <c r="FN34" i="56"/>
  <c r="FN42" i="56"/>
  <c r="FN44" i="56"/>
  <c r="FY7" i="56"/>
  <c r="FY24" i="56"/>
  <c r="IM43" i="56"/>
  <c r="MH11" i="56"/>
  <c r="MH13" i="56"/>
  <c r="BH31" i="56"/>
  <c r="BH48" i="56"/>
  <c r="FN26" i="56"/>
  <c r="FY23" i="56"/>
  <c r="FY25" i="56"/>
  <c r="IM26" i="56"/>
  <c r="IM42" i="56"/>
  <c r="LW29" i="56"/>
  <c r="LW27" i="56"/>
  <c r="QC19" i="56"/>
  <c r="QC11" i="56"/>
  <c r="AA40" i="56"/>
  <c r="BH33" i="56"/>
  <c r="EG37" i="56"/>
  <c r="EG30" i="56"/>
  <c r="EG28" i="56"/>
  <c r="EG26" i="56"/>
  <c r="EG22" i="56"/>
  <c r="P42" i="56"/>
  <c r="BH40" i="56"/>
  <c r="IB43" i="56"/>
  <c r="LW5" i="56"/>
  <c r="LW7" i="56"/>
  <c r="LW9" i="56"/>
  <c r="LW11" i="56"/>
  <c r="LW13" i="56"/>
  <c r="LW15" i="56"/>
  <c r="LW17" i="56"/>
  <c r="LW19" i="56"/>
  <c r="AA42" i="56"/>
  <c r="EG18" i="56"/>
  <c r="EG33" i="56"/>
  <c r="AA50" i="56"/>
  <c r="IB32" i="56"/>
  <c r="QC31" i="56"/>
  <c r="RU21" i="56"/>
  <c r="RU9" i="56"/>
  <c r="AA38" i="56"/>
  <c r="BH36" i="56"/>
  <c r="EG19" i="56"/>
  <c r="P44" i="56"/>
  <c r="CD22" i="56"/>
  <c r="CD31" i="56"/>
  <c r="FN27" i="56"/>
  <c r="FN29" i="56"/>
  <c r="FN31" i="56"/>
  <c r="FN33" i="56"/>
  <c r="FY21" i="56"/>
  <c r="FY40" i="56"/>
  <c r="IB13" i="56"/>
  <c r="IB21" i="56"/>
  <c r="IB40" i="56"/>
  <c r="IM21" i="56"/>
  <c r="IM23" i="56"/>
  <c r="IM25" i="56"/>
  <c r="IM32" i="56"/>
  <c r="IM34" i="56"/>
  <c r="IX5" i="56"/>
  <c r="IX19" i="56"/>
  <c r="IX21" i="56"/>
  <c r="IX25" i="56"/>
  <c r="KP20" i="56"/>
  <c r="KP22" i="56"/>
  <c r="KP24" i="56"/>
  <c r="LW25" i="56"/>
  <c r="LW23" i="56"/>
  <c r="LW21" i="56"/>
  <c r="MH7" i="56"/>
  <c r="MH17" i="56"/>
  <c r="QC40" i="56"/>
  <c r="QC25" i="56"/>
  <c r="QC23" i="56"/>
  <c r="QC21" i="56"/>
  <c r="QN48" i="56"/>
  <c r="QN33" i="56"/>
  <c r="QN31" i="56"/>
  <c r="QN29" i="56"/>
  <c r="QN11" i="56"/>
  <c r="QY27" i="56"/>
  <c r="AA47" i="56"/>
  <c r="FY32" i="56"/>
  <c r="IB34" i="56"/>
  <c r="QC33" i="56"/>
  <c r="RU34" i="56"/>
  <c r="RU24" i="56"/>
  <c r="RU19" i="56"/>
  <c r="AA36" i="56"/>
  <c r="BH35" i="56"/>
  <c r="BH29" i="56"/>
  <c r="EG31" i="56"/>
  <c r="EG25" i="56"/>
  <c r="EG17" i="56"/>
  <c r="P40" i="56"/>
  <c r="BH44" i="56"/>
  <c r="BH41" i="56"/>
  <c r="EG38" i="56"/>
  <c r="EG47" i="56"/>
  <c r="EG45" i="56"/>
  <c r="EG43" i="56"/>
  <c r="FN6" i="56"/>
  <c r="FN8" i="56"/>
  <c r="FN35" i="56"/>
  <c r="FN37" i="56"/>
  <c r="FN39" i="56"/>
  <c r="FN41" i="56"/>
  <c r="FY19" i="56"/>
  <c r="FY39" i="56"/>
  <c r="FY41" i="56"/>
  <c r="IB11" i="56"/>
  <c r="IB19" i="56"/>
  <c r="IM40" i="56"/>
  <c r="IX33" i="56"/>
  <c r="IX42" i="56"/>
  <c r="KP10" i="56"/>
  <c r="LW24" i="56"/>
  <c r="MH6" i="56"/>
  <c r="MH19" i="56"/>
  <c r="MH21" i="56"/>
  <c r="PG19" i="56"/>
  <c r="QC32" i="56"/>
  <c r="QC17" i="56"/>
  <c r="QC15" i="56"/>
  <c r="QC13" i="56"/>
  <c r="QN40" i="56"/>
  <c r="QN25" i="56"/>
  <c r="QN23" i="56"/>
  <c r="QN21" i="56"/>
  <c r="RU33" i="56"/>
  <c r="RU28" i="56"/>
  <c r="RU26" i="56"/>
  <c r="RU16" i="56"/>
  <c r="RU13" i="56"/>
  <c r="RU11" i="56"/>
  <c r="AA44" i="56"/>
  <c r="EG20" i="56"/>
  <c r="QN41" i="56"/>
  <c r="QN12" i="56"/>
  <c r="EG29" i="56"/>
  <c r="AA51" i="56"/>
  <c r="AA48" i="56"/>
  <c r="BH42" i="56"/>
  <c r="CD7" i="56"/>
  <c r="CD32" i="56"/>
  <c r="EG41" i="56"/>
  <c r="FN12" i="56"/>
  <c r="FN14" i="56"/>
  <c r="FN16" i="56"/>
  <c r="FN43" i="56"/>
  <c r="FN45" i="56"/>
  <c r="FY6" i="56"/>
  <c r="FY11" i="56"/>
  <c r="IM6" i="56"/>
  <c r="IM37" i="56"/>
  <c r="IM39" i="56"/>
  <c r="IM41" i="56"/>
  <c r="LW8" i="56"/>
  <c r="LW10" i="56"/>
  <c r="LW12" i="56"/>
  <c r="LW22" i="56"/>
  <c r="MH15" i="56"/>
  <c r="MH25" i="56"/>
  <c r="PR12" i="56"/>
  <c r="PR20" i="56"/>
  <c r="QC42" i="56"/>
  <c r="QC24" i="56"/>
  <c r="QC9" i="56"/>
  <c r="QC7" i="56"/>
  <c r="QC47" i="56"/>
  <c r="QC45" i="56"/>
  <c r="QN32" i="56"/>
  <c r="QN17" i="56"/>
  <c r="QN15" i="56"/>
  <c r="BH34" i="56"/>
  <c r="AA54" i="56"/>
  <c r="QC29" i="56"/>
  <c r="QN39" i="56"/>
  <c r="QN37" i="56"/>
  <c r="QN10" i="56"/>
  <c r="EG23" i="56"/>
  <c r="AA43" i="56"/>
  <c r="AA39" i="56"/>
  <c r="BH37" i="56"/>
  <c r="EG32" i="56"/>
  <c r="EG21" i="56"/>
  <c r="EG15" i="56"/>
  <c r="EG36" i="56"/>
  <c r="EG34" i="56"/>
  <c r="P47" i="56"/>
  <c r="P45" i="56"/>
  <c r="AA46" i="56"/>
  <c r="EG48" i="56"/>
  <c r="ER38" i="56"/>
  <c r="ER9" i="56"/>
  <c r="ER7" i="56"/>
  <c r="FN20" i="56"/>
  <c r="FN22" i="56"/>
  <c r="FN24" i="56"/>
  <c r="FY20" i="56"/>
  <c r="FY22" i="56"/>
  <c r="IB45" i="56"/>
  <c r="IM27" i="56"/>
  <c r="IX7" i="56"/>
  <c r="IX15" i="56"/>
  <c r="IX23" i="56"/>
  <c r="KP5" i="56"/>
  <c r="KP7" i="56"/>
  <c r="KP9" i="56"/>
  <c r="KP11" i="56"/>
  <c r="KP13" i="56"/>
  <c r="KP15" i="56"/>
  <c r="KP17" i="56"/>
  <c r="KP26" i="56"/>
  <c r="LW14" i="56"/>
  <c r="LW16" i="56"/>
  <c r="LW18" i="56"/>
  <c r="MH12" i="56"/>
  <c r="MH14" i="56"/>
  <c r="MH27" i="56"/>
  <c r="MH29" i="56"/>
  <c r="PR17" i="56"/>
  <c r="PR19" i="56"/>
  <c r="PR21" i="56"/>
  <c r="PR25" i="56"/>
  <c r="QC43" i="56"/>
  <c r="QC36" i="56"/>
  <c r="QC34" i="56"/>
  <c r="QC16" i="56"/>
  <c r="QC48" i="56"/>
  <c r="QN44" i="56"/>
  <c r="QN42" i="56"/>
  <c r="QN24" i="56"/>
  <c r="QN9" i="56"/>
  <c r="QN7" i="56"/>
  <c r="RU35" i="56"/>
  <c r="RU25" i="56"/>
  <c r="RU20" i="56"/>
  <c r="RU18" i="56"/>
  <c r="RU8" i="56"/>
  <c r="UT7" i="56"/>
  <c r="UT9" i="56"/>
  <c r="EG24" i="56"/>
  <c r="EG35" i="56"/>
  <c r="PG22" i="56"/>
  <c r="PG20" i="56"/>
  <c r="PG12" i="56"/>
  <c r="PR9" i="56"/>
  <c r="QC35" i="56"/>
  <c r="QC8" i="56"/>
  <c r="QN43" i="56"/>
  <c r="QN16" i="56"/>
  <c r="BH38" i="56"/>
  <c r="FN28" i="56"/>
  <c r="FN30" i="56"/>
  <c r="FN32" i="56"/>
  <c r="IM20" i="56"/>
  <c r="IM22" i="56"/>
  <c r="IX20" i="56"/>
  <c r="IX22" i="56"/>
  <c r="IX24" i="56"/>
  <c r="JT22" i="56"/>
  <c r="JT16" i="56"/>
  <c r="JT25" i="56"/>
  <c r="AA37" i="56"/>
  <c r="AA35" i="56"/>
  <c r="EG16" i="56"/>
  <c r="P39" i="56"/>
  <c r="AA52" i="56"/>
  <c r="BH46" i="56"/>
  <c r="EG39" i="56"/>
  <c r="ER8" i="56"/>
  <c r="FN5" i="56"/>
  <c r="FN7" i="56"/>
  <c r="FN9" i="56"/>
  <c r="FN36" i="56"/>
  <c r="FN38" i="56"/>
  <c r="FN40" i="56"/>
  <c r="FY10" i="56"/>
  <c r="FY16" i="56"/>
  <c r="FY18" i="56"/>
  <c r="FY36" i="56"/>
  <c r="FY38" i="56"/>
  <c r="IB18" i="56"/>
  <c r="IX28" i="56"/>
  <c r="IX30" i="56"/>
  <c r="IX32" i="56"/>
  <c r="IX39" i="56"/>
  <c r="MH5" i="56"/>
  <c r="MH20" i="56"/>
  <c r="MH22" i="56"/>
  <c r="PG18" i="56"/>
  <c r="PG10" i="56"/>
  <c r="PR7" i="56"/>
  <c r="PR15" i="56"/>
  <c r="QC27" i="56"/>
  <c r="QC20" i="56"/>
  <c r="QC18" i="56"/>
  <c r="QN35" i="56"/>
  <c r="QN28" i="56"/>
  <c r="QN26" i="56"/>
  <c r="QN8" i="56"/>
  <c r="QY40" i="56"/>
  <c r="QY30" i="56"/>
  <c r="QY24" i="56"/>
  <c r="QY22" i="56"/>
  <c r="QY16" i="56"/>
  <c r="QY14" i="56"/>
  <c r="QY8" i="56"/>
  <c r="RU32" i="56"/>
  <c r="RU29" i="56"/>
  <c r="RU27" i="56"/>
  <c r="RU12" i="56"/>
  <c r="RU10" i="56"/>
  <c r="UT13" i="56"/>
  <c r="UT8" i="56"/>
  <c r="UT10" i="56"/>
  <c r="UT12" i="56"/>
  <c r="UT14" i="56"/>
  <c r="QY28" i="56"/>
  <c r="QY26" i="56"/>
  <c r="QY20" i="56"/>
  <c r="QY18" i="56"/>
  <c r="QY21" i="56"/>
  <c r="QY38" i="56"/>
  <c r="QY41" i="56"/>
  <c r="QY39" i="56"/>
  <c r="QY37" i="56"/>
  <c r="QY19" i="56"/>
  <c r="QY12" i="56"/>
  <c r="QY10" i="56"/>
  <c r="QY33" i="56"/>
  <c r="QY31" i="56"/>
  <c r="QY29" i="56"/>
  <c r="QY11" i="56"/>
  <c r="QY25" i="56"/>
  <c r="QY23" i="56"/>
  <c r="QY32" i="56"/>
  <c r="QY17" i="56"/>
  <c r="QY15" i="56"/>
  <c r="QY13" i="56"/>
  <c r="QY42" i="56"/>
  <c r="QY9" i="56"/>
  <c r="QY7" i="56"/>
  <c r="QY36" i="56"/>
  <c r="QY34" i="56"/>
  <c r="QY35" i="56"/>
  <c r="PR8" i="56"/>
  <c r="PR10" i="56"/>
  <c r="PR14" i="56"/>
  <c r="PR16" i="56"/>
  <c r="PR18" i="56"/>
  <c r="PR22" i="56"/>
  <c r="PR24" i="56"/>
  <c r="PR26" i="56"/>
  <c r="PR11" i="56"/>
  <c r="PR13" i="56"/>
  <c r="PR5" i="56"/>
  <c r="PG17" i="56"/>
  <c r="PG8" i="56"/>
  <c r="PG9" i="56"/>
  <c r="PG23" i="56"/>
  <c r="PG21" i="56"/>
  <c r="PG15" i="56"/>
  <c r="PG13" i="56"/>
  <c r="PG11" i="56"/>
  <c r="PG7" i="56"/>
  <c r="LL5" i="56"/>
  <c r="KP28" i="56"/>
  <c r="KP19" i="56"/>
  <c r="KP21" i="56"/>
  <c r="KP23" i="56"/>
  <c r="KP25" i="56"/>
  <c r="KP27" i="56"/>
  <c r="KP29" i="56"/>
  <c r="KP6" i="56"/>
  <c r="KP8" i="56"/>
  <c r="KP12" i="56"/>
  <c r="KP14" i="56"/>
  <c r="KP16" i="56"/>
  <c r="JT19" i="56"/>
  <c r="JT26" i="56"/>
  <c r="JT29" i="56"/>
  <c r="JT20" i="56"/>
  <c r="JT18" i="56"/>
  <c r="JT27" i="56"/>
  <c r="JT23" i="56"/>
  <c r="JT17" i="56"/>
  <c r="JT21" i="56"/>
  <c r="JT15" i="56"/>
  <c r="JT24" i="56"/>
  <c r="JT28" i="56"/>
  <c r="IX9" i="56"/>
  <c r="IX36" i="56"/>
  <c r="IX38" i="56"/>
  <c r="IX40" i="56"/>
  <c r="IX11" i="56"/>
  <c r="IX13" i="56"/>
  <c r="IX17" i="56"/>
  <c r="IX44" i="56"/>
  <c r="IX27" i="56"/>
  <c r="IX29" i="56"/>
  <c r="IX6" i="56"/>
  <c r="IX8" i="56"/>
  <c r="IX35" i="56"/>
  <c r="IX37" i="56"/>
  <c r="IX41" i="56"/>
  <c r="IX12" i="56"/>
  <c r="IX14" i="56"/>
  <c r="IX16" i="56"/>
  <c r="IX43" i="56"/>
  <c r="IX45" i="56"/>
  <c r="IM12" i="56"/>
  <c r="IM14" i="56"/>
  <c r="IM29" i="56"/>
  <c r="IM31" i="56"/>
  <c r="IM33" i="56"/>
  <c r="IM44" i="56"/>
  <c r="IM8" i="56"/>
  <c r="IM16" i="56"/>
  <c r="IM13" i="56"/>
  <c r="IM15" i="56"/>
  <c r="IM17" i="56"/>
  <c r="IM28" i="56"/>
  <c r="IM30" i="56"/>
  <c r="IM45" i="56"/>
  <c r="IM24" i="56"/>
  <c r="IM36" i="56"/>
  <c r="IM38" i="56"/>
  <c r="IM5" i="56"/>
  <c r="IB6" i="56"/>
  <c r="IB23" i="56"/>
  <c r="IB25" i="56"/>
  <c r="IB36" i="56"/>
  <c r="IB38" i="56"/>
  <c r="IB12" i="56"/>
  <c r="IB14" i="56"/>
  <c r="IB31" i="56"/>
  <c r="IB33" i="56"/>
  <c r="IB44" i="56"/>
  <c r="IB29" i="56"/>
  <c r="IB7" i="56"/>
  <c r="IB9" i="56"/>
  <c r="IB20" i="56"/>
  <c r="IB22" i="56"/>
  <c r="IB39" i="56"/>
  <c r="IB41" i="56"/>
  <c r="IB37" i="56"/>
  <c r="IB15" i="56"/>
  <c r="IB17" i="56"/>
  <c r="IB28" i="56"/>
  <c r="IB30" i="56"/>
  <c r="IB5" i="56"/>
  <c r="FY12" i="56"/>
  <c r="FY14" i="56"/>
  <c r="FY31" i="56"/>
  <c r="FY33" i="56"/>
  <c r="FY44" i="56"/>
  <c r="FY29" i="56"/>
  <c r="FY9" i="56"/>
  <c r="FY37" i="56"/>
  <c r="FY15" i="56"/>
  <c r="FY17" i="56"/>
  <c r="FY28" i="56"/>
  <c r="FY30" i="56"/>
  <c r="FY45" i="56"/>
  <c r="FY13" i="56"/>
  <c r="FY5" i="56"/>
  <c r="ER35" i="56"/>
  <c r="ER22" i="56"/>
  <c r="ER24" i="56"/>
  <c r="ER40" i="56"/>
  <c r="ER30" i="56"/>
  <c r="ER44" i="56"/>
  <c r="ER42" i="56"/>
  <c r="ER25" i="56"/>
  <c r="ER23" i="56"/>
  <c r="ER43" i="56"/>
  <c r="ER36" i="56"/>
  <c r="ER34" i="56"/>
  <c r="ER16" i="56"/>
  <c r="ER28" i="56"/>
  <c r="ER26" i="56"/>
  <c r="ER45" i="56"/>
  <c r="ER27" i="56"/>
  <c r="ER20" i="56"/>
  <c r="ER18" i="56"/>
  <c r="ER41" i="56"/>
  <c r="ER39" i="56"/>
  <c r="ER37" i="56"/>
  <c r="ER19" i="56"/>
  <c r="ER12" i="56"/>
  <c r="ER10" i="56"/>
  <c r="ER33" i="56"/>
  <c r="ER31" i="56"/>
  <c r="ER29" i="56"/>
  <c r="ER11" i="56"/>
  <c r="ER21" i="56"/>
  <c r="ER32" i="56"/>
  <c r="ER17" i="56"/>
  <c r="ER15" i="56"/>
  <c r="ER13" i="56"/>
  <c r="CD26" i="56"/>
  <c r="CD17" i="56"/>
  <c r="CD15" i="56"/>
  <c r="CD6" i="56"/>
  <c r="CD21" i="56"/>
  <c r="CD19" i="56"/>
  <c r="CD24" i="56"/>
  <c r="CD10" i="56"/>
  <c r="CD8" i="56"/>
  <c r="CD11" i="56"/>
  <c r="CD38" i="56"/>
  <c r="CD9" i="56"/>
  <c r="CD13" i="56"/>
  <c r="CD33" i="56"/>
  <c r="CD30" i="56"/>
  <c r="CD16" i="56"/>
  <c r="CD28" i="56"/>
  <c r="CD37" i="56"/>
  <c r="CD34" i="56"/>
  <c r="CD14" i="56"/>
  <c r="CD25" i="56"/>
  <c r="CD35" i="56"/>
  <c r="T25" i="56" l="1"/>
  <c r="U25" i="56"/>
  <c r="X25" i="56"/>
  <c r="Y25" i="56"/>
  <c r="T26" i="56"/>
  <c r="U26" i="56"/>
  <c r="X26" i="56"/>
  <c r="Y26" i="56"/>
  <c r="T27" i="56"/>
  <c r="U27" i="56"/>
  <c r="X27" i="56"/>
  <c r="Y27" i="56"/>
  <c r="T28" i="56"/>
  <c r="U28" i="56"/>
  <c r="X28" i="56"/>
  <c r="Y28" i="56"/>
  <c r="T29" i="56"/>
  <c r="U29" i="56"/>
  <c r="X29" i="56"/>
  <c r="Y29" i="56"/>
  <c r="T30" i="56"/>
  <c r="U30" i="56"/>
  <c r="X30" i="56"/>
  <c r="Y30" i="56"/>
  <c r="T31" i="56"/>
  <c r="U31" i="56"/>
  <c r="X31" i="56"/>
  <c r="Y31" i="56"/>
  <c r="T32" i="56"/>
  <c r="U32" i="56"/>
  <c r="X32" i="56"/>
  <c r="Y32" i="56"/>
  <c r="T33" i="56"/>
  <c r="U33" i="56"/>
  <c r="X33" i="56"/>
  <c r="Y33" i="56"/>
  <c r="T34" i="56"/>
  <c r="U34" i="56"/>
  <c r="X34" i="56"/>
  <c r="Y34" i="56"/>
  <c r="AA28" i="56" l="1"/>
  <c r="AA33" i="56"/>
  <c r="AA32" i="56"/>
  <c r="AA25" i="56"/>
  <c r="AA34" i="56"/>
  <c r="AA30" i="56"/>
  <c r="AA26" i="56"/>
  <c r="AA31" i="56"/>
  <c r="AA29" i="56"/>
  <c r="AA27" i="56"/>
  <c r="DJ203" i="55" l="1"/>
  <c r="DJ205" i="55" s="1"/>
  <c r="DJ207" i="55" s="1"/>
  <c r="DJ209" i="55" s="1"/>
  <c r="DJ211" i="55" s="1"/>
  <c r="DJ213" i="55" s="1"/>
  <c r="DJ215" i="55" s="1"/>
  <c r="DJ217" i="55" s="1"/>
  <c r="DJ219" i="55" s="1"/>
  <c r="DJ221" i="55" s="1"/>
  <c r="DK203" i="55"/>
  <c r="DK205" i="55" s="1"/>
  <c r="DK207" i="55" s="1"/>
  <c r="DK209" i="55" s="1"/>
  <c r="DK211" i="55" s="1"/>
  <c r="DK213" i="55" s="1"/>
  <c r="DK215" i="55" s="1"/>
  <c r="DK217" i="55" s="1"/>
  <c r="DK219" i="55" s="1"/>
  <c r="DK221" i="55" s="1"/>
  <c r="DK201" i="55"/>
  <c r="DJ201" i="55"/>
  <c r="DK200" i="55"/>
  <c r="DK202" i="55" s="1"/>
  <c r="DK204" i="55" s="1"/>
  <c r="DK206" i="55" s="1"/>
  <c r="DK208" i="55" s="1"/>
  <c r="DK210" i="55" s="1"/>
  <c r="DK212" i="55" s="1"/>
  <c r="DK214" i="55" s="1"/>
  <c r="DK216" i="55" s="1"/>
  <c r="DK218" i="55" s="1"/>
  <c r="DK220" i="55" s="1"/>
  <c r="DJ200" i="55"/>
  <c r="DJ202" i="55" s="1"/>
  <c r="DJ204" i="55" s="1"/>
  <c r="DJ206" i="55" s="1"/>
  <c r="DJ208" i="55" s="1"/>
  <c r="DJ210" i="55" s="1"/>
  <c r="DJ212" i="55" s="1"/>
  <c r="DJ214" i="55" s="1"/>
  <c r="DJ216" i="55" s="1"/>
  <c r="DJ218" i="55" s="1"/>
  <c r="DJ220" i="55" s="1"/>
  <c r="DJ178" i="55"/>
  <c r="DK178" i="55"/>
  <c r="DK180" i="55" s="1"/>
  <c r="DK182" i="55" s="1"/>
  <c r="DK184" i="55" s="1"/>
  <c r="DK186" i="55" s="1"/>
  <c r="DK188" i="55" s="1"/>
  <c r="DK190" i="55" s="1"/>
  <c r="DK192" i="55" s="1"/>
  <c r="DK194" i="55" s="1"/>
  <c r="DK196" i="55" s="1"/>
  <c r="DJ179" i="55"/>
  <c r="DK179" i="55"/>
  <c r="DJ180" i="55"/>
  <c r="DJ182" i="55" s="1"/>
  <c r="DJ184" i="55" s="1"/>
  <c r="DJ186" i="55" s="1"/>
  <c r="DJ188" i="55" s="1"/>
  <c r="DJ190" i="55" s="1"/>
  <c r="DJ192" i="55" s="1"/>
  <c r="DJ194" i="55" s="1"/>
  <c r="DJ196" i="55" s="1"/>
  <c r="DJ181" i="55"/>
  <c r="DJ183" i="55" s="1"/>
  <c r="DJ185" i="55" s="1"/>
  <c r="DJ187" i="55" s="1"/>
  <c r="DJ189" i="55" s="1"/>
  <c r="DJ191" i="55" s="1"/>
  <c r="DJ193" i="55" s="1"/>
  <c r="DJ195" i="55" s="1"/>
  <c r="DJ197" i="55" s="1"/>
  <c r="DK181" i="55"/>
  <c r="DK183" i="55" s="1"/>
  <c r="DK185" i="55" s="1"/>
  <c r="DK187" i="55" s="1"/>
  <c r="DK189" i="55" s="1"/>
  <c r="DK191" i="55" s="1"/>
  <c r="DK193" i="55" s="1"/>
  <c r="DK195" i="55" s="1"/>
  <c r="DK197" i="55" s="1"/>
  <c r="DK177" i="55"/>
  <c r="DJ177" i="55"/>
  <c r="DK176" i="55"/>
  <c r="DJ176" i="55"/>
  <c r="DJ154" i="55"/>
  <c r="DJ156" i="55" s="1"/>
  <c r="DJ158" i="55" s="1"/>
  <c r="DJ160" i="55" s="1"/>
  <c r="DJ162" i="55" s="1"/>
  <c r="DJ164" i="55" s="1"/>
  <c r="DJ166" i="55" s="1"/>
  <c r="DJ168" i="55" s="1"/>
  <c r="DJ170" i="55" s="1"/>
  <c r="DJ172" i="55" s="1"/>
  <c r="DK154" i="55"/>
  <c r="DJ155" i="55"/>
  <c r="DJ157" i="55" s="1"/>
  <c r="DJ159" i="55" s="1"/>
  <c r="DJ161" i="55" s="1"/>
  <c r="DJ163" i="55" s="1"/>
  <c r="DJ165" i="55" s="1"/>
  <c r="DJ167" i="55" s="1"/>
  <c r="DJ169" i="55" s="1"/>
  <c r="DJ171" i="55" s="1"/>
  <c r="DJ173" i="55" s="1"/>
  <c r="DK155" i="55"/>
  <c r="DK156" i="55"/>
  <c r="DK158" i="55" s="1"/>
  <c r="DK160" i="55" s="1"/>
  <c r="DK162" i="55" s="1"/>
  <c r="DK164" i="55" s="1"/>
  <c r="DK166" i="55" s="1"/>
  <c r="DK168" i="55" s="1"/>
  <c r="DK170" i="55" s="1"/>
  <c r="DK172" i="55" s="1"/>
  <c r="DK157" i="55"/>
  <c r="DK159" i="55" s="1"/>
  <c r="DK161" i="55" s="1"/>
  <c r="DK163" i="55" s="1"/>
  <c r="DK165" i="55" s="1"/>
  <c r="DK167" i="55" s="1"/>
  <c r="DK169" i="55" s="1"/>
  <c r="DK171" i="55" s="1"/>
  <c r="DK173" i="55" s="1"/>
  <c r="DK153" i="55"/>
  <c r="DJ153" i="55"/>
  <c r="DK152" i="55"/>
  <c r="DJ152" i="55"/>
  <c r="DJ130" i="55"/>
  <c r="DK130" i="55"/>
  <c r="DJ131" i="55"/>
  <c r="DK131" i="55"/>
  <c r="DJ132" i="55"/>
  <c r="DJ134" i="55" s="1"/>
  <c r="DJ136" i="55" s="1"/>
  <c r="DJ138" i="55" s="1"/>
  <c r="DJ140" i="55" s="1"/>
  <c r="DJ142" i="55" s="1"/>
  <c r="DJ144" i="55" s="1"/>
  <c r="DJ146" i="55" s="1"/>
  <c r="DJ148" i="55" s="1"/>
  <c r="DK132" i="55"/>
  <c r="DK134" i="55" s="1"/>
  <c r="DK136" i="55" s="1"/>
  <c r="DK138" i="55" s="1"/>
  <c r="DK140" i="55" s="1"/>
  <c r="DK142" i="55" s="1"/>
  <c r="DK144" i="55" s="1"/>
  <c r="DK146" i="55" s="1"/>
  <c r="DK148" i="55" s="1"/>
  <c r="DJ133" i="55"/>
  <c r="DJ135" i="55" s="1"/>
  <c r="DJ137" i="55" s="1"/>
  <c r="DJ139" i="55" s="1"/>
  <c r="DJ141" i="55" s="1"/>
  <c r="DJ143" i="55" s="1"/>
  <c r="DJ145" i="55" s="1"/>
  <c r="DJ147" i="55" s="1"/>
  <c r="DJ149" i="55" s="1"/>
  <c r="DK133" i="55"/>
  <c r="DK135" i="55" s="1"/>
  <c r="DK137" i="55" s="1"/>
  <c r="DK139" i="55" s="1"/>
  <c r="DK141" i="55" s="1"/>
  <c r="DK143" i="55" s="1"/>
  <c r="DK145" i="55" s="1"/>
  <c r="DK147" i="55" s="1"/>
  <c r="DK149" i="55" s="1"/>
  <c r="DK129" i="55"/>
  <c r="DJ129" i="55"/>
  <c r="DK128" i="55"/>
  <c r="DJ128" i="55"/>
  <c r="DJ106" i="55"/>
  <c r="DJ108" i="55" s="1"/>
  <c r="DJ110" i="55" s="1"/>
  <c r="DJ112" i="55" s="1"/>
  <c r="DJ114" i="55" s="1"/>
  <c r="DJ116" i="55" s="1"/>
  <c r="DJ118" i="55" s="1"/>
  <c r="DJ120" i="55" s="1"/>
  <c r="DJ122" i="55" s="1"/>
  <c r="DJ124" i="55" s="1"/>
  <c r="DK106" i="55"/>
  <c r="DK108" i="55" s="1"/>
  <c r="DK110" i="55" s="1"/>
  <c r="DK112" i="55" s="1"/>
  <c r="DK114" i="55" s="1"/>
  <c r="DK116" i="55" s="1"/>
  <c r="DK118" i="55" s="1"/>
  <c r="DK120" i="55" s="1"/>
  <c r="DK122" i="55" s="1"/>
  <c r="DK124" i="55" s="1"/>
  <c r="DJ107" i="55"/>
  <c r="DK107" i="55"/>
  <c r="DJ109" i="55"/>
  <c r="DJ111" i="55" s="1"/>
  <c r="DJ113" i="55" s="1"/>
  <c r="DJ115" i="55" s="1"/>
  <c r="DJ117" i="55" s="1"/>
  <c r="DJ119" i="55" s="1"/>
  <c r="DJ121" i="55" s="1"/>
  <c r="DJ123" i="55" s="1"/>
  <c r="DJ125" i="55" s="1"/>
  <c r="DK109" i="55"/>
  <c r="DK111" i="55" s="1"/>
  <c r="DK113" i="55" s="1"/>
  <c r="DK115" i="55" s="1"/>
  <c r="DK117" i="55" s="1"/>
  <c r="DK119" i="55" s="1"/>
  <c r="DK121" i="55" s="1"/>
  <c r="DK123" i="55" s="1"/>
  <c r="DK125" i="55" s="1"/>
  <c r="DK105" i="55"/>
  <c r="DJ105" i="55"/>
  <c r="DK104" i="55"/>
  <c r="DJ104" i="55"/>
  <c r="DJ81" i="55"/>
  <c r="DJ83" i="55" s="1"/>
  <c r="DJ85" i="55" s="1"/>
  <c r="DJ87" i="55" s="1"/>
  <c r="DJ89" i="55" s="1"/>
  <c r="DJ91" i="55" s="1"/>
  <c r="DJ93" i="55" s="1"/>
  <c r="DJ95" i="55" s="1"/>
  <c r="DJ97" i="55" s="1"/>
  <c r="DJ99" i="55" s="1"/>
  <c r="DJ101" i="55" s="1"/>
  <c r="DK81" i="55"/>
  <c r="DK83" i="55" s="1"/>
  <c r="DK85" i="55" s="1"/>
  <c r="DK87" i="55" s="1"/>
  <c r="DK89" i="55" s="1"/>
  <c r="DK91" i="55" s="1"/>
  <c r="DK93" i="55" s="1"/>
  <c r="DK95" i="55" s="1"/>
  <c r="DK97" i="55" s="1"/>
  <c r="DK99" i="55" s="1"/>
  <c r="DK101" i="55" s="1"/>
  <c r="DJ82" i="55"/>
  <c r="DK82" i="55"/>
  <c r="DJ84" i="55"/>
  <c r="DJ86" i="55" s="1"/>
  <c r="DJ88" i="55" s="1"/>
  <c r="DJ90" i="55" s="1"/>
  <c r="DJ92" i="55" s="1"/>
  <c r="DJ94" i="55" s="1"/>
  <c r="DJ96" i="55" s="1"/>
  <c r="DJ98" i="55" s="1"/>
  <c r="DJ100" i="55" s="1"/>
  <c r="DK84" i="55"/>
  <c r="DK86" i="55" s="1"/>
  <c r="DK88" i="55" s="1"/>
  <c r="DK90" i="55" s="1"/>
  <c r="DK92" i="55" s="1"/>
  <c r="DK94" i="55" s="1"/>
  <c r="DK96" i="55" s="1"/>
  <c r="DK98" i="55" s="1"/>
  <c r="DK100" i="55" s="1"/>
  <c r="DK80" i="55"/>
  <c r="DJ80" i="55"/>
  <c r="DJ34" i="55"/>
  <c r="DJ37" i="55" s="1"/>
  <c r="DJ40" i="55" s="1"/>
  <c r="DJ43" i="55" s="1"/>
  <c r="DJ46" i="55" s="1"/>
  <c r="DJ49" i="55" s="1"/>
  <c r="DJ52" i="55" s="1"/>
  <c r="DJ55" i="55" s="1"/>
  <c r="DJ58" i="55" s="1"/>
  <c r="DJ61" i="55" s="1"/>
  <c r="DJ64" i="55" s="1"/>
  <c r="DJ67" i="55" s="1"/>
  <c r="DJ70" i="55" s="1"/>
  <c r="DJ73" i="55" s="1"/>
  <c r="DJ76" i="55" s="1"/>
  <c r="DK34" i="55"/>
  <c r="DK37" i="55" s="1"/>
  <c r="DK40" i="55" s="1"/>
  <c r="DK43" i="55" s="1"/>
  <c r="DK46" i="55" s="1"/>
  <c r="DK49" i="55" s="1"/>
  <c r="DK52" i="55" s="1"/>
  <c r="DK55" i="55" s="1"/>
  <c r="DK58" i="55" s="1"/>
  <c r="DK61" i="55" s="1"/>
  <c r="DK64" i="55" s="1"/>
  <c r="DK67" i="55" s="1"/>
  <c r="DK70" i="55" s="1"/>
  <c r="DK73" i="55" s="1"/>
  <c r="DK76" i="55" s="1"/>
  <c r="DJ35" i="55"/>
  <c r="DK35" i="55"/>
  <c r="DJ36" i="55"/>
  <c r="DK36" i="55"/>
  <c r="DK39" i="55" s="1"/>
  <c r="DK42" i="55" s="1"/>
  <c r="DK45" i="55" s="1"/>
  <c r="DK48" i="55" s="1"/>
  <c r="DK51" i="55" s="1"/>
  <c r="DK54" i="55" s="1"/>
  <c r="DK57" i="55" s="1"/>
  <c r="DK60" i="55" s="1"/>
  <c r="DK63" i="55" s="1"/>
  <c r="DK66" i="55" s="1"/>
  <c r="DK69" i="55" s="1"/>
  <c r="DK72" i="55" s="1"/>
  <c r="DK75" i="55" s="1"/>
  <c r="DJ38" i="55"/>
  <c r="DJ41" i="55" s="1"/>
  <c r="DJ44" i="55" s="1"/>
  <c r="DJ47" i="55" s="1"/>
  <c r="DJ50" i="55" s="1"/>
  <c r="DJ53" i="55" s="1"/>
  <c r="DJ56" i="55" s="1"/>
  <c r="DJ59" i="55" s="1"/>
  <c r="DJ62" i="55" s="1"/>
  <c r="DJ65" i="55" s="1"/>
  <c r="DJ68" i="55" s="1"/>
  <c r="DJ71" i="55" s="1"/>
  <c r="DJ74" i="55" s="1"/>
  <c r="DJ77" i="55" s="1"/>
  <c r="DK38" i="55"/>
  <c r="DK41" i="55" s="1"/>
  <c r="DK44" i="55" s="1"/>
  <c r="DK47" i="55" s="1"/>
  <c r="DK50" i="55" s="1"/>
  <c r="DK53" i="55" s="1"/>
  <c r="DK56" i="55" s="1"/>
  <c r="DK59" i="55" s="1"/>
  <c r="DK62" i="55" s="1"/>
  <c r="DK65" i="55" s="1"/>
  <c r="DK68" i="55" s="1"/>
  <c r="DK71" i="55" s="1"/>
  <c r="DK74" i="55" s="1"/>
  <c r="DK77" i="55" s="1"/>
  <c r="DJ39" i="55"/>
  <c r="DJ42" i="55"/>
  <c r="DJ45" i="55" s="1"/>
  <c r="DJ48" i="55" s="1"/>
  <c r="DJ51" i="55" s="1"/>
  <c r="DJ54" i="55" s="1"/>
  <c r="DJ57" i="55" s="1"/>
  <c r="DJ60" i="55" s="1"/>
  <c r="DJ63" i="55" s="1"/>
  <c r="DJ66" i="55" s="1"/>
  <c r="DJ69" i="55" s="1"/>
  <c r="DJ72" i="55" s="1"/>
  <c r="DJ75" i="55" s="1"/>
  <c r="DK33" i="55"/>
  <c r="DJ33" i="55"/>
  <c r="G10" i="56" l="1"/>
  <c r="C35" i="56"/>
  <c r="B35" i="56"/>
  <c r="A5" i="56"/>
  <c r="B5" i="56"/>
  <c r="C5" i="56"/>
  <c r="D5" i="56"/>
  <c r="E5" i="56"/>
  <c r="A6" i="56"/>
  <c r="B6" i="56"/>
  <c r="C6" i="56"/>
  <c r="D6" i="56"/>
  <c r="E6" i="56"/>
  <c r="A7" i="56"/>
  <c r="B7" i="56"/>
  <c r="C7" i="56"/>
  <c r="D7" i="56"/>
  <c r="E7" i="56"/>
  <c r="A8" i="56"/>
  <c r="B8" i="56"/>
  <c r="C8" i="56"/>
  <c r="D8" i="56"/>
  <c r="E8" i="56"/>
  <c r="A9" i="56"/>
  <c r="B9" i="56"/>
  <c r="C9" i="56"/>
  <c r="D9" i="56"/>
  <c r="E9" i="56"/>
  <c r="A10" i="56"/>
  <c r="B10" i="56"/>
  <c r="C10" i="56"/>
  <c r="D10" i="56"/>
  <c r="E10" i="56"/>
  <c r="A11" i="56"/>
  <c r="B11" i="56"/>
  <c r="C11" i="56"/>
  <c r="D11" i="56"/>
  <c r="E11" i="56"/>
  <c r="A12" i="56"/>
  <c r="B12" i="56"/>
  <c r="C12" i="56"/>
  <c r="D12" i="56"/>
  <c r="E12" i="56"/>
  <c r="A13" i="56"/>
  <c r="B13" i="56"/>
  <c r="C13" i="56"/>
  <c r="D13" i="56"/>
  <c r="E13" i="56"/>
  <c r="A14" i="56"/>
  <c r="B14" i="56"/>
  <c r="C14" i="56"/>
  <c r="D14" i="56"/>
  <c r="E14" i="56"/>
  <c r="A15" i="56"/>
  <c r="B15" i="56"/>
  <c r="C15" i="56"/>
  <c r="D15" i="56"/>
  <c r="E15" i="56"/>
  <c r="A16" i="56"/>
  <c r="B16" i="56"/>
  <c r="C16" i="56"/>
  <c r="D16" i="56"/>
  <c r="E16" i="56"/>
  <c r="A17" i="56"/>
  <c r="B17" i="56"/>
  <c r="C17" i="56"/>
  <c r="D17" i="56"/>
  <c r="E17" i="56"/>
  <c r="A18" i="56"/>
  <c r="B18" i="56"/>
  <c r="C18" i="56"/>
  <c r="D18" i="56"/>
  <c r="E18" i="56"/>
  <c r="A19" i="56"/>
  <c r="B19" i="56"/>
  <c r="C19" i="56"/>
  <c r="D19" i="56"/>
  <c r="E19" i="56"/>
  <c r="A20" i="56"/>
  <c r="B20" i="56"/>
  <c r="C20" i="56"/>
  <c r="D20" i="56"/>
  <c r="E20" i="56"/>
  <c r="A21" i="56"/>
  <c r="B21" i="56"/>
  <c r="C21" i="56"/>
  <c r="D21" i="56"/>
  <c r="E21" i="56"/>
  <c r="A22" i="56"/>
  <c r="B22" i="56"/>
  <c r="C22" i="56"/>
  <c r="D22" i="56"/>
  <c r="E22" i="56"/>
  <c r="A23" i="56"/>
  <c r="B23" i="56"/>
  <c r="C23" i="56"/>
  <c r="D23" i="56"/>
  <c r="E23" i="56"/>
  <c r="A24" i="56"/>
  <c r="B24" i="56"/>
  <c r="C24" i="56"/>
  <c r="D24" i="56"/>
  <c r="E24" i="56"/>
  <c r="A25" i="56"/>
  <c r="B25" i="56"/>
  <c r="C25" i="56"/>
  <c r="D25" i="56"/>
  <c r="E25" i="56"/>
  <c r="A26" i="56"/>
  <c r="B26" i="56"/>
  <c r="C26" i="56"/>
  <c r="D26" i="56"/>
  <c r="E26" i="56"/>
  <c r="A27" i="56"/>
  <c r="B27" i="56"/>
  <c r="C27" i="56"/>
  <c r="D27" i="56"/>
  <c r="E27" i="56"/>
  <c r="A28" i="56"/>
  <c r="B28" i="56"/>
  <c r="C28" i="56"/>
  <c r="D28" i="56"/>
  <c r="E28" i="56"/>
  <c r="A29" i="56"/>
  <c r="B29" i="56"/>
  <c r="C29" i="56"/>
  <c r="D29" i="56"/>
  <c r="E29" i="56"/>
  <c r="A30" i="56"/>
  <c r="B30" i="56"/>
  <c r="C30" i="56"/>
  <c r="D30" i="56"/>
  <c r="E30" i="56"/>
  <c r="A31" i="56"/>
  <c r="B31" i="56"/>
  <c r="C31" i="56"/>
  <c r="D31" i="56"/>
  <c r="E31" i="56"/>
  <c r="A32" i="56"/>
  <c r="B32" i="56"/>
  <c r="C32" i="56"/>
  <c r="D32" i="56"/>
  <c r="E32" i="56"/>
  <c r="A33" i="56"/>
  <c r="B33" i="56"/>
  <c r="C33" i="56"/>
  <c r="D33" i="56"/>
  <c r="E33" i="56"/>
  <c r="A34" i="56"/>
  <c r="B34" i="56"/>
  <c r="C34" i="56"/>
  <c r="D34" i="56"/>
  <c r="E34" i="56"/>
  <c r="A36" i="56"/>
  <c r="B36" i="56"/>
  <c r="C36" i="56"/>
  <c r="D36" i="56"/>
  <c r="E36" i="56"/>
  <c r="A37" i="56"/>
  <c r="B37" i="56"/>
  <c r="C37" i="56"/>
  <c r="D37" i="56"/>
  <c r="E37" i="56"/>
  <c r="A38" i="56"/>
  <c r="B38" i="56"/>
  <c r="C38" i="56"/>
  <c r="D38" i="56"/>
  <c r="E38" i="56"/>
  <c r="A39" i="56"/>
  <c r="B39" i="56"/>
  <c r="C39" i="56"/>
  <c r="D39" i="56"/>
  <c r="E39" i="56"/>
  <c r="A40" i="56"/>
  <c r="B40" i="56"/>
  <c r="C40" i="56"/>
  <c r="D40" i="56"/>
  <c r="E40" i="56"/>
  <c r="A41" i="56"/>
  <c r="B41" i="56"/>
  <c r="C41" i="56"/>
  <c r="D41" i="56"/>
  <c r="E41" i="56"/>
  <c r="B4" i="56"/>
  <c r="C4" i="56"/>
  <c r="D4" i="56"/>
  <c r="E4" i="56"/>
  <c r="A4" i="56"/>
  <c r="BX5" i="56" l="1"/>
  <c r="BW5" i="56"/>
  <c r="CB5" i="56"/>
  <c r="CA5" i="56"/>
  <c r="UR6" i="56"/>
  <c r="UM6" i="56"/>
  <c r="UQ5" i="56"/>
  <c r="UM5" i="56"/>
  <c r="UQ6" i="56"/>
  <c r="UR5" i="56"/>
  <c r="UN5" i="56"/>
  <c r="UN6" i="56"/>
  <c r="VB5" i="56"/>
  <c r="UX5" i="56"/>
  <c r="VC5" i="56"/>
  <c r="UY5" i="56"/>
  <c r="UG6" i="56"/>
  <c r="SZ5" i="56"/>
  <c r="RS5" i="56"/>
  <c r="QW5" i="56"/>
  <c r="QL5" i="56"/>
  <c r="QA5" i="56"/>
  <c r="NT5" i="56"/>
  <c r="NA5" i="56"/>
  <c r="JN13" i="56"/>
  <c r="JN11" i="56"/>
  <c r="JN9" i="56"/>
  <c r="JN7" i="56"/>
  <c r="JN5" i="56"/>
  <c r="JM10" i="56"/>
  <c r="UF6" i="56"/>
  <c r="SY5" i="56"/>
  <c r="RR5" i="56"/>
  <c r="QV5" i="56"/>
  <c r="QK5" i="56"/>
  <c r="PZ5" i="56"/>
  <c r="PE6" i="56"/>
  <c r="PE5" i="56"/>
  <c r="OI5" i="56"/>
  <c r="NS5" i="56"/>
  <c r="MX5" i="56"/>
  <c r="JM13" i="56"/>
  <c r="JM11" i="56"/>
  <c r="JM9" i="56"/>
  <c r="JM7" i="56"/>
  <c r="JM5" i="56"/>
  <c r="UC6" i="56"/>
  <c r="SV5" i="56"/>
  <c r="RO5" i="56"/>
  <c r="QS5" i="56"/>
  <c r="QH5" i="56"/>
  <c r="PW5" i="56"/>
  <c r="PD6" i="56"/>
  <c r="PD5" i="56"/>
  <c r="OH5" i="56"/>
  <c r="NM5" i="56"/>
  <c r="MW5" i="56"/>
  <c r="JR14" i="56"/>
  <c r="JR12" i="56"/>
  <c r="JR10" i="56"/>
  <c r="JR8" i="56"/>
  <c r="JR6" i="56"/>
  <c r="QV6" i="56"/>
  <c r="JM14" i="56"/>
  <c r="JM6" i="56"/>
  <c r="UB6" i="56"/>
  <c r="TX5" i="56"/>
  <c r="SU5" i="56"/>
  <c r="RN5" i="56"/>
  <c r="QR5" i="56"/>
  <c r="QG5" i="56"/>
  <c r="PV5" i="56"/>
  <c r="PA6" i="56"/>
  <c r="PA5" i="56"/>
  <c r="OE5" i="56"/>
  <c r="NL5" i="56"/>
  <c r="MQ5" i="56"/>
  <c r="JQ14" i="56"/>
  <c r="JQ12" i="56"/>
  <c r="JQ10" i="56"/>
  <c r="JQ8" i="56"/>
  <c r="JQ6" i="56"/>
  <c r="UF5" i="56"/>
  <c r="RR6" i="56"/>
  <c r="QK6" i="56"/>
  <c r="MM5" i="56"/>
  <c r="JM12" i="56"/>
  <c r="UG5" i="56"/>
  <c r="RS6" i="56"/>
  <c r="QW6" i="56"/>
  <c r="QL6" i="56"/>
  <c r="QA6" i="56"/>
  <c r="OZ6" i="56"/>
  <c r="OZ5" i="56"/>
  <c r="OD5" i="56"/>
  <c r="NI5" i="56"/>
  <c r="MP5" i="56"/>
  <c r="KY5" i="56"/>
  <c r="JN14" i="56"/>
  <c r="JN12" i="56"/>
  <c r="JN10" i="56"/>
  <c r="JN8" i="56"/>
  <c r="JN6" i="56"/>
  <c r="PZ6" i="56"/>
  <c r="NH5" i="56"/>
  <c r="KX5" i="56"/>
  <c r="JM8" i="56"/>
  <c r="UC5" i="56"/>
  <c r="RO6" i="56"/>
  <c r="QS6" i="56"/>
  <c r="QH6" i="56"/>
  <c r="PW6" i="56"/>
  <c r="NX5" i="56"/>
  <c r="ML5" i="56"/>
  <c r="KU5" i="56"/>
  <c r="JR13" i="56"/>
  <c r="JR11" i="56"/>
  <c r="JR9" i="56"/>
  <c r="JR7" i="56"/>
  <c r="JR5" i="56"/>
  <c r="UB5" i="56"/>
  <c r="RN6" i="56"/>
  <c r="QR6" i="56"/>
  <c r="QG6" i="56"/>
  <c r="PV6" i="56"/>
  <c r="NW5" i="56"/>
  <c r="NB5" i="56"/>
  <c r="KT5" i="56"/>
  <c r="JQ13" i="56"/>
  <c r="JQ11" i="56"/>
  <c r="JQ9" i="56"/>
  <c r="JQ7" i="56"/>
  <c r="JQ5" i="56"/>
  <c r="EA13" i="56"/>
  <c r="EE11" i="56"/>
  <c r="DZ10" i="56"/>
  <c r="ED8" i="56"/>
  <c r="EA5" i="56"/>
  <c r="EE14" i="56"/>
  <c r="DZ13" i="56"/>
  <c r="ED11" i="56"/>
  <c r="EA8" i="56"/>
  <c r="EE6" i="56"/>
  <c r="DZ5" i="56"/>
  <c r="EO6" i="56"/>
  <c r="BM13" i="56"/>
  <c r="BM11" i="56"/>
  <c r="BP9" i="56"/>
  <c r="BP7" i="56"/>
  <c r="BP5" i="56"/>
  <c r="ED14" i="56"/>
  <c r="EA11" i="56"/>
  <c r="EE9" i="56"/>
  <c r="DZ8" i="56"/>
  <c r="ED6" i="56"/>
  <c r="DZ14" i="56"/>
  <c r="EA14" i="56"/>
  <c r="DZ9" i="56"/>
  <c r="EA6" i="56"/>
  <c r="EO5" i="56"/>
  <c r="BQ12" i="56"/>
  <c r="BP10" i="56"/>
  <c r="BP8" i="56"/>
  <c r="DZ11" i="56"/>
  <c r="DZ6" i="56"/>
  <c r="EL5" i="56"/>
  <c r="BQ14" i="56"/>
  <c r="BP12" i="56"/>
  <c r="BM10" i="56"/>
  <c r="BM8" i="56"/>
  <c r="BL6" i="56"/>
  <c r="EK5" i="56"/>
  <c r="BP14" i="56"/>
  <c r="BM12" i="56"/>
  <c r="BL10" i="56"/>
  <c r="BL8" i="56"/>
  <c r="BQ5" i="56"/>
  <c r="ED13" i="56"/>
  <c r="EE5" i="56"/>
  <c r="EE13" i="56"/>
  <c r="EE8" i="56"/>
  <c r="EE10" i="56"/>
  <c r="EE12" i="56"/>
  <c r="ED10" i="56"/>
  <c r="EE7" i="56"/>
  <c r="ED5" i="56"/>
  <c r="EP6" i="56"/>
  <c r="BL14" i="56"/>
  <c r="BQ11" i="56"/>
  <c r="BQ9" i="56"/>
  <c r="BM7" i="56"/>
  <c r="BL5" i="56"/>
  <c r="ED12" i="56"/>
  <c r="EA10" i="56"/>
  <c r="ED7" i="56"/>
  <c r="EL6" i="56"/>
  <c r="BQ13" i="56"/>
  <c r="BP11" i="56"/>
  <c r="EA12" i="56"/>
  <c r="EK6" i="56"/>
  <c r="DZ12" i="56"/>
  <c r="EP5" i="56"/>
  <c r="BQ10" i="56"/>
  <c r="BP6" i="56"/>
  <c r="ED9" i="56"/>
  <c r="BM6" i="56"/>
  <c r="EA9" i="56"/>
  <c r="BM5" i="56"/>
  <c r="BM9" i="56"/>
  <c r="BL13" i="56"/>
  <c r="BQ6" i="56"/>
  <c r="BL12" i="56"/>
  <c r="EA7" i="56"/>
  <c r="BM14" i="56"/>
  <c r="BL9" i="56"/>
  <c r="DZ7" i="56"/>
  <c r="BP13" i="56"/>
  <c r="BQ8" i="56"/>
  <c r="BQ7" i="56"/>
  <c r="BL7" i="56"/>
  <c r="BL11" i="56"/>
  <c r="BA23" i="56"/>
  <c r="BA25" i="56"/>
  <c r="BA27" i="56"/>
  <c r="BF22" i="56"/>
  <c r="BF20" i="56"/>
  <c r="BF18" i="56"/>
  <c r="BF16" i="56"/>
  <c r="BF14" i="56"/>
  <c r="BF12" i="56"/>
  <c r="BF10" i="56"/>
  <c r="BF8" i="56"/>
  <c r="BF6" i="56"/>
  <c r="BE27" i="56"/>
  <c r="BB20" i="56"/>
  <c r="BB16" i="56"/>
  <c r="BB12" i="56"/>
  <c r="BB8" i="56"/>
  <c r="BF23" i="56"/>
  <c r="BF27" i="56"/>
  <c r="BA20" i="56"/>
  <c r="BA16" i="56"/>
  <c r="BA12" i="56"/>
  <c r="BA8" i="56"/>
  <c r="BA24" i="56"/>
  <c r="BA28" i="56"/>
  <c r="BF19" i="56"/>
  <c r="BF13" i="56"/>
  <c r="BF7" i="56"/>
  <c r="BB26" i="56"/>
  <c r="BE19" i="56"/>
  <c r="BE15" i="56"/>
  <c r="BE9" i="56"/>
  <c r="BE26" i="56"/>
  <c r="BB21" i="56"/>
  <c r="BB15" i="56"/>
  <c r="BB9" i="56"/>
  <c r="BB5" i="56"/>
  <c r="BA17" i="56"/>
  <c r="BA11" i="56"/>
  <c r="BA5" i="56"/>
  <c r="BB23" i="56"/>
  <c r="BB25" i="56"/>
  <c r="BB27" i="56"/>
  <c r="BE22" i="56"/>
  <c r="BE20" i="56"/>
  <c r="BE18" i="56"/>
  <c r="BE16" i="56"/>
  <c r="BE14" i="56"/>
  <c r="BE12" i="56"/>
  <c r="BE10" i="56"/>
  <c r="BE8" i="56"/>
  <c r="BE6" i="56"/>
  <c r="BE25" i="56"/>
  <c r="BB22" i="56"/>
  <c r="BB18" i="56"/>
  <c r="BB14" i="56"/>
  <c r="BB10" i="56"/>
  <c r="BB6" i="56"/>
  <c r="BF25" i="56"/>
  <c r="BA22" i="56"/>
  <c r="BA18" i="56"/>
  <c r="BA14" i="56"/>
  <c r="BA10" i="56"/>
  <c r="BA6" i="56"/>
  <c r="BA26" i="56"/>
  <c r="BF21" i="56"/>
  <c r="BF17" i="56"/>
  <c r="BF11" i="56"/>
  <c r="BF5" i="56"/>
  <c r="BB28" i="56"/>
  <c r="BE17" i="56"/>
  <c r="BE13" i="56"/>
  <c r="BE7" i="56"/>
  <c r="BE24" i="56"/>
  <c r="BB19" i="56"/>
  <c r="BB13" i="56"/>
  <c r="BB7" i="56"/>
  <c r="BF24" i="56"/>
  <c r="BA21" i="56"/>
  <c r="BA13" i="56"/>
  <c r="BE23" i="56"/>
  <c r="BF15" i="56"/>
  <c r="BB24" i="56"/>
  <c r="BE21" i="56"/>
  <c r="BE11" i="56"/>
  <c r="BE5" i="56"/>
  <c r="BE28" i="56"/>
  <c r="BB17" i="56"/>
  <c r="BB11" i="56"/>
  <c r="BF26" i="56"/>
  <c r="BA19" i="56"/>
  <c r="BA15" i="56"/>
  <c r="BA7" i="56"/>
  <c r="BF9" i="56"/>
  <c r="BF28" i="56"/>
  <c r="BA9" i="56"/>
  <c r="AU5" i="56"/>
  <c r="AT5" i="56"/>
  <c r="AP6" i="56"/>
  <c r="AQ5" i="56"/>
  <c r="AP5" i="56"/>
  <c r="AU6" i="56"/>
  <c r="AQ6" i="56"/>
  <c r="AT6" i="56"/>
  <c r="Y24" i="56"/>
  <c r="AJ22" i="56"/>
  <c r="AJ20" i="56"/>
  <c r="AJ18" i="56"/>
  <c r="AJ16" i="56"/>
  <c r="AJ14" i="56"/>
  <c r="AJ12" i="56"/>
  <c r="AJ10" i="56"/>
  <c r="AJ8" i="56"/>
  <c r="AJ6" i="56"/>
  <c r="AJ17" i="56"/>
  <c r="AJ13" i="56"/>
  <c r="AJ5" i="56"/>
  <c r="AF11" i="56"/>
  <c r="AE19" i="56"/>
  <c r="AE9" i="56"/>
  <c r="AI22" i="56"/>
  <c r="AI20" i="56"/>
  <c r="AI18" i="56"/>
  <c r="AI16" i="56"/>
  <c r="AI14" i="56"/>
  <c r="AI12" i="56"/>
  <c r="AI10" i="56"/>
  <c r="AI8" i="56"/>
  <c r="AI6" i="56"/>
  <c r="AF8" i="56"/>
  <c r="AJ21" i="56"/>
  <c r="AJ15" i="56"/>
  <c r="AJ7" i="56"/>
  <c r="AF19" i="56"/>
  <c r="AF13" i="56"/>
  <c r="AF5" i="56"/>
  <c r="AE15" i="56"/>
  <c r="AE7" i="56"/>
  <c r="AF22" i="56"/>
  <c r="AF20" i="56"/>
  <c r="AF18" i="56"/>
  <c r="AF16" i="56"/>
  <c r="AF14" i="56"/>
  <c r="AF12" i="56"/>
  <c r="AF10" i="56"/>
  <c r="AF6" i="56"/>
  <c r="AJ11" i="56"/>
  <c r="AF15" i="56"/>
  <c r="AF9" i="56"/>
  <c r="AE13" i="56"/>
  <c r="AE5" i="56"/>
  <c r="AE22" i="56"/>
  <c r="AE20" i="56"/>
  <c r="AE18" i="56"/>
  <c r="AE16" i="56"/>
  <c r="AE14" i="56"/>
  <c r="AE12" i="56"/>
  <c r="AE10" i="56"/>
  <c r="AE8" i="56"/>
  <c r="AE6" i="56"/>
  <c r="AJ19" i="56"/>
  <c r="AJ9" i="56"/>
  <c r="AF17" i="56"/>
  <c r="AF7" i="56"/>
  <c r="AE17" i="56"/>
  <c r="AE11" i="56"/>
  <c r="AE21" i="56"/>
  <c r="AI21" i="56"/>
  <c r="AI19" i="56"/>
  <c r="AI17" i="56"/>
  <c r="AI15" i="56"/>
  <c r="AI13" i="56"/>
  <c r="AI11" i="56"/>
  <c r="AI9" i="56"/>
  <c r="AI7" i="56"/>
  <c r="AI5" i="56"/>
  <c r="AF21" i="56"/>
  <c r="J20" i="56"/>
  <c r="M25" i="56"/>
  <c r="M21" i="56"/>
  <c r="M13" i="56"/>
  <c r="I13" i="56"/>
  <c r="T5" i="56"/>
  <c r="T7" i="56"/>
  <c r="T9" i="56"/>
  <c r="T11" i="56"/>
  <c r="T13" i="56"/>
  <c r="T15" i="56"/>
  <c r="T17" i="56"/>
  <c r="T19" i="56"/>
  <c r="T21" i="56"/>
  <c r="T23" i="56"/>
  <c r="J35" i="56"/>
  <c r="J27" i="56"/>
  <c r="J19" i="56"/>
  <c r="J11" i="56"/>
  <c r="N36" i="56"/>
  <c r="N32" i="56"/>
  <c r="N28" i="56"/>
  <c r="N24" i="56"/>
  <c r="N20" i="56"/>
  <c r="N16" i="56"/>
  <c r="N12" i="56"/>
  <c r="N8" i="56"/>
  <c r="I36" i="56"/>
  <c r="I28" i="56"/>
  <c r="I20" i="56"/>
  <c r="I12" i="56"/>
  <c r="U5" i="56"/>
  <c r="U7" i="56"/>
  <c r="U9" i="56"/>
  <c r="U11" i="56"/>
  <c r="U13" i="56"/>
  <c r="U15" i="56"/>
  <c r="U17" i="56"/>
  <c r="U19" i="56"/>
  <c r="U21" i="56"/>
  <c r="U23" i="56"/>
  <c r="J12" i="56"/>
  <c r="I37" i="56"/>
  <c r="M36" i="56"/>
  <c r="M16" i="56"/>
  <c r="I19" i="56"/>
  <c r="X9" i="56"/>
  <c r="X23" i="56"/>
  <c r="G11" i="56"/>
  <c r="J33" i="56"/>
  <c r="J25" i="56"/>
  <c r="J17" i="56"/>
  <c r="J9" i="56"/>
  <c r="N35" i="56"/>
  <c r="N31" i="56"/>
  <c r="N27" i="56"/>
  <c r="N23" i="56"/>
  <c r="N19" i="56"/>
  <c r="N15" i="56"/>
  <c r="N11" i="56"/>
  <c r="N7" i="56"/>
  <c r="I34" i="56"/>
  <c r="I26" i="56"/>
  <c r="I18" i="56"/>
  <c r="I10" i="56"/>
  <c r="Y5" i="56"/>
  <c r="Y7" i="56"/>
  <c r="Y9" i="56"/>
  <c r="Y11" i="56"/>
  <c r="Y13" i="56"/>
  <c r="Y15" i="56"/>
  <c r="Y17" i="56"/>
  <c r="Y19" i="56"/>
  <c r="Y21" i="56"/>
  <c r="Y23" i="56"/>
  <c r="J28" i="56"/>
  <c r="M29" i="56"/>
  <c r="I29" i="56"/>
  <c r="J34" i="56"/>
  <c r="M32" i="56"/>
  <c r="M12" i="56"/>
  <c r="I27" i="56"/>
  <c r="X7" i="56"/>
  <c r="X11" i="56"/>
  <c r="X15" i="56"/>
  <c r="X21" i="56"/>
  <c r="J5" i="56"/>
  <c r="J32" i="56"/>
  <c r="J24" i="56"/>
  <c r="J16" i="56"/>
  <c r="J8" i="56"/>
  <c r="M35" i="56"/>
  <c r="M31" i="56"/>
  <c r="M27" i="56"/>
  <c r="M23" i="56"/>
  <c r="M19" i="56"/>
  <c r="M15" i="56"/>
  <c r="M11" i="56"/>
  <c r="M7" i="56"/>
  <c r="I33" i="56"/>
  <c r="I25" i="56"/>
  <c r="I17" i="56"/>
  <c r="I9" i="56"/>
  <c r="T6" i="56"/>
  <c r="T8" i="56"/>
  <c r="T10" i="56"/>
  <c r="T12" i="56"/>
  <c r="T14" i="56"/>
  <c r="T16" i="56"/>
  <c r="T18" i="56"/>
  <c r="T20" i="56"/>
  <c r="T22" i="56"/>
  <c r="T24" i="56"/>
  <c r="M17" i="56"/>
  <c r="J26" i="56"/>
  <c r="M20" i="56"/>
  <c r="X13" i="56"/>
  <c r="M5" i="56"/>
  <c r="J31" i="56"/>
  <c r="J23" i="56"/>
  <c r="J15" i="56"/>
  <c r="J7" i="56"/>
  <c r="N34" i="56"/>
  <c r="N30" i="56"/>
  <c r="N26" i="56"/>
  <c r="N22" i="56"/>
  <c r="N18" i="56"/>
  <c r="N14" i="56"/>
  <c r="N10" i="56"/>
  <c r="N6" i="56"/>
  <c r="I32" i="56"/>
  <c r="I24" i="56"/>
  <c r="I16" i="56"/>
  <c r="I8" i="56"/>
  <c r="U6" i="56"/>
  <c r="U8" i="56"/>
  <c r="U10" i="56"/>
  <c r="U12" i="56"/>
  <c r="U14" i="56"/>
  <c r="U16" i="56"/>
  <c r="U18" i="56"/>
  <c r="U20" i="56"/>
  <c r="U22" i="56"/>
  <c r="U24" i="56"/>
  <c r="M37" i="56"/>
  <c r="M9" i="56"/>
  <c r="J18" i="56"/>
  <c r="M28" i="56"/>
  <c r="M8" i="56"/>
  <c r="I11" i="56"/>
  <c r="X19" i="56"/>
  <c r="N5" i="56"/>
  <c r="J30" i="56"/>
  <c r="J22" i="56"/>
  <c r="J14" i="56"/>
  <c r="J6" i="56"/>
  <c r="M34" i="56"/>
  <c r="M30" i="56"/>
  <c r="M26" i="56"/>
  <c r="M22" i="56"/>
  <c r="M18" i="56"/>
  <c r="M14" i="56"/>
  <c r="M10" i="56"/>
  <c r="M6" i="56"/>
  <c r="I31" i="56"/>
  <c r="I23" i="56"/>
  <c r="I15" i="56"/>
  <c r="I7" i="56"/>
  <c r="X6" i="56"/>
  <c r="X8" i="56"/>
  <c r="X10" i="56"/>
  <c r="X12" i="56"/>
  <c r="X14" i="56"/>
  <c r="X16" i="56"/>
  <c r="X18" i="56"/>
  <c r="X20" i="56"/>
  <c r="X22" i="56"/>
  <c r="X24" i="56"/>
  <c r="J36" i="56"/>
  <c r="M33" i="56"/>
  <c r="I21" i="56"/>
  <c r="J10" i="56"/>
  <c r="M24" i="56"/>
  <c r="I35" i="56"/>
  <c r="X5" i="56"/>
  <c r="X17" i="56"/>
  <c r="J37" i="56"/>
  <c r="J29" i="56"/>
  <c r="J21" i="56"/>
  <c r="J13" i="56"/>
  <c r="N37" i="56"/>
  <c r="N33" i="56"/>
  <c r="N29" i="56"/>
  <c r="N25" i="56"/>
  <c r="N21" i="56"/>
  <c r="N17" i="56"/>
  <c r="N13" i="56"/>
  <c r="N9" i="56"/>
  <c r="I5" i="56"/>
  <c r="I30" i="56"/>
  <c r="I22" i="56"/>
  <c r="I14" i="56"/>
  <c r="I6" i="56"/>
  <c r="Y6" i="56"/>
  <c r="Y8" i="56"/>
  <c r="Y10" i="56"/>
  <c r="Y12" i="56"/>
  <c r="Y14" i="56"/>
  <c r="Y16" i="56"/>
  <c r="Y18" i="56"/>
  <c r="Y20" i="56"/>
  <c r="Y22" i="56"/>
  <c r="TB5" i="56" l="1"/>
  <c r="RU6" i="56"/>
  <c r="QC5" i="56"/>
  <c r="NO5" i="56"/>
  <c r="ND5" i="56"/>
  <c r="JT14" i="56"/>
  <c r="JT13" i="56"/>
  <c r="BS9" i="56"/>
  <c r="RU5" i="56"/>
  <c r="JT8" i="56"/>
  <c r="P32" i="56"/>
  <c r="BH10" i="56"/>
  <c r="MS5" i="56"/>
  <c r="TM5" i="56"/>
  <c r="QN5" i="56"/>
  <c r="UI6" i="56"/>
  <c r="VE5" i="56"/>
  <c r="UT5" i="56"/>
  <c r="JT10" i="56"/>
  <c r="AA10" i="56"/>
  <c r="AA23" i="56"/>
  <c r="AA7" i="56"/>
  <c r="AL6" i="56"/>
  <c r="AL22" i="56"/>
  <c r="BH13" i="56"/>
  <c r="BH5" i="56"/>
  <c r="EG14" i="56"/>
  <c r="LA5" i="56"/>
  <c r="QC6" i="56"/>
  <c r="UI5" i="56"/>
  <c r="QY5" i="56"/>
  <c r="JT5" i="56"/>
  <c r="CD5" i="56"/>
  <c r="BH21" i="56"/>
  <c r="BH8" i="56"/>
  <c r="BS5" i="56"/>
  <c r="QN6" i="56"/>
  <c r="OK5" i="56"/>
  <c r="JT12" i="56"/>
  <c r="JT7" i="56"/>
  <c r="UT6" i="56"/>
  <c r="QY6" i="56"/>
  <c r="PG5" i="56"/>
  <c r="JT9" i="56"/>
  <c r="BH7" i="56"/>
  <c r="BS6" i="56"/>
  <c r="PG6" i="56"/>
  <c r="JT6" i="56"/>
  <c r="JT11" i="56"/>
  <c r="NZ5" i="56"/>
  <c r="BH19" i="56"/>
  <c r="BS7" i="56"/>
  <c r="BS12" i="56"/>
  <c r="ER5" i="56"/>
  <c r="BS14" i="56"/>
  <c r="EG13" i="56"/>
  <c r="EG8" i="56"/>
  <c r="ER6" i="56"/>
  <c r="AA24" i="56"/>
  <c r="EG7" i="56"/>
  <c r="EG6" i="56"/>
  <c r="BS13" i="56"/>
  <c r="EG11" i="56"/>
  <c r="EG10" i="56"/>
  <c r="BS11" i="56"/>
  <c r="BS10" i="56"/>
  <c r="EG9" i="56"/>
  <c r="EG5" i="56"/>
  <c r="BH26" i="56"/>
  <c r="EG12" i="56"/>
  <c r="BS8" i="56"/>
  <c r="BH9" i="56"/>
  <c r="BH24" i="56"/>
  <c r="BH14" i="56"/>
  <c r="BH17" i="56"/>
  <c r="BH12" i="56"/>
  <c r="BH11" i="56"/>
  <c r="BH18" i="56"/>
  <c r="BH16" i="56"/>
  <c r="BH27" i="56"/>
  <c r="BH15" i="56"/>
  <c r="BH22" i="56"/>
  <c r="BH20" i="56"/>
  <c r="BH6" i="56"/>
  <c r="BH25" i="56"/>
  <c r="BH28" i="56"/>
  <c r="BH23" i="56"/>
  <c r="AA21" i="56"/>
  <c r="AL11" i="56"/>
  <c r="AL18" i="56"/>
  <c r="P15" i="56"/>
  <c r="AA13" i="56"/>
  <c r="AL10" i="56"/>
  <c r="AL13" i="56"/>
  <c r="AL8" i="56"/>
  <c r="AW5" i="56"/>
  <c r="AL5" i="56"/>
  <c r="P5" i="56"/>
  <c r="AW6" i="56"/>
  <c r="P13" i="56"/>
  <c r="P34" i="56"/>
  <c r="AA17" i="56"/>
  <c r="AL9" i="56"/>
  <c r="P24" i="56"/>
  <c r="AA8" i="56"/>
  <c r="AA16" i="56"/>
  <c r="AA11" i="56"/>
  <c r="AA15" i="56"/>
  <c r="AA5" i="56"/>
  <c r="AL21" i="56"/>
  <c r="AL19" i="56"/>
  <c r="AL17" i="56"/>
  <c r="AL12" i="56"/>
  <c r="AL14" i="56"/>
  <c r="AL16" i="56"/>
  <c r="AL7" i="56"/>
  <c r="AA22" i="56"/>
  <c r="P18" i="56"/>
  <c r="AA20" i="56"/>
  <c r="P26" i="56"/>
  <c r="AA19" i="56"/>
  <c r="AA9" i="56"/>
  <c r="AL20" i="56"/>
  <c r="AL15" i="56"/>
  <c r="AA14" i="56"/>
  <c r="AA12" i="56"/>
  <c r="AA18" i="56"/>
  <c r="G12" i="56"/>
  <c r="AA6" i="56"/>
  <c r="P37" i="56"/>
  <c r="P22" i="56"/>
  <c r="P19" i="56"/>
  <c r="P28" i="56"/>
  <c r="P9" i="56"/>
  <c r="P27" i="56"/>
  <c r="P36" i="56"/>
  <c r="P17" i="56"/>
  <c r="P30" i="56"/>
  <c r="P31" i="56"/>
  <c r="P8" i="56"/>
  <c r="P21" i="56"/>
  <c r="P23" i="56"/>
  <c r="P6" i="56"/>
  <c r="P35" i="56"/>
  <c r="P12" i="56"/>
  <c r="P25" i="56"/>
  <c r="P10" i="56"/>
  <c r="P7" i="56"/>
  <c r="P16" i="56"/>
  <c r="P29" i="56"/>
  <c r="P14" i="56"/>
  <c r="P11" i="56"/>
  <c r="P20" i="56"/>
  <c r="P33" i="56"/>
  <c r="DL14" i="55"/>
  <c r="DL15" i="55" s="1"/>
  <c r="DL16" i="55" s="1"/>
  <c r="G13" i="56" l="1"/>
  <c r="G14" i="56" l="1"/>
  <c r="EC30" i="55"/>
  <c r="ED30" i="55"/>
  <c r="EE30" i="55"/>
  <c r="EF30" i="55"/>
  <c r="EG30" i="55"/>
  <c r="EC31" i="55"/>
  <c r="ED31" i="55"/>
  <c r="EE31" i="55"/>
  <c r="EF31" i="55"/>
  <c r="EG31" i="55"/>
  <c r="EC32" i="55"/>
  <c r="ED32" i="55"/>
  <c r="EE32" i="55"/>
  <c r="EF32" i="55"/>
  <c r="EG32" i="55"/>
  <c r="EC33" i="55"/>
  <c r="ED33" i="55"/>
  <c r="EE33" i="55"/>
  <c r="EF33" i="55"/>
  <c r="EG33" i="55"/>
  <c r="EC34" i="55"/>
  <c r="ED34" i="55"/>
  <c r="EE34" i="55"/>
  <c r="EF34" i="55"/>
  <c r="EG34" i="55"/>
  <c r="ED35" i="55"/>
  <c r="EE35" i="55"/>
  <c r="EC36" i="55"/>
  <c r="ED36" i="55"/>
  <c r="EE36" i="55"/>
  <c r="EF36" i="55"/>
  <c r="EG36" i="55"/>
  <c r="EC5" i="55"/>
  <c r="ED5" i="55"/>
  <c r="EE5" i="55"/>
  <c r="EF5" i="55"/>
  <c r="EG5" i="55"/>
  <c r="EC6" i="55"/>
  <c r="ED6" i="55"/>
  <c r="EE6" i="55"/>
  <c r="EF6" i="55"/>
  <c r="EG6" i="55"/>
  <c r="EC7" i="55"/>
  <c r="ED7" i="55"/>
  <c r="EE7" i="55"/>
  <c r="EF7" i="55"/>
  <c r="EG7" i="55"/>
  <c r="EC8" i="55"/>
  <c r="ED8" i="55"/>
  <c r="EE8" i="55"/>
  <c r="EF8" i="55"/>
  <c r="EG8" i="55"/>
  <c r="EC9" i="55"/>
  <c r="ED9" i="55"/>
  <c r="EE9" i="55"/>
  <c r="EF9" i="55"/>
  <c r="EG9" i="55"/>
  <c r="EC10" i="55"/>
  <c r="ED10" i="55"/>
  <c r="EE10" i="55"/>
  <c r="EF10" i="55"/>
  <c r="EG10" i="55"/>
  <c r="EC11" i="55"/>
  <c r="ED11" i="55"/>
  <c r="EE11" i="55"/>
  <c r="EF11" i="55"/>
  <c r="EG11" i="55"/>
  <c r="EC12" i="55"/>
  <c r="ED12" i="55"/>
  <c r="EE12" i="55"/>
  <c r="EF12" i="55"/>
  <c r="EG12" i="55"/>
  <c r="EC13" i="55"/>
  <c r="ED13" i="55"/>
  <c r="EE13" i="55"/>
  <c r="EF13" i="55"/>
  <c r="EG13" i="55"/>
  <c r="EC14" i="55"/>
  <c r="ED14" i="55"/>
  <c r="EE14" i="55"/>
  <c r="EF14" i="55"/>
  <c r="EG14" i="55"/>
  <c r="EC15" i="55"/>
  <c r="ED15" i="55"/>
  <c r="EE15" i="55"/>
  <c r="EF15" i="55"/>
  <c r="EG15" i="55"/>
  <c r="EC16" i="55"/>
  <c r="ED16" i="55"/>
  <c r="EE16" i="55"/>
  <c r="EF16" i="55"/>
  <c r="EG16" i="55"/>
  <c r="EC17" i="55"/>
  <c r="ED17" i="55"/>
  <c r="EE17" i="55"/>
  <c r="EF17" i="55"/>
  <c r="EG17" i="55"/>
  <c r="EC18" i="55"/>
  <c r="ED18" i="55"/>
  <c r="EE18" i="55"/>
  <c r="EF18" i="55"/>
  <c r="EG18" i="55"/>
  <c r="EC19" i="55"/>
  <c r="ED19" i="55"/>
  <c r="EE19" i="55"/>
  <c r="EF19" i="55"/>
  <c r="EG19" i="55"/>
  <c r="EC20" i="55"/>
  <c r="ED20" i="55"/>
  <c r="EE20" i="55"/>
  <c r="EF20" i="55"/>
  <c r="EG20" i="55"/>
  <c r="EC21" i="55"/>
  <c r="ED21" i="55"/>
  <c r="EE21" i="55"/>
  <c r="EF21" i="55"/>
  <c r="EG21" i="55"/>
  <c r="EC22" i="55"/>
  <c r="ED22" i="55"/>
  <c r="EE22" i="55"/>
  <c r="EF22" i="55"/>
  <c r="EG22" i="55"/>
  <c r="EC23" i="55"/>
  <c r="ED23" i="55"/>
  <c r="EE23" i="55"/>
  <c r="EF23" i="55"/>
  <c r="EG23" i="55"/>
  <c r="EC24" i="55"/>
  <c r="ED24" i="55"/>
  <c r="EE24" i="55"/>
  <c r="EF24" i="55"/>
  <c r="EG24" i="55"/>
  <c r="EC25" i="55"/>
  <c r="ED25" i="55"/>
  <c r="EE25" i="55"/>
  <c r="EF25" i="55"/>
  <c r="EG25" i="55"/>
  <c r="EC26" i="55"/>
  <c r="ED26" i="55"/>
  <c r="EE26" i="55"/>
  <c r="EF26" i="55"/>
  <c r="EG26" i="55"/>
  <c r="EC27" i="55"/>
  <c r="ED27" i="55"/>
  <c r="EE27" i="55"/>
  <c r="EF27" i="55"/>
  <c r="EG27" i="55"/>
  <c r="EC28" i="55"/>
  <c r="ED28" i="55"/>
  <c r="EE28" i="55"/>
  <c r="EF28" i="55"/>
  <c r="EG28" i="55"/>
  <c r="EC29" i="55"/>
  <c r="ED29" i="55"/>
  <c r="EE29" i="55"/>
  <c r="EF29" i="55"/>
  <c r="EG29" i="55"/>
  <c r="ED4" i="55"/>
  <c r="EE4" i="55"/>
  <c r="EF4" i="55"/>
  <c r="EG4" i="55"/>
  <c r="EC4" i="55"/>
  <c r="K33" i="46"/>
  <c r="K34" i="46" s="1"/>
  <c r="K35" i="46" s="1"/>
  <c r="K36" i="46" s="1"/>
  <c r="K37" i="46" s="1"/>
  <c r="K38" i="46" s="1"/>
  <c r="K39" i="46" s="1"/>
  <c r="K40" i="46" s="1"/>
  <c r="P32" i="46"/>
  <c r="P33" i="46" s="1"/>
  <c r="P34" i="46" s="1"/>
  <c r="P35" i="46" s="1"/>
  <c r="P36" i="46" s="1"/>
  <c r="P37" i="46" s="1"/>
  <c r="P38" i="46" s="1"/>
  <c r="P39" i="46" s="1"/>
  <c r="P40" i="46" s="1"/>
  <c r="K32" i="46"/>
  <c r="P31" i="46"/>
  <c r="L31" i="46"/>
  <c r="L32" i="46" s="1"/>
  <c r="P30" i="46"/>
  <c r="M30" i="46"/>
  <c r="L30" i="46"/>
  <c r="R31" i="46" s="1"/>
  <c r="S30" i="46" s="1"/>
  <c r="P29" i="46"/>
  <c r="N29" i="46"/>
  <c r="M29" i="46"/>
  <c r="L29" i="46"/>
  <c r="R30" i="46" s="1"/>
  <c r="S29" i="46" s="1"/>
  <c r="Q28" i="46"/>
  <c r="P28" i="46"/>
  <c r="N28" i="46"/>
  <c r="L28" i="46"/>
  <c r="M28" i="46" s="1"/>
  <c r="Q27" i="46"/>
  <c r="P27" i="46"/>
  <c r="N27" i="46"/>
  <c r="L27" i="46"/>
  <c r="M27" i="46" s="1"/>
  <c r="P26" i="46"/>
  <c r="M26" i="46"/>
  <c r="L26" i="46"/>
  <c r="R27" i="46" s="1"/>
  <c r="S26" i="46" s="1"/>
  <c r="P25" i="46"/>
  <c r="N25" i="46"/>
  <c r="L25" i="46"/>
  <c r="M25" i="46" s="1"/>
  <c r="Q24" i="46"/>
  <c r="P24" i="46"/>
  <c r="N24" i="46"/>
  <c r="L24" i="46"/>
  <c r="M24" i="46" s="1"/>
  <c r="Q23" i="46"/>
  <c r="P23" i="46"/>
  <c r="N23" i="46"/>
  <c r="L23" i="46"/>
  <c r="M23" i="46" s="1"/>
  <c r="P22" i="46"/>
  <c r="O22" i="46"/>
  <c r="M22" i="46"/>
  <c r="L22" i="46"/>
  <c r="R23" i="46" s="1"/>
  <c r="S22" i="46" s="1"/>
  <c r="T22" i="46" s="1"/>
  <c r="R21" i="46"/>
  <c r="Q21" i="46"/>
  <c r="P21" i="46"/>
  <c r="O21" i="46"/>
  <c r="N21" i="46"/>
  <c r="M21" i="46"/>
  <c r="L21" i="46"/>
  <c r="R22" i="46" s="1"/>
  <c r="S21" i="46" s="1"/>
  <c r="U21" i="46" s="1"/>
  <c r="T14" i="46"/>
  <c r="R12" i="46"/>
  <c r="Q12" i="46"/>
  <c r="Q31" i="46" s="1"/>
  <c r="Q32" i="46" s="1"/>
  <c r="Q33" i="46" s="1"/>
  <c r="Q34" i="46" s="1"/>
  <c r="Q35" i="46" s="1"/>
  <c r="Q36" i="46" s="1"/>
  <c r="Q37" i="46" s="1"/>
  <c r="Q38" i="46" s="1"/>
  <c r="Q39" i="46" s="1"/>
  <c r="Q40" i="46" s="1"/>
  <c r="N12" i="46"/>
  <c r="N31" i="46" s="1"/>
  <c r="N32" i="46" s="1"/>
  <c r="N33" i="46" s="1"/>
  <c r="N34" i="46" s="1"/>
  <c r="N35" i="46" s="1"/>
  <c r="N36" i="46" s="1"/>
  <c r="N37" i="46" s="1"/>
  <c r="N38" i="46" s="1"/>
  <c r="N39" i="46" s="1"/>
  <c r="N40" i="46" s="1"/>
  <c r="M12" i="46"/>
  <c r="R11" i="46"/>
  <c r="Q11" i="46"/>
  <c r="Q30" i="46" s="1"/>
  <c r="N11" i="46"/>
  <c r="N30" i="46" s="1"/>
  <c r="M11" i="46"/>
  <c r="R10" i="46"/>
  <c r="Q10" i="46"/>
  <c r="Q29" i="46" s="1"/>
  <c r="N10" i="46"/>
  <c r="M10" i="46"/>
  <c r="R9" i="46"/>
  <c r="S8" i="46" s="1"/>
  <c r="Q9" i="46"/>
  <c r="T15" i="46" s="1"/>
  <c r="N9" i="46"/>
  <c r="M9" i="46"/>
  <c r="R8" i="46"/>
  <c r="S7" i="46" s="1"/>
  <c r="Q8" i="46"/>
  <c r="N8" i="46"/>
  <c r="M8" i="46"/>
  <c r="R7" i="46"/>
  <c r="S6" i="46" s="1"/>
  <c r="Q7" i="46"/>
  <c r="Q26" i="46" s="1"/>
  <c r="N7" i="46"/>
  <c r="N26" i="46" s="1"/>
  <c r="M7" i="46"/>
  <c r="R6" i="46"/>
  <c r="S5" i="46" s="1"/>
  <c r="Q6" i="46"/>
  <c r="Q25" i="46" s="1"/>
  <c r="N6" i="46"/>
  <c r="M6" i="46"/>
  <c r="R5" i="46"/>
  <c r="S4" i="46" s="1"/>
  <c r="T4" i="46" s="1"/>
  <c r="Q5" i="46"/>
  <c r="N5" i="46"/>
  <c r="M5" i="46"/>
  <c r="U4" i="46"/>
  <c r="U5" i="46" s="1"/>
  <c r="R4" i="46"/>
  <c r="Q4" i="46"/>
  <c r="O4" i="46"/>
  <c r="O23" i="46" s="1"/>
  <c r="N4" i="46"/>
  <c r="M4" i="46"/>
  <c r="H4" i="46"/>
  <c r="S3" i="46"/>
  <c r="T3" i="46" s="1"/>
  <c r="R3" i="46"/>
  <c r="Q3" i="46"/>
  <c r="Q22" i="46" s="1"/>
  <c r="N3" i="46"/>
  <c r="N22" i="46" s="1"/>
  <c r="M3" i="46"/>
  <c r="U2" i="46"/>
  <c r="U3" i="46" s="1"/>
  <c r="S2" i="46"/>
  <c r="M2" i="46"/>
  <c r="I2" i="46"/>
  <c r="I11" i="33"/>
  <c r="G11" i="33"/>
  <c r="F11" i="33"/>
  <c r="C11" i="33" s="1"/>
  <c r="B11" i="33"/>
  <c r="I10" i="33"/>
  <c r="G10" i="33"/>
  <c r="F10" i="33"/>
  <c r="C10" i="33" s="1"/>
  <c r="I9" i="33"/>
  <c r="G9" i="33"/>
  <c r="F9" i="33"/>
  <c r="I8" i="33"/>
  <c r="G8" i="33"/>
  <c r="F8" i="33"/>
  <c r="C8" i="33"/>
  <c r="B8" i="33"/>
  <c r="I7" i="33"/>
  <c r="G7" i="33"/>
  <c r="F7" i="33"/>
  <c r="B7" i="33" s="1"/>
  <c r="I6" i="33"/>
  <c r="G6" i="33"/>
  <c r="F6" i="33"/>
  <c r="B6" i="33"/>
  <c r="I5" i="33"/>
  <c r="G5" i="33"/>
  <c r="B5" i="33" s="1"/>
  <c r="F5" i="33"/>
  <c r="C5" i="33" s="1"/>
  <c r="D11" i="19"/>
  <c r="C12" i="19" s="1"/>
  <c r="D12" i="19" s="1"/>
  <c r="D10" i="19"/>
  <c r="C10" i="19"/>
  <c r="D9" i="19"/>
  <c r="D8" i="19"/>
  <c r="C8" i="19"/>
  <c r="D7" i="19"/>
  <c r="H6" i="19"/>
  <c r="H7" i="19" s="1"/>
  <c r="H8" i="19" s="1"/>
  <c r="G6" i="19"/>
  <c r="G7" i="19" s="1"/>
  <c r="G8" i="19" s="1"/>
  <c r="F6" i="19"/>
  <c r="F7" i="19" s="1"/>
  <c r="F8" i="19" s="1"/>
  <c r="E6" i="19"/>
  <c r="E7" i="19" s="1"/>
  <c r="E8" i="19" s="1"/>
  <c r="H5" i="19"/>
  <c r="D5" i="19"/>
  <c r="C6" i="19" s="1"/>
  <c r="D6" i="19" s="1"/>
  <c r="L3" i="19"/>
  <c r="L2" i="19"/>
  <c r="L4" i="19" s="1"/>
  <c r="I8" i="42"/>
  <c r="I9" i="42" s="1"/>
  <c r="I7" i="42"/>
  <c r="J6" i="42"/>
  <c r="M6" i="42" s="1"/>
  <c r="C6" i="42"/>
  <c r="T7" i="47"/>
  <c r="R7" i="47"/>
  <c r="Q7" i="47"/>
  <c r="O7" i="47"/>
  <c r="M7" i="47"/>
  <c r="L7" i="47"/>
  <c r="J7" i="47"/>
  <c r="H7" i="47"/>
  <c r="G7" i="47"/>
  <c r="T6" i="47"/>
  <c r="R6" i="47"/>
  <c r="Q6" i="47"/>
  <c r="O6" i="47"/>
  <c r="M6" i="47"/>
  <c r="L6" i="47"/>
  <c r="J6" i="47"/>
  <c r="H6" i="47"/>
  <c r="G6" i="47"/>
  <c r="T5" i="47"/>
  <c r="R5" i="47"/>
  <c r="Q5" i="47"/>
  <c r="O5" i="47"/>
  <c r="M5" i="47"/>
  <c r="L5" i="47"/>
  <c r="J5" i="47"/>
  <c r="H5" i="47"/>
  <c r="C5" i="47" s="1"/>
  <c r="G5" i="47"/>
  <c r="C19" i="30"/>
  <c r="H19" i="30" s="1"/>
  <c r="B19" i="30"/>
  <c r="C18" i="30"/>
  <c r="B18" i="30"/>
  <c r="H18" i="30" s="1"/>
  <c r="C17" i="30"/>
  <c r="H17" i="30" s="1"/>
  <c r="B17" i="30"/>
  <c r="H16" i="30"/>
  <c r="C16" i="30"/>
  <c r="B16" i="30"/>
  <c r="C15" i="30"/>
  <c r="H15" i="30" s="1"/>
  <c r="B15" i="30"/>
  <c r="C14" i="30"/>
  <c r="B14" i="30"/>
  <c r="H14" i="30" s="1"/>
  <c r="H13" i="30"/>
  <c r="C13" i="30"/>
  <c r="B13" i="30"/>
  <c r="H12" i="30"/>
  <c r="C12" i="30"/>
  <c r="B12" i="30"/>
  <c r="C11" i="30"/>
  <c r="H11" i="30" s="1"/>
  <c r="B11" i="30"/>
  <c r="C10" i="30"/>
  <c r="B10" i="30"/>
  <c r="H10" i="30" s="1"/>
  <c r="C9" i="30"/>
  <c r="H9" i="30" s="1"/>
  <c r="B9" i="30"/>
  <c r="H8" i="30"/>
  <c r="C8" i="30"/>
  <c r="B8" i="30"/>
  <c r="C7" i="30"/>
  <c r="H7" i="30" s="1"/>
  <c r="B7" i="30"/>
  <c r="C6" i="30"/>
  <c r="B6" i="30"/>
  <c r="H6" i="30" s="1"/>
  <c r="H5" i="30"/>
  <c r="C5" i="30"/>
  <c r="B5" i="30"/>
  <c r="C30" i="32"/>
  <c r="P24" i="32"/>
  <c r="N24" i="32"/>
  <c r="P23" i="32"/>
  <c r="N23" i="32"/>
  <c r="C21" i="32"/>
  <c r="P15" i="32"/>
  <c r="N15" i="32"/>
  <c r="P14" i="32"/>
  <c r="N14" i="32"/>
  <c r="C12" i="32"/>
  <c r="P6" i="32"/>
  <c r="N6" i="32"/>
  <c r="AC27" i="49"/>
  <c r="AB27" i="49"/>
  <c r="X27" i="49"/>
  <c r="AC26" i="49"/>
  <c r="AB26" i="49"/>
  <c r="Y26" i="49"/>
  <c r="X26" i="49"/>
  <c r="AC25" i="49"/>
  <c r="AB25" i="49"/>
  <c r="Y25" i="49"/>
  <c r="X25" i="49"/>
  <c r="AC24" i="49"/>
  <c r="AB24" i="49"/>
  <c r="Y24" i="49"/>
  <c r="X24" i="49"/>
  <c r="AC23" i="49"/>
  <c r="AB23" i="49"/>
  <c r="Y23" i="49"/>
  <c r="X23" i="49"/>
  <c r="AC22" i="49"/>
  <c r="AB22" i="49"/>
  <c r="Y22" i="49"/>
  <c r="X22" i="49"/>
  <c r="AC21" i="49"/>
  <c r="AB21" i="49"/>
  <c r="Y21" i="49"/>
  <c r="X21" i="49"/>
  <c r="AC20" i="49"/>
  <c r="AB20" i="49"/>
  <c r="Y20" i="49"/>
  <c r="X20" i="49"/>
  <c r="AC19" i="49"/>
  <c r="AB19" i="49"/>
  <c r="Y19" i="49"/>
  <c r="X19" i="49"/>
  <c r="AC18" i="49"/>
  <c r="AB18" i="49"/>
  <c r="Y18" i="49"/>
  <c r="X18" i="49"/>
  <c r="AC17" i="49"/>
  <c r="AB17" i="49"/>
  <c r="Y17" i="49"/>
  <c r="X17" i="49"/>
  <c r="AC16" i="49"/>
  <c r="AB16" i="49"/>
  <c r="X16" i="49"/>
  <c r="AC15" i="49"/>
  <c r="AB15" i="49"/>
  <c r="X15" i="49"/>
  <c r="AC14" i="49"/>
  <c r="AB14" i="49"/>
  <c r="X14" i="49"/>
  <c r="AC13" i="49"/>
  <c r="AB13" i="49"/>
  <c r="X13" i="49"/>
  <c r="AC12" i="49"/>
  <c r="AB12" i="49"/>
  <c r="X12" i="49"/>
  <c r="AC11" i="49"/>
  <c r="AB11" i="49"/>
  <c r="Z11" i="49"/>
  <c r="X11" i="49"/>
  <c r="AC10" i="49"/>
  <c r="AB10" i="49"/>
  <c r="Z10" i="49"/>
  <c r="X10" i="49"/>
  <c r="AC9" i="49"/>
  <c r="AB9" i="49"/>
  <c r="Z9" i="49"/>
  <c r="X9" i="49"/>
  <c r="AC8" i="49"/>
  <c r="AB8" i="49"/>
  <c r="Z8" i="49"/>
  <c r="X8" i="49"/>
  <c r="AC7" i="49"/>
  <c r="AB7" i="49"/>
  <c r="X7" i="49"/>
  <c r="S7" i="49"/>
  <c r="H7" i="49"/>
  <c r="AC6" i="49"/>
  <c r="AB6" i="49"/>
  <c r="X6" i="49"/>
  <c r="S6" i="49"/>
  <c r="H6" i="49"/>
  <c r="AC5" i="49"/>
  <c r="AB5" i="49"/>
  <c r="Z5" i="49"/>
  <c r="Y5" i="49"/>
  <c r="X5" i="49"/>
  <c r="S5" i="49"/>
  <c r="H5" i="49"/>
  <c r="AC4" i="49"/>
  <c r="AB4" i="49"/>
  <c r="Z4" i="49"/>
  <c r="Y4" i="49"/>
  <c r="X4" i="49"/>
  <c r="N7" i="49" s="1"/>
  <c r="K49" i="54"/>
  <c r="L48" i="54" s="1"/>
  <c r="L49" i="54" s="1"/>
  <c r="L44" i="54"/>
  <c r="L43" i="54"/>
  <c r="D41" i="54"/>
  <c r="D40" i="54"/>
  <c r="D39" i="54"/>
  <c r="D38" i="54"/>
  <c r="D37" i="54"/>
  <c r="D36" i="54"/>
  <c r="D35" i="54"/>
  <c r="D34" i="54"/>
  <c r="F33" i="54"/>
  <c r="D33" i="54"/>
  <c r="F32" i="54"/>
  <c r="D32" i="54"/>
  <c r="F31" i="54"/>
  <c r="D31" i="54"/>
  <c r="F30" i="54"/>
  <c r="L42" i="54" s="1"/>
  <c r="D30" i="54"/>
  <c r="F29" i="54"/>
  <c r="D29" i="54"/>
  <c r="D28" i="54"/>
  <c r="D27" i="54"/>
  <c r="D26" i="54"/>
  <c r="D25" i="54"/>
  <c r="D24" i="54"/>
  <c r="D23" i="54"/>
  <c r="D22" i="54"/>
  <c r="L19" i="54"/>
  <c r="L18" i="54"/>
  <c r="L16" i="54"/>
  <c r="D16" i="54"/>
  <c r="L15" i="54"/>
  <c r="D15" i="54" s="1"/>
  <c r="L14" i="54"/>
  <c r="D14" i="54"/>
  <c r="L13" i="54"/>
  <c r="L17" i="54" s="1"/>
  <c r="L12" i="54"/>
  <c r="D12" i="54"/>
  <c r="D11" i="54"/>
  <c r="D10" i="54"/>
  <c r="D9" i="54"/>
  <c r="D8" i="54"/>
  <c r="D7" i="54"/>
  <c r="D6" i="54"/>
  <c r="D5" i="54"/>
  <c r="R38" i="9"/>
  <c r="R37" i="9"/>
  <c r="R36" i="9"/>
  <c r="R35" i="9"/>
  <c r="W27" i="9"/>
  <c r="V27" i="9"/>
  <c r="S27" i="9"/>
  <c r="W26" i="9"/>
  <c r="V26" i="9"/>
  <c r="T26" i="9"/>
  <c r="S26" i="9"/>
  <c r="W25" i="9"/>
  <c r="V25" i="9"/>
  <c r="T25" i="9"/>
  <c r="S25" i="9"/>
  <c r="W24" i="9"/>
  <c r="V24" i="9"/>
  <c r="T24" i="9"/>
  <c r="S24" i="9"/>
  <c r="W23" i="9"/>
  <c r="V23" i="9"/>
  <c r="T23" i="9"/>
  <c r="S23" i="9"/>
  <c r="W22" i="9"/>
  <c r="V22" i="9"/>
  <c r="T22" i="9"/>
  <c r="S22" i="9"/>
  <c r="W21" i="9"/>
  <c r="V21" i="9"/>
  <c r="T21" i="9"/>
  <c r="S21" i="9"/>
  <c r="W20" i="9"/>
  <c r="V20" i="9"/>
  <c r="T20" i="9"/>
  <c r="S20" i="9"/>
  <c r="W19" i="9"/>
  <c r="V19" i="9"/>
  <c r="T19" i="9"/>
  <c r="S19" i="9"/>
  <c r="W18" i="9"/>
  <c r="V18" i="9"/>
  <c r="T18" i="9"/>
  <c r="S18" i="9"/>
  <c r="N18" i="9"/>
  <c r="W17" i="9"/>
  <c r="V17" i="9"/>
  <c r="T17" i="9"/>
  <c r="S17" i="9"/>
  <c r="N17" i="9"/>
  <c r="W16" i="9"/>
  <c r="V16" i="9"/>
  <c r="S16" i="9"/>
  <c r="N16" i="9"/>
  <c r="W15" i="9"/>
  <c r="V15" i="9"/>
  <c r="S15" i="9"/>
  <c r="N15" i="9"/>
  <c r="W14" i="9"/>
  <c r="V14" i="9"/>
  <c r="S14" i="9"/>
  <c r="N14" i="9"/>
  <c r="W13" i="9"/>
  <c r="V13" i="9"/>
  <c r="S13" i="9"/>
  <c r="N13" i="9"/>
  <c r="W12" i="9"/>
  <c r="V12" i="9"/>
  <c r="S12" i="9"/>
  <c r="N12" i="9"/>
  <c r="W11" i="9"/>
  <c r="V11" i="9"/>
  <c r="U11" i="9"/>
  <c r="S11" i="9"/>
  <c r="J11" i="9"/>
  <c r="O11" i="9" s="1"/>
  <c r="W10" i="9"/>
  <c r="V10" i="9"/>
  <c r="U10" i="9"/>
  <c r="S10" i="9"/>
  <c r="O10" i="9"/>
  <c r="J10" i="9"/>
  <c r="W9" i="9"/>
  <c r="V9" i="9"/>
  <c r="U9" i="9"/>
  <c r="S9" i="9"/>
  <c r="O9" i="9"/>
  <c r="J9" i="9"/>
  <c r="W8" i="9"/>
  <c r="V8" i="9"/>
  <c r="U8" i="9"/>
  <c r="S8" i="9"/>
  <c r="R8" i="9"/>
  <c r="J8" i="9"/>
  <c r="O8" i="9" s="1"/>
  <c r="W7" i="9"/>
  <c r="V7" i="9"/>
  <c r="S7" i="9"/>
  <c r="R7" i="9"/>
  <c r="O7" i="9"/>
  <c r="J7" i="9"/>
  <c r="W6" i="9"/>
  <c r="V6" i="9"/>
  <c r="S6" i="9"/>
  <c r="R6" i="9"/>
  <c r="L6" i="9"/>
  <c r="J6" i="9"/>
  <c r="O6" i="9" s="1"/>
  <c r="W5" i="9"/>
  <c r="V5" i="9"/>
  <c r="U5" i="9"/>
  <c r="T5" i="9"/>
  <c r="S5" i="9"/>
  <c r="R5" i="9"/>
  <c r="O5" i="9"/>
  <c r="H5" i="9"/>
  <c r="W4" i="9"/>
  <c r="V4" i="9"/>
  <c r="U4" i="9"/>
  <c r="T4" i="9"/>
  <c r="S4" i="9"/>
  <c r="Q4" i="9"/>
  <c r="P2" i="9"/>
  <c r="M40" i="24"/>
  <c r="F40" i="24"/>
  <c r="F39" i="24"/>
  <c r="P36" i="24"/>
  <c r="F35" i="24"/>
  <c r="Z34" i="24"/>
  <c r="Y34" i="24"/>
  <c r="V34" i="24"/>
  <c r="F34" i="24"/>
  <c r="Z33" i="24"/>
  <c r="Y33" i="24"/>
  <c r="V33" i="24"/>
  <c r="Z32" i="24"/>
  <c r="Y32" i="24"/>
  <c r="V32" i="24"/>
  <c r="Q32" i="24"/>
  <c r="Z31" i="24"/>
  <c r="Y31" i="24"/>
  <c r="V31" i="24"/>
  <c r="Z30" i="24"/>
  <c r="Y30" i="24"/>
  <c r="V30" i="24"/>
  <c r="F30" i="24"/>
  <c r="Z29" i="24"/>
  <c r="Y29" i="24"/>
  <c r="V29" i="24"/>
  <c r="F29" i="24"/>
  <c r="Z28" i="24"/>
  <c r="Y28" i="24"/>
  <c r="V28" i="24"/>
  <c r="F28" i="24"/>
  <c r="Z27" i="24"/>
  <c r="Y27" i="24"/>
  <c r="V27" i="24"/>
  <c r="F27" i="24"/>
  <c r="Z26" i="24"/>
  <c r="Y26" i="24"/>
  <c r="W26" i="24"/>
  <c r="V26" i="24"/>
  <c r="F26" i="24"/>
  <c r="Z25" i="24"/>
  <c r="Y25" i="24"/>
  <c r="W25" i="24"/>
  <c r="V25" i="24"/>
  <c r="F25" i="24"/>
  <c r="AM24" i="24"/>
  <c r="Z24" i="24"/>
  <c r="Y24" i="24"/>
  <c r="W24" i="24"/>
  <c r="V24" i="24"/>
  <c r="F24" i="24"/>
  <c r="Z23" i="24"/>
  <c r="Y23" i="24"/>
  <c r="W23" i="24"/>
  <c r="V23" i="24"/>
  <c r="Q23" i="24"/>
  <c r="F23" i="24"/>
  <c r="Z22" i="24"/>
  <c r="Y22" i="24"/>
  <c r="W22" i="24"/>
  <c r="V22" i="24"/>
  <c r="F22" i="24"/>
  <c r="AJ21" i="24"/>
  <c r="AM21" i="24" s="1"/>
  <c r="Z21" i="24"/>
  <c r="Y21" i="24"/>
  <c r="W21" i="24"/>
  <c r="V21" i="24"/>
  <c r="F21" i="24"/>
  <c r="Z20" i="24"/>
  <c r="Y20" i="24"/>
  <c r="W20" i="24"/>
  <c r="V20" i="24"/>
  <c r="P20" i="24"/>
  <c r="Z19" i="24"/>
  <c r="Y19" i="24"/>
  <c r="W19" i="24"/>
  <c r="V19" i="24"/>
  <c r="Z18" i="24"/>
  <c r="Y18" i="24"/>
  <c r="W18" i="24"/>
  <c r="V18" i="24"/>
  <c r="Z17" i="24"/>
  <c r="Y17" i="24"/>
  <c r="W17" i="24"/>
  <c r="V17" i="24"/>
  <c r="P17" i="24"/>
  <c r="Z16" i="24"/>
  <c r="Y16" i="24"/>
  <c r="V16" i="24"/>
  <c r="Z15" i="24"/>
  <c r="Y15" i="24"/>
  <c r="V15" i="24"/>
  <c r="F15" i="24"/>
  <c r="Z14" i="24"/>
  <c r="Y14" i="24"/>
  <c r="V14" i="24"/>
  <c r="F14" i="24"/>
  <c r="Z13" i="24"/>
  <c r="Y13" i="24"/>
  <c r="V13" i="24"/>
  <c r="Q27" i="24" s="1"/>
  <c r="F13" i="24"/>
  <c r="AJ12" i="24"/>
  <c r="AM12" i="24" s="1"/>
  <c r="Z12" i="24"/>
  <c r="Y12" i="24"/>
  <c r="X12" i="24"/>
  <c r="V12" i="24"/>
  <c r="F12" i="24"/>
  <c r="AM11" i="24"/>
  <c r="Z11" i="24"/>
  <c r="Y11" i="24"/>
  <c r="X11" i="24"/>
  <c r="V11" i="24"/>
  <c r="F11" i="24"/>
  <c r="AM10" i="24"/>
  <c r="Z10" i="24"/>
  <c r="Y10" i="24"/>
  <c r="X10" i="24"/>
  <c r="V10" i="24"/>
  <c r="F10" i="24"/>
  <c r="AM9" i="24"/>
  <c r="Z9" i="24"/>
  <c r="Y9" i="24"/>
  <c r="X9" i="24"/>
  <c r="V9" i="24"/>
  <c r="F9" i="24"/>
  <c r="AM8" i="24"/>
  <c r="Z8" i="24"/>
  <c r="Y8" i="24"/>
  <c r="X8" i="24"/>
  <c r="V8" i="24"/>
  <c r="M8" i="24"/>
  <c r="F8" i="24"/>
  <c r="AJ7" i="24"/>
  <c r="AJ24" i="24" s="1"/>
  <c r="Z7" i="24"/>
  <c r="Y7" i="24"/>
  <c r="V7" i="24"/>
  <c r="F7" i="24"/>
  <c r="AM6" i="24"/>
  <c r="Z6" i="24"/>
  <c r="Q33" i="24" s="1"/>
  <c r="Y6" i="24"/>
  <c r="V6" i="24"/>
  <c r="F6" i="24"/>
  <c r="Z5" i="24"/>
  <c r="Y5" i="24"/>
  <c r="X5" i="24"/>
  <c r="W5" i="24"/>
  <c r="W12" i="24" s="1"/>
  <c r="V5" i="24"/>
  <c r="Q5" i="24"/>
  <c r="F5" i="24"/>
  <c r="Z4" i="24"/>
  <c r="Y4" i="24"/>
  <c r="X4" i="24"/>
  <c r="W4" i="24"/>
  <c r="V4" i="24"/>
  <c r="AC88" i="25"/>
  <c r="K88" i="25"/>
  <c r="I88" i="25"/>
  <c r="G88" i="25"/>
  <c r="AA88" i="25" s="1"/>
  <c r="E88" i="25"/>
  <c r="AC87" i="25"/>
  <c r="K87" i="25"/>
  <c r="I87" i="25"/>
  <c r="G87" i="25"/>
  <c r="AA87" i="25" s="1"/>
  <c r="E87" i="25"/>
  <c r="K86" i="25"/>
  <c r="AA86" i="25" s="1"/>
  <c r="I86" i="25"/>
  <c r="G86" i="25"/>
  <c r="E86" i="25"/>
  <c r="K85" i="25"/>
  <c r="I85" i="25"/>
  <c r="G85" i="25"/>
  <c r="E85" i="25"/>
  <c r="AC84" i="25"/>
  <c r="K84" i="25"/>
  <c r="I84" i="25"/>
  <c r="AA84" i="25" s="1"/>
  <c r="G84" i="25"/>
  <c r="E84" i="25"/>
  <c r="AC83" i="25"/>
  <c r="K83" i="25"/>
  <c r="AA83" i="25" s="1"/>
  <c r="I83" i="25"/>
  <c r="G83" i="25"/>
  <c r="E83" i="25"/>
  <c r="K82" i="25"/>
  <c r="AA82" i="25" s="1"/>
  <c r="I82" i="25"/>
  <c r="G82" i="25"/>
  <c r="E82" i="25"/>
  <c r="K81" i="25"/>
  <c r="I81" i="25"/>
  <c r="G81" i="25"/>
  <c r="E81" i="25"/>
  <c r="AC80" i="25"/>
  <c r="K80" i="25"/>
  <c r="I80" i="25"/>
  <c r="AA80" i="25" s="1"/>
  <c r="G80" i="25"/>
  <c r="E80" i="25"/>
  <c r="AC79" i="25"/>
  <c r="K79" i="25"/>
  <c r="AA79" i="25" s="1"/>
  <c r="I79" i="25"/>
  <c r="G79" i="25"/>
  <c r="E79" i="25"/>
  <c r="K78" i="25"/>
  <c r="AA78" i="25" s="1"/>
  <c r="I78" i="25"/>
  <c r="G78" i="25"/>
  <c r="AC78" i="25" s="1"/>
  <c r="E78" i="25"/>
  <c r="K77" i="25"/>
  <c r="I77" i="25"/>
  <c r="G77" i="25"/>
  <c r="E77" i="25"/>
  <c r="AC76" i="25"/>
  <c r="K76" i="25"/>
  <c r="I76" i="25"/>
  <c r="AA76" i="25" s="1"/>
  <c r="G76" i="25"/>
  <c r="E76" i="25"/>
  <c r="AC75" i="25"/>
  <c r="K75" i="25"/>
  <c r="AA75" i="25" s="1"/>
  <c r="I75" i="25"/>
  <c r="G75" i="25"/>
  <c r="E75" i="25"/>
  <c r="K74" i="25"/>
  <c r="AA74" i="25" s="1"/>
  <c r="I74" i="25"/>
  <c r="G74" i="25"/>
  <c r="AC74" i="25" s="1"/>
  <c r="E74" i="25"/>
  <c r="K73" i="25"/>
  <c r="I73" i="25"/>
  <c r="G73" i="25"/>
  <c r="E73" i="25"/>
  <c r="AC72" i="25"/>
  <c r="K72" i="25"/>
  <c r="I72" i="25"/>
  <c r="AA72" i="25" s="1"/>
  <c r="G72" i="25"/>
  <c r="E72" i="25"/>
  <c r="AC71" i="25"/>
  <c r="K71" i="25"/>
  <c r="AA71" i="25" s="1"/>
  <c r="I71" i="25"/>
  <c r="G71" i="25"/>
  <c r="E71" i="25"/>
  <c r="K70" i="25"/>
  <c r="AA70" i="25" s="1"/>
  <c r="I70" i="25"/>
  <c r="G70" i="25"/>
  <c r="E70" i="25"/>
  <c r="K69" i="25"/>
  <c r="I69" i="25"/>
  <c r="G69" i="25"/>
  <c r="E69" i="25"/>
  <c r="AC68" i="25"/>
  <c r="K68" i="25"/>
  <c r="I68" i="25"/>
  <c r="AA68" i="25" s="1"/>
  <c r="G68" i="25"/>
  <c r="E68" i="25"/>
  <c r="AC67" i="25"/>
  <c r="K67" i="25"/>
  <c r="AA67" i="25" s="1"/>
  <c r="I67" i="25"/>
  <c r="G67" i="25"/>
  <c r="E67" i="25"/>
  <c r="K66" i="25"/>
  <c r="AA66" i="25" s="1"/>
  <c r="I66" i="25"/>
  <c r="G66" i="25"/>
  <c r="E66" i="25"/>
  <c r="K65" i="25"/>
  <c r="I65" i="25"/>
  <c r="G65" i="25"/>
  <c r="E65" i="25"/>
  <c r="AC64" i="25"/>
  <c r="K64" i="25"/>
  <c r="I64" i="25"/>
  <c r="AA64" i="25" s="1"/>
  <c r="G64" i="25"/>
  <c r="E64" i="25"/>
  <c r="AC63" i="25"/>
  <c r="K63" i="25"/>
  <c r="AA63" i="25" s="1"/>
  <c r="I63" i="25"/>
  <c r="G63" i="25"/>
  <c r="E63" i="25"/>
  <c r="K62" i="25"/>
  <c r="AA62" i="25" s="1"/>
  <c r="I62" i="25"/>
  <c r="G62" i="25"/>
  <c r="AC62" i="25" s="1"/>
  <c r="E62" i="25"/>
  <c r="K61" i="25"/>
  <c r="I61" i="25"/>
  <c r="G61" i="25"/>
  <c r="E61" i="25"/>
  <c r="AC60" i="25"/>
  <c r="K60" i="25"/>
  <c r="I60" i="25"/>
  <c r="AA60" i="25" s="1"/>
  <c r="G60" i="25"/>
  <c r="E60" i="25"/>
  <c r="AC59" i="25"/>
  <c r="K59" i="25"/>
  <c r="AA59" i="25" s="1"/>
  <c r="I59" i="25"/>
  <c r="G59" i="25"/>
  <c r="E59" i="25"/>
  <c r="K58" i="25"/>
  <c r="AA58" i="25" s="1"/>
  <c r="I58" i="25"/>
  <c r="G58" i="25"/>
  <c r="AC58" i="25" s="1"/>
  <c r="E58" i="25"/>
  <c r="K57" i="25"/>
  <c r="I57" i="25"/>
  <c r="G57" i="25"/>
  <c r="E57" i="25"/>
  <c r="AC56" i="25"/>
  <c r="K56" i="25"/>
  <c r="I56" i="25"/>
  <c r="AA56" i="25" s="1"/>
  <c r="G56" i="25"/>
  <c r="E56" i="25"/>
  <c r="AC55" i="25"/>
  <c r="K55" i="25"/>
  <c r="AA55" i="25" s="1"/>
  <c r="I55" i="25"/>
  <c r="G55" i="25"/>
  <c r="E55" i="25"/>
  <c r="K54" i="25"/>
  <c r="AA54" i="25" s="1"/>
  <c r="I54" i="25"/>
  <c r="G54" i="25"/>
  <c r="E54" i="25"/>
  <c r="K53" i="25"/>
  <c r="I53" i="25"/>
  <c r="G53" i="25"/>
  <c r="E53" i="25"/>
  <c r="AC52" i="25"/>
  <c r="K52" i="25"/>
  <c r="I52" i="25"/>
  <c r="AA52" i="25" s="1"/>
  <c r="G52" i="25"/>
  <c r="E52" i="25"/>
  <c r="AC51" i="25"/>
  <c r="K51" i="25"/>
  <c r="AA51" i="25" s="1"/>
  <c r="I51" i="25"/>
  <c r="G51" i="25"/>
  <c r="E51" i="25"/>
  <c r="K50" i="25"/>
  <c r="AA50" i="25" s="1"/>
  <c r="I50" i="25"/>
  <c r="G50" i="25"/>
  <c r="E50" i="25"/>
  <c r="K49" i="25"/>
  <c r="I49" i="25"/>
  <c r="G49" i="25"/>
  <c r="E49" i="25"/>
  <c r="AC48" i="25"/>
  <c r="K48" i="25"/>
  <c r="I48" i="25"/>
  <c r="AA48" i="25" s="1"/>
  <c r="G48" i="25"/>
  <c r="E48" i="25"/>
  <c r="AC47" i="25"/>
  <c r="K47" i="25"/>
  <c r="AA47" i="25" s="1"/>
  <c r="I47" i="25"/>
  <c r="G47" i="25"/>
  <c r="E47" i="25"/>
  <c r="K46" i="25"/>
  <c r="AA46" i="25" s="1"/>
  <c r="I46" i="25"/>
  <c r="G46" i="25"/>
  <c r="AC46" i="25" s="1"/>
  <c r="E46" i="25"/>
  <c r="K45" i="25"/>
  <c r="I45" i="25"/>
  <c r="G45" i="25"/>
  <c r="E45" i="25"/>
  <c r="AC44" i="25"/>
  <c r="K44" i="25"/>
  <c r="I44" i="25"/>
  <c r="AA44" i="25" s="1"/>
  <c r="G44" i="25"/>
  <c r="E44" i="25"/>
  <c r="AC43" i="25"/>
  <c r="K43" i="25"/>
  <c r="AA43" i="25" s="1"/>
  <c r="I43" i="25"/>
  <c r="G43" i="25"/>
  <c r="E43" i="25"/>
  <c r="K42" i="25"/>
  <c r="AA42" i="25" s="1"/>
  <c r="I42" i="25"/>
  <c r="G42" i="25"/>
  <c r="AC42" i="25" s="1"/>
  <c r="E42" i="25"/>
  <c r="K41" i="25"/>
  <c r="I41" i="25"/>
  <c r="G41" i="25"/>
  <c r="E41" i="25"/>
  <c r="AC40" i="25"/>
  <c r="K40" i="25"/>
  <c r="I40" i="25"/>
  <c r="AA40" i="25" s="1"/>
  <c r="G40" i="25"/>
  <c r="E40" i="25"/>
  <c r="AC39" i="25"/>
  <c r="K39" i="25"/>
  <c r="AA39" i="25" s="1"/>
  <c r="I39" i="25"/>
  <c r="G39" i="25"/>
  <c r="E39" i="25"/>
  <c r="AA38" i="25"/>
  <c r="AA37" i="25"/>
  <c r="AA36" i="25"/>
  <c r="AA35" i="25"/>
  <c r="AA34" i="25"/>
  <c r="AA33" i="25"/>
  <c r="I33" i="25"/>
  <c r="AN32" i="25"/>
  <c r="AM32" i="25"/>
  <c r="AJ32" i="25"/>
  <c r="AA32" i="25"/>
  <c r="K32" i="25"/>
  <c r="AO31" i="25"/>
  <c r="AN31" i="25"/>
  <c r="AM31" i="25"/>
  <c r="AJ31" i="25"/>
  <c r="AA31" i="25"/>
  <c r="AO30" i="25"/>
  <c r="AN30" i="25"/>
  <c r="AM30" i="25"/>
  <c r="AJ30" i="25"/>
  <c r="AA30" i="25"/>
  <c r="AO29" i="25"/>
  <c r="AN29" i="25"/>
  <c r="AM29" i="25"/>
  <c r="AJ29" i="25"/>
  <c r="AA29" i="25"/>
  <c r="AO28" i="25"/>
  <c r="AN28" i="25"/>
  <c r="AM28" i="25"/>
  <c r="AJ28" i="25"/>
  <c r="AA28" i="25"/>
  <c r="I28" i="25"/>
  <c r="AO27" i="25"/>
  <c r="AN27" i="25"/>
  <c r="AM27" i="25"/>
  <c r="AJ27" i="25"/>
  <c r="AA27" i="25"/>
  <c r="K27" i="25"/>
  <c r="AO26" i="25"/>
  <c r="AN26" i="25"/>
  <c r="AM26" i="25"/>
  <c r="AK26" i="25"/>
  <c r="AJ26" i="25"/>
  <c r="AA26" i="25"/>
  <c r="AO25" i="25"/>
  <c r="AN25" i="25"/>
  <c r="AM25" i="25"/>
  <c r="AK25" i="25"/>
  <c r="AJ25" i="25"/>
  <c r="AA25" i="25"/>
  <c r="AO24" i="25"/>
  <c r="AN24" i="25"/>
  <c r="AM24" i="25"/>
  <c r="AK24" i="25"/>
  <c r="AJ24" i="25"/>
  <c r="AA24" i="25"/>
  <c r="AO23" i="25"/>
  <c r="AN23" i="25"/>
  <c r="AM23" i="25"/>
  <c r="AK23" i="25"/>
  <c r="AJ23" i="25"/>
  <c r="AI23" i="25"/>
  <c r="I23" i="25"/>
  <c r="AA23" i="25" s="1"/>
  <c r="AO22" i="25"/>
  <c r="AN22" i="25"/>
  <c r="AM22" i="25"/>
  <c r="AK22" i="25"/>
  <c r="AJ22" i="25"/>
  <c r="AI22" i="25"/>
  <c r="AA22" i="25"/>
  <c r="K22" i="25"/>
  <c r="AO21" i="25"/>
  <c r="AN21" i="25"/>
  <c r="AM21" i="25"/>
  <c r="AK21" i="25"/>
  <c r="AJ21" i="25"/>
  <c r="AI21" i="25"/>
  <c r="AA21" i="25"/>
  <c r="AO20" i="25"/>
  <c r="AN20" i="25"/>
  <c r="AM20" i="25"/>
  <c r="AK20" i="25"/>
  <c r="AJ20" i="25"/>
  <c r="AI20" i="25"/>
  <c r="AA20" i="25"/>
  <c r="AO19" i="25"/>
  <c r="AN19" i="25"/>
  <c r="AM19" i="25"/>
  <c r="AK19" i="25"/>
  <c r="AJ19" i="25"/>
  <c r="AA19" i="25"/>
  <c r="AO18" i="25"/>
  <c r="AN18" i="25"/>
  <c r="AM18" i="25"/>
  <c r="AK18" i="25"/>
  <c r="AJ18" i="25"/>
  <c r="AA18" i="25"/>
  <c r="AO17" i="25"/>
  <c r="AN17" i="25"/>
  <c r="AM17" i="25"/>
  <c r="AK17" i="25"/>
  <c r="AJ17" i="25"/>
  <c r="AA17" i="25"/>
  <c r="AO16" i="25"/>
  <c r="AN16" i="25"/>
  <c r="AM16" i="25"/>
  <c r="AJ16" i="25"/>
  <c r="AA16" i="25"/>
  <c r="AO15" i="25"/>
  <c r="AN15" i="25"/>
  <c r="AM15" i="25"/>
  <c r="AJ15" i="25"/>
  <c r="AA15" i="25"/>
  <c r="G15" i="25"/>
  <c r="AO14" i="25"/>
  <c r="AN14" i="25"/>
  <c r="AM14" i="25"/>
  <c r="AJ14" i="25"/>
  <c r="AA14" i="25"/>
  <c r="AO13" i="25"/>
  <c r="AN13" i="25"/>
  <c r="AM13" i="25"/>
  <c r="AJ13" i="25"/>
  <c r="AA13" i="25"/>
  <c r="AO12" i="25"/>
  <c r="AN12" i="25"/>
  <c r="AM12" i="25"/>
  <c r="AJ12" i="25"/>
  <c r="AA12" i="25"/>
  <c r="AO11" i="25"/>
  <c r="AN11" i="25"/>
  <c r="AM11" i="25"/>
  <c r="AL11" i="25"/>
  <c r="AJ11" i="25"/>
  <c r="AA11" i="25"/>
  <c r="AO10" i="25"/>
  <c r="AN10" i="25"/>
  <c r="AM10" i="25"/>
  <c r="AL10" i="25"/>
  <c r="AJ10" i="25"/>
  <c r="AA10" i="25"/>
  <c r="AO9" i="25"/>
  <c r="AN9" i="25"/>
  <c r="AM9" i="25"/>
  <c r="AL9" i="25"/>
  <c r="AJ9" i="25"/>
  <c r="AA9" i="25"/>
  <c r="AO8" i="25"/>
  <c r="AN8" i="25"/>
  <c r="AM8" i="25"/>
  <c r="AL8" i="25"/>
  <c r="AJ8" i="25"/>
  <c r="AA8" i="25"/>
  <c r="AO7" i="25"/>
  <c r="AN7" i="25"/>
  <c r="AM7" i="25"/>
  <c r="AJ7" i="25"/>
  <c r="AA7" i="25"/>
  <c r="AO6" i="25"/>
  <c r="AN6" i="25"/>
  <c r="AM6" i="25"/>
  <c r="AJ6" i="25"/>
  <c r="AA6" i="25"/>
  <c r="AO5" i="25"/>
  <c r="AN5" i="25"/>
  <c r="AM5" i="25"/>
  <c r="AL5" i="25"/>
  <c r="AK5" i="25"/>
  <c r="AJ5" i="25"/>
  <c r="AA5" i="25"/>
  <c r="AO4" i="25"/>
  <c r="AN4" i="25"/>
  <c r="AM4" i="25"/>
  <c r="AL4" i="25"/>
  <c r="AK4" i="25"/>
  <c r="AJ4" i="25"/>
  <c r="I32" i="52"/>
  <c r="H32" i="52"/>
  <c r="B32" i="52" s="1"/>
  <c r="C32" i="52"/>
  <c r="I31" i="52"/>
  <c r="H31" i="52"/>
  <c r="C31" i="52"/>
  <c r="B31" i="52"/>
  <c r="I30" i="52"/>
  <c r="H30" i="52"/>
  <c r="B30" i="52" s="1"/>
  <c r="C30" i="52"/>
  <c r="I29" i="52"/>
  <c r="H29" i="52"/>
  <c r="C29" i="52"/>
  <c r="B29" i="52"/>
  <c r="I28" i="52"/>
  <c r="H28" i="52"/>
  <c r="B28" i="52" s="1"/>
  <c r="C28" i="52"/>
  <c r="I27" i="52"/>
  <c r="H27" i="52"/>
  <c r="C27" i="52"/>
  <c r="B27" i="52"/>
  <c r="I26" i="52"/>
  <c r="H26" i="52"/>
  <c r="B26" i="52" s="1"/>
  <c r="C26" i="52"/>
  <c r="P25" i="52"/>
  <c r="O25" i="52"/>
  <c r="I25" i="52"/>
  <c r="H25" i="52"/>
  <c r="B25" i="52" s="1"/>
  <c r="C25" i="52"/>
  <c r="P24" i="52"/>
  <c r="O24" i="52"/>
  <c r="I24" i="52"/>
  <c r="H24" i="52"/>
  <c r="C24" i="52"/>
  <c r="B24" i="52"/>
  <c r="P23" i="52"/>
  <c r="O23" i="52"/>
  <c r="I23" i="52"/>
  <c r="B23" i="52" s="1"/>
  <c r="H23" i="52"/>
  <c r="C23" i="52"/>
  <c r="P22" i="52"/>
  <c r="O22" i="52"/>
  <c r="I22" i="52"/>
  <c r="H22" i="52"/>
  <c r="B22" i="52" s="1"/>
  <c r="C22" i="52"/>
  <c r="P21" i="52"/>
  <c r="O21" i="52"/>
  <c r="I21" i="52"/>
  <c r="H21" i="52"/>
  <c r="C21" i="52"/>
  <c r="P20" i="52"/>
  <c r="O20" i="52"/>
  <c r="I20" i="52"/>
  <c r="H20" i="52"/>
  <c r="C20" i="52"/>
  <c r="B20" i="52"/>
  <c r="P19" i="52"/>
  <c r="O19" i="52"/>
  <c r="I19" i="52"/>
  <c r="B19" i="52" s="1"/>
  <c r="H19" i="52"/>
  <c r="C19" i="52"/>
  <c r="P18" i="52"/>
  <c r="O18" i="52"/>
  <c r="I18" i="52"/>
  <c r="H18" i="52"/>
  <c r="B18" i="52" s="1"/>
  <c r="C18" i="52"/>
  <c r="P17" i="52"/>
  <c r="O17" i="52"/>
  <c r="I17" i="52"/>
  <c r="H17" i="52"/>
  <c r="B17" i="52" s="1"/>
  <c r="C17" i="52"/>
  <c r="P16" i="52"/>
  <c r="O16" i="52"/>
  <c r="I16" i="52"/>
  <c r="H16" i="52"/>
  <c r="C16" i="52"/>
  <c r="B16" i="52"/>
  <c r="P15" i="52"/>
  <c r="O15" i="52"/>
  <c r="I15" i="52"/>
  <c r="B15" i="52" s="1"/>
  <c r="H15" i="52"/>
  <c r="C15" i="52"/>
  <c r="P14" i="52"/>
  <c r="O14" i="52"/>
  <c r="I14" i="52"/>
  <c r="H14" i="52"/>
  <c r="B14" i="52" s="1"/>
  <c r="C14" i="52"/>
  <c r="P13" i="52"/>
  <c r="O13" i="52"/>
  <c r="I13" i="52"/>
  <c r="H13" i="52"/>
  <c r="C13" i="52"/>
  <c r="P12" i="52"/>
  <c r="O12" i="52"/>
  <c r="I12" i="52"/>
  <c r="H12" i="52"/>
  <c r="C12" i="52"/>
  <c r="B12" i="52"/>
  <c r="P11" i="52"/>
  <c r="O11" i="52"/>
  <c r="I11" i="52"/>
  <c r="B11" i="52" s="1"/>
  <c r="H11" i="52"/>
  <c r="C11" i="52"/>
  <c r="P10" i="52"/>
  <c r="O10" i="52"/>
  <c r="I10" i="52"/>
  <c r="H10" i="52"/>
  <c r="B10" i="52" s="1"/>
  <c r="C10" i="52"/>
  <c r="P9" i="52"/>
  <c r="O9" i="52"/>
  <c r="I9" i="52"/>
  <c r="H9" i="52"/>
  <c r="B9" i="52" s="1"/>
  <c r="C9" i="52"/>
  <c r="P8" i="52"/>
  <c r="O8" i="52"/>
  <c r="I8" i="52"/>
  <c r="H8" i="52"/>
  <c r="C8" i="52"/>
  <c r="B8" i="52"/>
  <c r="P7" i="52"/>
  <c r="O7" i="52"/>
  <c r="I7" i="52"/>
  <c r="B7" i="52" s="1"/>
  <c r="H7" i="52"/>
  <c r="C7" i="52"/>
  <c r="P6" i="52"/>
  <c r="O6" i="52"/>
  <c r="I6" i="52"/>
  <c r="H6" i="52"/>
  <c r="B6" i="52" s="1"/>
  <c r="C6" i="52"/>
  <c r="I5" i="52"/>
  <c r="H5" i="52"/>
  <c r="C5" i="52"/>
  <c r="B5" i="52"/>
  <c r="DB84" i="31"/>
  <c r="CY84" i="31"/>
  <c r="CW84" i="31"/>
  <c r="CV84" i="31"/>
  <c r="CS84" i="31"/>
  <c r="DB83" i="31"/>
  <c r="DA83" i="31"/>
  <c r="CZ83" i="31"/>
  <c r="CY83" i="31"/>
  <c r="CW83" i="31"/>
  <c r="CV83" i="31"/>
  <c r="DB82" i="31"/>
  <c r="DA82" i="31"/>
  <c r="CZ82" i="31"/>
  <c r="CY82" i="31"/>
  <c r="CW82" i="31"/>
  <c r="CV82" i="31"/>
  <c r="DB81" i="31"/>
  <c r="DA81" i="31"/>
  <c r="CZ81" i="31"/>
  <c r="CY81" i="31"/>
  <c r="CW81" i="31"/>
  <c r="CV81" i="31"/>
  <c r="DB80" i="31"/>
  <c r="DA80" i="31"/>
  <c r="CZ80" i="31"/>
  <c r="CY80" i="31"/>
  <c r="CW80" i="31"/>
  <c r="CV80" i="31"/>
  <c r="DB79" i="31"/>
  <c r="CY79" i="31"/>
  <c r="DA79" i="31" s="1"/>
  <c r="CW79" i="31"/>
  <c r="CV79" i="31"/>
  <c r="DE78" i="31"/>
  <c r="DB78" i="31"/>
  <c r="CZ78" i="31"/>
  <c r="CY78" i="31"/>
  <c r="DA78" i="31" s="1"/>
  <c r="CW78" i="31"/>
  <c r="CV78" i="31"/>
  <c r="DB77" i="31"/>
  <c r="CY77" i="31"/>
  <c r="CW77" i="31"/>
  <c r="CV77" i="31"/>
  <c r="DB76" i="31"/>
  <c r="CY76" i="31"/>
  <c r="CW76" i="31"/>
  <c r="CV76" i="31"/>
  <c r="DB75" i="31"/>
  <c r="DA75" i="31"/>
  <c r="CY75" i="31"/>
  <c r="CW75" i="31"/>
  <c r="CV75" i="31"/>
  <c r="CT75" i="31"/>
  <c r="DB74" i="31"/>
  <c r="DA74" i="31"/>
  <c r="CK11" i="31" s="1"/>
  <c r="CZ74" i="31"/>
  <c r="CY74" i="31"/>
  <c r="CW74" i="31"/>
  <c r="CV74" i="31"/>
  <c r="CS74" i="31"/>
  <c r="DB73" i="31"/>
  <c r="CY73" i="31"/>
  <c r="DA73" i="31" s="1"/>
  <c r="CW73" i="31"/>
  <c r="CV73" i="31"/>
  <c r="DB72" i="31"/>
  <c r="CZ72" i="31"/>
  <c r="CY72" i="31"/>
  <c r="DA72" i="31" s="1"/>
  <c r="CW72" i="31"/>
  <c r="CV72" i="31"/>
  <c r="DB71" i="31"/>
  <c r="CY71" i="31"/>
  <c r="CW71" i="31"/>
  <c r="CV71" i="31"/>
  <c r="DB70" i="31"/>
  <c r="CY70" i="31"/>
  <c r="CW70" i="31"/>
  <c r="CV70" i="31"/>
  <c r="DB69" i="31"/>
  <c r="DA69" i="31"/>
  <c r="CY69" i="31"/>
  <c r="CW69" i="31"/>
  <c r="CV69" i="31"/>
  <c r="DB68" i="31"/>
  <c r="DA68" i="31"/>
  <c r="CY68" i="31"/>
  <c r="CW68" i="31"/>
  <c r="CV68" i="31"/>
  <c r="DB67" i="31"/>
  <c r="DA67" i="31"/>
  <c r="CZ67" i="31"/>
  <c r="Z11" i="31" s="1"/>
  <c r="CY67" i="31"/>
  <c r="CW67" i="31"/>
  <c r="CV67" i="31"/>
  <c r="DB66" i="31"/>
  <c r="DA66" i="31"/>
  <c r="CZ66" i="31"/>
  <c r="CY66" i="31"/>
  <c r="CW66" i="31"/>
  <c r="CV66" i="31"/>
  <c r="DB65" i="31"/>
  <c r="CY65" i="31"/>
  <c r="DA65" i="31" s="1"/>
  <c r="CW65" i="31"/>
  <c r="CV65" i="31"/>
  <c r="DB64" i="31"/>
  <c r="CY64" i="31"/>
  <c r="CW64" i="31"/>
  <c r="CV64" i="31"/>
  <c r="CS64" i="31"/>
  <c r="DB63" i="31"/>
  <c r="DA63" i="31"/>
  <c r="CY63" i="31"/>
  <c r="CW63" i="31"/>
  <c r="CV63" i="31"/>
  <c r="DB62" i="31"/>
  <c r="DA62" i="31"/>
  <c r="CY62" i="31"/>
  <c r="CW62" i="31"/>
  <c r="CV62" i="31"/>
  <c r="DB61" i="31"/>
  <c r="DA61" i="31"/>
  <c r="CZ61" i="31"/>
  <c r="CY61" i="31"/>
  <c r="CW61" i="31"/>
  <c r="CV61" i="31"/>
  <c r="DB60" i="31"/>
  <c r="DA60" i="31"/>
  <c r="CZ60" i="31"/>
  <c r="CY60" i="31"/>
  <c r="CW60" i="31"/>
  <c r="CV60" i="31"/>
  <c r="DB59" i="31"/>
  <c r="CY59" i="31"/>
  <c r="DD59" i="31" s="1"/>
  <c r="CW59" i="31"/>
  <c r="CV59" i="31"/>
  <c r="DB58" i="31"/>
  <c r="CZ58" i="31"/>
  <c r="CY58" i="31"/>
  <c r="DA58" i="31" s="1"/>
  <c r="CW58" i="31"/>
  <c r="CV58" i="31"/>
  <c r="DB57" i="31"/>
  <c r="CY57" i="31"/>
  <c r="CW57" i="31"/>
  <c r="CV57" i="31"/>
  <c r="DB56" i="31"/>
  <c r="CZ56" i="31"/>
  <c r="CY56" i="31"/>
  <c r="DA56" i="31" s="1"/>
  <c r="CW56" i="31"/>
  <c r="CV56" i="31"/>
  <c r="DB55" i="31"/>
  <c r="DA55" i="31"/>
  <c r="CZ55" i="31"/>
  <c r="CY55" i="31"/>
  <c r="CW55" i="31"/>
  <c r="CV55" i="31"/>
  <c r="DB54" i="31"/>
  <c r="DA54" i="31"/>
  <c r="CZ54" i="31"/>
  <c r="CY54" i="31"/>
  <c r="CW54" i="31"/>
  <c r="CV54" i="31"/>
  <c r="CS54" i="31"/>
  <c r="DB53" i="31"/>
  <c r="CY53" i="31"/>
  <c r="CW53" i="31"/>
  <c r="CV53" i="31"/>
  <c r="CA9" i="31" s="1"/>
  <c r="DB52" i="31"/>
  <c r="CZ52" i="31"/>
  <c r="CY52" i="31"/>
  <c r="DA52" i="31" s="1"/>
  <c r="CW52" i="31"/>
  <c r="CV52" i="31"/>
  <c r="BR9" i="31" s="1"/>
  <c r="DB51" i="31"/>
  <c r="CY51" i="31"/>
  <c r="CW51" i="31"/>
  <c r="CV51" i="31"/>
  <c r="BI9" i="31" s="1"/>
  <c r="DB50" i="31"/>
  <c r="CZ50" i="31"/>
  <c r="CY50" i="31"/>
  <c r="DA50" i="31" s="1"/>
  <c r="CW50" i="31"/>
  <c r="AZ9" i="31" s="1"/>
  <c r="CV50" i="31"/>
  <c r="DE49" i="31"/>
  <c r="DB49" i="31"/>
  <c r="DA49" i="31"/>
  <c r="CZ49" i="31"/>
  <c r="CY49" i="31"/>
  <c r="CW49" i="31"/>
  <c r="AQ9" i="31" s="1"/>
  <c r="CV49" i="31"/>
  <c r="DB48" i="31"/>
  <c r="CY48" i="31"/>
  <c r="CW48" i="31"/>
  <c r="CV48" i="31"/>
  <c r="DB47" i="31"/>
  <c r="CY47" i="31"/>
  <c r="CW47" i="31"/>
  <c r="CV47" i="31"/>
  <c r="Y9" i="31" s="1"/>
  <c r="DD46" i="31"/>
  <c r="DB46" i="31"/>
  <c r="CZ46" i="31"/>
  <c r="CY46" i="31"/>
  <c r="DA46" i="31" s="1"/>
  <c r="CW46" i="31"/>
  <c r="P9" i="31" s="1"/>
  <c r="CV46" i="31"/>
  <c r="DE45" i="31"/>
  <c r="DB45" i="31"/>
  <c r="DA45" i="31"/>
  <c r="CY45" i="31"/>
  <c r="CW45" i="31"/>
  <c r="CV45" i="31"/>
  <c r="G9" i="31" s="1"/>
  <c r="DB44" i="31"/>
  <c r="CY44" i="31"/>
  <c r="CW44" i="31"/>
  <c r="CV44" i="31"/>
  <c r="CS44" i="31"/>
  <c r="DB43" i="31"/>
  <c r="DA43" i="31"/>
  <c r="CY43" i="31"/>
  <c r="CW43" i="31"/>
  <c r="CV43" i="31"/>
  <c r="DB42" i="31"/>
  <c r="CZ42" i="31"/>
  <c r="CY42" i="31"/>
  <c r="DA42" i="31" s="1"/>
  <c r="CW42" i="31"/>
  <c r="CV42" i="31"/>
  <c r="DB41" i="31"/>
  <c r="CY41" i="31"/>
  <c r="CW41" i="31"/>
  <c r="CV41" i="31"/>
  <c r="DD40" i="31"/>
  <c r="DB40" i="31"/>
  <c r="CZ40" i="31"/>
  <c r="CY40" i="31"/>
  <c r="DA40" i="31" s="1"/>
  <c r="CW40" i="31"/>
  <c r="CV40" i="31"/>
  <c r="DE39" i="31"/>
  <c r="DB39" i="31"/>
  <c r="CY39" i="31"/>
  <c r="CW39" i="31"/>
  <c r="CV39" i="31"/>
  <c r="DB38" i="31"/>
  <c r="CZ38" i="31"/>
  <c r="CY38" i="31"/>
  <c r="DA38" i="31" s="1"/>
  <c r="CW38" i="31"/>
  <c r="CV38" i="31"/>
  <c r="DB37" i="31"/>
  <c r="CY37" i="31"/>
  <c r="CW37" i="31"/>
  <c r="CV37" i="31"/>
  <c r="DB36" i="31"/>
  <c r="DD36" i="31" s="1"/>
  <c r="DA36" i="31"/>
  <c r="CZ36" i="31"/>
  <c r="CY36" i="31"/>
  <c r="CW36" i="31"/>
  <c r="CV36" i="31"/>
  <c r="DE35" i="31"/>
  <c r="DB35" i="31"/>
  <c r="DA35" i="31"/>
  <c r="CY35" i="31"/>
  <c r="DD35" i="31" s="1"/>
  <c r="DC35" i="31" s="1"/>
  <c r="I8" i="31" s="1"/>
  <c r="CW35" i="31"/>
  <c r="CV35" i="31"/>
  <c r="DA34" i="31"/>
  <c r="CZ34" i="31"/>
  <c r="CY34" i="31"/>
  <c r="CW34" i="31"/>
  <c r="CV34" i="31"/>
  <c r="CS34" i="31"/>
  <c r="DA33" i="31"/>
  <c r="CY33" i="31"/>
  <c r="CZ33" i="31" s="1"/>
  <c r="CW33" i="31"/>
  <c r="CV33" i="31"/>
  <c r="DA32" i="31"/>
  <c r="CY32" i="31"/>
  <c r="CZ32" i="31" s="1"/>
  <c r="CW32" i="31"/>
  <c r="CV32" i="31"/>
  <c r="CY31" i="31"/>
  <c r="CW31" i="31"/>
  <c r="CV31" i="31"/>
  <c r="CZ30" i="31"/>
  <c r="CY30" i="31"/>
  <c r="DA30" i="31" s="1"/>
  <c r="CW30" i="31"/>
  <c r="CV30" i="31"/>
  <c r="DE29" i="31"/>
  <c r="DB29" i="31" s="1"/>
  <c r="DA29" i="31"/>
  <c r="CY29" i="31"/>
  <c r="CW29" i="31"/>
  <c r="CV29" i="31"/>
  <c r="DD28" i="31"/>
  <c r="DB28" i="31"/>
  <c r="DA28" i="31"/>
  <c r="CZ28" i="31"/>
  <c r="CY28" i="31"/>
  <c r="CW28" i="31"/>
  <c r="CV28" i="31"/>
  <c r="DB27" i="31"/>
  <c r="DA27" i="31"/>
  <c r="CY27" i="31"/>
  <c r="CW27" i="31"/>
  <c r="CV27" i="31"/>
  <c r="DP26" i="31"/>
  <c r="DE26" i="31"/>
  <c r="DC26" i="31"/>
  <c r="DB26" i="31"/>
  <c r="DA26" i="31"/>
  <c r="CY26" i="31"/>
  <c r="DD26" i="31" s="1"/>
  <c r="CW26" i="31"/>
  <c r="CV26" i="31"/>
  <c r="DW25" i="31"/>
  <c r="DP25" i="31"/>
  <c r="DD25" i="31"/>
  <c r="DB25" i="31"/>
  <c r="DA25" i="31"/>
  <c r="CZ25" i="31"/>
  <c r="CY25" i="31"/>
  <c r="CW25" i="31"/>
  <c r="CV25" i="31"/>
  <c r="DP24" i="31"/>
  <c r="DB24" i="31"/>
  <c r="DA24" i="31"/>
  <c r="CY24" i="31"/>
  <c r="CW24" i="31"/>
  <c r="CV24" i="31"/>
  <c r="CS24" i="31"/>
  <c r="DP23" i="31"/>
  <c r="DB23" i="31"/>
  <c r="CZ23" i="31"/>
  <c r="CY23" i="31"/>
  <c r="DA23" i="31" s="1"/>
  <c r="CW23" i="31"/>
  <c r="CV23" i="31"/>
  <c r="DP22" i="31"/>
  <c r="DB22" i="31"/>
  <c r="DA22" i="31"/>
  <c r="CZ22" i="31"/>
  <c r="CY22" i="31"/>
  <c r="CW22" i="31"/>
  <c r="CV22" i="31"/>
  <c r="DP21" i="31"/>
  <c r="DD21" i="31"/>
  <c r="DB21" i="31"/>
  <c r="CZ21" i="31"/>
  <c r="CY21" i="31"/>
  <c r="DA21" i="31" s="1"/>
  <c r="CW21" i="31"/>
  <c r="CV21" i="31"/>
  <c r="DP20" i="31"/>
  <c r="DB20" i="31"/>
  <c r="DD20" i="31" s="1"/>
  <c r="DA20" i="31"/>
  <c r="CZ20" i="31"/>
  <c r="CY20" i="31"/>
  <c r="CW20" i="31"/>
  <c r="CV20" i="31"/>
  <c r="DP19" i="31"/>
  <c r="DB19" i="31"/>
  <c r="DD19" i="31" s="1"/>
  <c r="CZ19" i="31"/>
  <c r="CY19" i="31"/>
  <c r="DA19" i="31" s="1"/>
  <c r="CW19" i="31"/>
  <c r="CV19" i="31"/>
  <c r="DP18" i="31"/>
  <c r="DE18" i="31"/>
  <c r="DD18" i="31"/>
  <c r="DC18" i="31" s="1"/>
  <c r="AJ6" i="31" s="1"/>
  <c r="DB18" i="31"/>
  <c r="DA18" i="31"/>
  <c r="CZ18" i="31"/>
  <c r="CY18" i="31"/>
  <c r="CW18" i="31"/>
  <c r="CV18" i="31"/>
  <c r="DP17" i="31"/>
  <c r="DD17" i="31"/>
  <c r="DB17" i="31"/>
  <c r="CZ17" i="31"/>
  <c r="CY17" i="31"/>
  <c r="DA17" i="31" s="1"/>
  <c r="CW17" i="31"/>
  <c r="CV17" i="31"/>
  <c r="DP16" i="31"/>
  <c r="DE16" i="31"/>
  <c r="DB16" i="31"/>
  <c r="DA16" i="31"/>
  <c r="CY16" i="31"/>
  <c r="CW16" i="31"/>
  <c r="CV16" i="31"/>
  <c r="DE15" i="31"/>
  <c r="DD15" i="31"/>
  <c r="DC15" i="31" s="1"/>
  <c r="I6" i="31" s="1"/>
  <c r="DB15" i="31"/>
  <c r="DA15" i="31"/>
  <c r="CZ15" i="31"/>
  <c r="CY15" i="31"/>
  <c r="CW15" i="31"/>
  <c r="CV15" i="31"/>
  <c r="DA14" i="31"/>
  <c r="CZ14" i="31"/>
  <c r="CY14" i="31"/>
  <c r="CW14" i="31"/>
  <c r="CV14" i="31"/>
  <c r="CS14" i="31"/>
  <c r="DP13" i="31"/>
  <c r="DE13" i="31"/>
  <c r="CD5" i="31" s="1"/>
  <c r="DD13" i="31"/>
  <c r="DC13" i="31" s="1"/>
  <c r="CC5" i="31" s="1"/>
  <c r="CZ13" i="31"/>
  <c r="CY13" i="31"/>
  <c r="DA13" i="31" s="1"/>
  <c r="CW13" i="31"/>
  <c r="CV13" i="31"/>
  <c r="DT12" i="31"/>
  <c r="DP12" i="31"/>
  <c r="CY12" i="31"/>
  <c r="CZ12" i="31" s="1"/>
  <c r="CW12" i="31"/>
  <c r="CV12" i="31"/>
  <c r="CQ12" i="31"/>
  <c r="CP12" i="31"/>
  <c r="CO12" i="31"/>
  <c r="CJ12" i="31"/>
  <c r="CH12" i="31"/>
  <c r="CG12" i="31"/>
  <c r="CF12" i="31"/>
  <c r="CE12" i="31"/>
  <c r="CB12" i="31"/>
  <c r="CA12" i="31"/>
  <c r="BY12" i="31"/>
  <c r="BX12" i="31"/>
  <c r="BW12" i="31"/>
  <c r="BV12" i="31"/>
  <c r="BS12" i="31"/>
  <c r="BR12" i="31"/>
  <c r="BP12" i="31"/>
  <c r="BO12" i="31"/>
  <c r="BN12" i="31"/>
  <c r="BM12" i="31"/>
  <c r="BJ12" i="31"/>
  <c r="BI12" i="31"/>
  <c r="BG12" i="31"/>
  <c r="BF12" i="31"/>
  <c r="BE12" i="31"/>
  <c r="BD12" i="31"/>
  <c r="BA12" i="31"/>
  <c r="AZ12" i="31"/>
  <c r="AX12" i="31"/>
  <c r="AW12" i="31"/>
  <c r="AV12" i="31"/>
  <c r="AU12" i="31"/>
  <c r="AQ12" i="31"/>
  <c r="AO12" i="31"/>
  <c r="AN12" i="31"/>
  <c r="AM12" i="31"/>
  <c r="AL12" i="31"/>
  <c r="AK12" i="31"/>
  <c r="AI12" i="31"/>
  <c r="AH12" i="31"/>
  <c r="AF12" i="31"/>
  <c r="AE12" i="31"/>
  <c r="AD12" i="31"/>
  <c r="AC12" i="31"/>
  <c r="Y12" i="31"/>
  <c r="W12" i="31"/>
  <c r="V12" i="31"/>
  <c r="U12" i="31"/>
  <c r="T12" i="31"/>
  <c r="P12" i="31"/>
  <c r="N12" i="31"/>
  <c r="M12" i="31"/>
  <c r="L12" i="31"/>
  <c r="G12" i="31"/>
  <c r="DO11" i="31"/>
  <c r="DE11" i="31"/>
  <c r="DC11" i="31"/>
  <c r="DA11" i="31"/>
  <c r="CZ11" i="31"/>
  <c r="CY11" i="31"/>
  <c r="DD11" i="31" s="1"/>
  <c r="CW11" i="31"/>
  <c r="CV11" i="31"/>
  <c r="CQ11" i="31"/>
  <c r="CP11" i="31"/>
  <c r="CO11" i="31"/>
  <c r="CJ11" i="31"/>
  <c r="CH11" i="31"/>
  <c r="CG11" i="31"/>
  <c r="CF11" i="31"/>
  <c r="CE11" i="31"/>
  <c r="CA11" i="31"/>
  <c r="BY11" i="31"/>
  <c r="BX11" i="31"/>
  <c r="BW11" i="31"/>
  <c r="BV11" i="31"/>
  <c r="BS11" i="31"/>
  <c r="BR11" i="31"/>
  <c r="BP11" i="31"/>
  <c r="BO11" i="31"/>
  <c r="BN11" i="31"/>
  <c r="BM11" i="31"/>
  <c r="BI11" i="31"/>
  <c r="BG11" i="31"/>
  <c r="BF11" i="31"/>
  <c r="BE11" i="31"/>
  <c r="BD11" i="31"/>
  <c r="AZ11" i="31"/>
  <c r="AX11" i="31"/>
  <c r="AW11" i="31"/>
  <c r="AV11" i="31"/>
  <c r="AU11" i="31"/>
  <c r="AQ11" i="31"/>
  <c r="AO11" i="31"/>
  <c r="AN11" i="31"/>
  <c r="AM11" i="31"/>
  <c r="AL11" i="31"/>
  <c r="AH11" i="31"/>
  <c r="AF11" i="31"/>
  <c r="AE11" i="31"/>
  <c r="AD11" i="31"/>
  <c r="AC11" i="31"/>
  <c r="Y11" i="31"/>
  <c r="W11" i="31"/>
  <c r="V11" i="31"/>
  <c r="U11" i="31"/>
  <c r="T11" i="31"/>
  <c r="Q11" i="31"/>
  <c r="P11" i="31"/>
  <c r="N11" i="31"/>
  <c r="M11" i="31"/>
  <c r="L11" i="31"/>
  <c r="G11" i="31"/>
  <c r="E11" i="31"/>
  <c r="CT65" i="31" s="1"/>
  <c r="DO10" i="31"/>
  <c r="DE10" i="31"/>
  <c r="DB10" i="31"/>
  <c r="DA10" i="31"/>
  <c r="CY10" i="31"/>
  <c r="CW10" i="31"/>
  <c r="CV10" i="31"/>
  <c r="CQ10" i="31"/>
  <c r="CP10" i="31"/>
  <c r="CO10" i="31"/>
  <c r="CJ10" i="31"/>
  <c r="CH10" i="31"/>
  <c r="CG10" i="31"/>
  <c r="CF10" i="31"/>
  <c r="CE10" i="31"/>
  <c r="CA10" i="31"/>
  <c r="BY10" i="31"/>
  <c r="BX10" i="31"/>
  <c r="BW10" i="31"/>
  <c r="BV10" i="31"/>
  <c r="BR10" i="31"/>
  <c r="BP10" i="31"/>
  <c r="BO10" i="31"/>
  <c r="BN10" i="31"/>
  <c r="BM10" i="31"/>
  <c r="BJ10" i="31"/>
  <c r="BI10" i="31"/>
  <c r="BG10" i="31"/>
  <c r="BF10" i="31"/>
  <c r="BE10" i="31"/>
  <c r="BD10" i="31"/>
  <c r="BA10" i="31"/>
  <c r="AZ10" i="31"/>
  <c r="AX10" i="31"/>
  <c r="AW10" i="31"/>
  <c r="AV10" i="31"/>
  <c r="AU10" i="31"/>
  <c r="AQ10" i="31"/>
  <c r="AO10" i="31"/>
  <c r="AN10" i="31"/>
  <c r="AM10" i="31"/>
  <c r="AL10" i="31"/>
  <c r="AI10" i="31"/>
  <c r="AH10" i="31"/>
  <c r="AF10" i="31"/>
  <c r="AE10" i="31"/>
  <c r="AD10" i="31"/>
  <c r="AC10" i="31"/>
  <c r="Y10" i="31"/>
  <c r="W10" i="31"/>
  <c r="V10" i="31"/>
  <c r="U10" i="31"/>
  <c r="T10" i="31"/>
  <c r="Q10" i="31"/>
  <c r="P10" i="31"/>
  <c r="N10" i="31"/>
  <c r="M10" i="31"/>
  <c r="L10" i="31"/>
  <c r="K10" i="31"/>
  <c r="H10" i="31"/>
  <c r="G10" i="31"/>
  <c r="E10" i="31"/>
  <c r="CT55" i="31" s="1"/>
  <c r="DO9" i="31"/>
  <c r="DE9" i="31"/>
  <c r="DB9" i="31"/>
  <c r="CZ9" i="31"/>
  <c r="CY9" i="31"/>
  <c r="DD9" i="31" s="1"/>
  <c r="DC9" i="31" s="1"/>
  <c r="AS5" i="31" s="1"/>
  <c r="CW9" i="31"/>
  <c r="CV9" i="31"/>
  <c r="CQ9" i="31"/>
  <c r="CP9" i="31"/>
  <c r="CO9" i="31"/>
  <c r="CK9" i="31"/>
  <c r="CJ9" i="31"/>
  <c r="CH9" i="31"/>
  <c r="CG9" i="31"/>
  <c r="CF9" i="31"/>
  <c r="CE9" i="31"/>
  <c r="BY9" i="31"/>
  <c r="BX9" i="31"/>
  <c r="BW9" i="31"/>
  <c r="BV9" i="31"/>
  <c r="BS9" i="31"/>
  <c r="BP9" i="31"/>
  <c r="BO9" i="31"/>
  <c r="BN9" i="31"/>
  <c r="BM9" i="31"/>
  <c r="BG9" i="31"/>
  <c r="BF9" i="31"/>
  <c r="BE9" i="31"/>
  <c r="BD9" i="31"/>
  <c r="BA9" i="31"/>
  <c r="AX9" i="31"/>
  <c r="AW9" i="31"/>
  <c r="AV9" i="31"/>
  <c r="AU9" i="31"/>
  <c r="AT9" i="31"/>
  <c r="AR9" i="31"/>
  <c r="AO9" i="31"/>
  <c r="AN9" i="31"/>
  <c r="AM9" i="31"/>
  <c r="AL9" i="31"/>
  <c r="AH9" i="31"/>
  <c r="AF9" i="31"/>
  <c r="AE9" i="31"/>
  <c r="AD9" i="31"/>
  <c r="AC9" i="31"/>
  <c r="W9" i="31"/>
  <c r="V9" i="31"/>
  <c r="U9" i="31"/>
  <c r="T9" i="31"/>
  <c r="Q9" i="31"/>
  <c r="N9" i="31"/>
  <c r="M9" i="31"/>
  <c r="L9" i="31"/>
  <c r="K9" i="31"/>
  <c r="J9" i="31"/>
  <c r="E9" i="31"/>
  <c r="CT45" i="31" s="1"/>
  <c r="DO8" i="31"/>
  <c r="DE8" i="31"/>
  <c r="AK5" i="31" s="1"/>
  <c r="DB8" i="31"/>
  <c r="DA8" i="31"/>
  <c r="CY8" i="31"/>
  <c r="CW8" i="31"/>
  <c r="CV8" i="31"/>
  <c r="CQ8" i="31"/>
  <c r="CP8" i="31"/>
  <c r="CO8" i="31"/>
  <c r="CJ8" i="31"/>
  <c r="CH8" i="31"/>
  <c r="CG8" i="31"/>
  <c r="CF8" i="31"/>
  <c r="CE8" i="31"/>
  <c r="CA8" i="31"/>
  <c r="BY8" i="31"/>
  <c r="BX8" i="31"/>
  <c r="BW8" i="31"/>
  <c r="BV8" i="31"/>
  <c r="BS8" i="31"/>
  <c r="BR8" i="31"/>
  <c r="BP8" i="31"/>
  <c r="BO8" i="31"/>
  <c r="BN8" i="31"/>
  <c r="BM8" i="31"/>
  <c r="BI8" i="31"/>
  <c r="BG8" i="31"/>
  <c r="BF8" i="31"/>
  <c r="BE8" i="31"/>
  <c r="BD8" i="31"/>
  <c r="BA8" i="31"/>
  <c r="AZ8" i="31"/>
  <c r="AX8" i="31"/>
  <c r="AW8" i="31"/>
  <c r="AV8" i="31"/>
  <c r="AU8" i="31"/>
  <c r="AT8" i="31"/>
  <c r="AQ8" i="31"/>
  <c r="AO8" i="31"/>
  <c r="AN8" i="31"/>
  <c r="AM8" i="31"/>
  <c r="AL8" i="31"/>
  <c r="AI8" i="31"/>
  <c r="AH8" i="31"/>
  <c r="AF8" i="31"/>
  <c r="AE8" i="31"/>
  <c r="AD8" i="31"/>
  <c r="AC8" i="31"/>
  <c r="Y8" i="31"/>
  <c r="W8" i="31"/>
  <c r="V8" i="31"/>
  <c r="U8" i="31"/>
  <c r="T8" i="31"/>
  <c r="Q8" i="31"/>
  <c r="P8" i="31"/>
  <c r="N8" i="31"/>
  <c r="M8" i="31"/>
  <c r="L8" i="31"/>
  <c r="K8" i="31"/>
  <c r="J8" i="31"/>
  <c r="G8" i="31"/>
  <c r="E8" i="31"/>
  <c r="CT35" i="31" s="1"/>
  <c r="DP7" i="31"/>
  <c r="DD80" i="31" s="1"/>
  <c r="DO7" i="31"/>
  <c r="DO6" i="31" s="1"/>
  <c r="DL7" i="31"/>
  <c r="DE7" i="31"/>
  <c r="AB5" i="31" s="1"/>
  <c r="DB7" i="31"/>
  <c r="DA7" i="31"/>
  <c r="CY7" i="31"/>
  <c r="CW7" i="31"/>
  <c r="CV7" i="31"/>
  <c r="CQ7" i="31"/>
  <c r="CP7" i="31"/>
  <c r="CO7" i="31"/>
  <c r="CK7" i="31"/>
  <c r="CJ7" i="31"/>
  <c r="CH7" i="31"/>
  <c r="CG7" i="31"/>
  <c r="CF7" i="31"/>
  <c r="CE7" i="31"/>
  <c r="CB7" i="31"/>
  <c r="CA7" i="31"/>
  <c r="BY7" i="31"/>
  <c r="BX7" i="31"/>
  <c r="BW7" i="31"/>
  <c r="BV7" i="31"/>
  <c r="BS7" i="31"/>
  <c r="BR7" i="31"/>
  <c r="BP7" i="31"/>
  <c r="BO7" i="31"/>
  <c r="BN7" i="31"/>
  <c r="BM7" i="31"/>
  <c r="BI7" i="31"/>
  <c r="BG7" i="31"/>
  <c r="BF7" i="31"/>
  <c r="BE7" i="31"/>
  <c r="BD7" i="31"/>
  <c r="AZ7" i="31"/>
  <c r="AX7" i="31"/>
  <c r="AW7" i="31"/>
  <c r="AV7" i="31"/>
  <c r="AU7" i="31"/>
  <c r="AT7" i="31"/>
  <c r="AQ7" i="31"/>
  <c r="AO7" i="31"/>
  <c r="AN7" i="31"/>
  <c r="AM7" i="31"/>
  <c r="AL7" i="31"/>
  <c r="AI7" i="31"/>
  <c r="AH7" i="31"/>
  <c r="AF7" i="31"/>
  <c r="AE7" i="31"/>
  <c r="AD7" i="31"/>
  <c r="AC7" i="31"/>
  <c r="Y7" i="31"/>
  <c r="W7" i="31"/>
  <c r="V7" i="31"/>
  <c r="U7" i="31"/>
  <c r="T7" i="31"/>
  <c r="S7" i="31"/>
  <c r="R7" i="31"/>
  <c r="P7" i="31"/>
  <c r="N7" i="31"/>
  <c r="M7" i="31"/>
  <c r="L7" i="31"/>
  <c r="K7" i="31"/>
  <c r="G7" i="31"/>
  <c r="E7" i="31"/>
  <c r="CT25" i="31" s="1"/>
  <c r="DL6" i="31"/>
  <c r="DE6" i="31"/>
  <c r="S5" i="31" s="1"/>
  <c r="DB6" i="31"/>
  <c r="DA6" i="31"/>
  <c r="CY6" i="31"/>
  <c r="CZ6" i="31" s="1"/>
  <c r="CW6" i="31"/>
  <c r="CV6" i="31"/>
  <c r="CQ6" i="31"/>
  <c r="CP6" i="31"/>
  <c r="CO6" i="31"/>
  <c r="CJ6" i="31"/>
  <c r="CH6" i="31"/>
  <c r="CG6" i="31"/>
  <c r="CF6" i="31"/>
  <c r="CE6" i="31"/>
  <c r="CB6" i="31"/>
  <c r="CA6" i="31"/>
  <c r="BY6" i="31"/>
  <c r="BX6" i="31"/>
  <c r="BW6" i="31"/>
  <c r="BV6" i="31"/>
  <c r="BS6" i="31"/>
  <c r="BR6" i="31"/>
  <c r="BP6" i="31"/>
  <c r="BO6" i="31"/>
  <c r="BN6" i="31"/>
  <c r="BM6" i="31"/>
  <c r="BJ6" i="31"/>
  <c r="BI6" i="31"/>
  <c r="BG6" i="31"/>
  <c r="BF6" i="31"/>
  <c r="BE6" i="31"/>
  <c r="BD6" i="31"/>
  <c r="BA6" i="31"/>
  <c r="AZ6" i="31"/>
  <c r="AX6" i="31"/>
  <c r="AW6" i="31"/>
  <c r="AV6" i="31"/>
  <c r="AU6" i="31"/>
  <c r="AR6" i="31"/>
  <c r="AQ6" i="31"/>
  <c r="AO6" i="31"/>
  <c r="AN6" i="31"/>
  <c r="AM6" i="31"/>
  <c r="AL6" i="31"/>
  <c r="AK6" i="31"/>
  <c r="AI6" i="31"/>
  <c r="AH6" i="31"/>
  <c r="AF6" i="31"/>
  <c r="AE6" i="31"/>
  <c r="AD6" i="31"/>
  <c r="AC6" i="31"/>
  <c r="Z6" i="31"/>
  <c r="Y6" i="31"/>
  <c r="W6" i="31"/>
  <c r="V6" i="31"/>
  <c r="U6" i="31"/>
  <c r="T6" i="31"/>
  <c r="S6" i="31"/>
  <c r="P6" i="31"/>
  <c r="N6" i="31"/>
  <c r="M6" i="31"/>
  <c r="L6" i="31"/>
  <c r="K6" i="31"/>
  <c r="J6" i="31"/>
  <c r="H6" i="31"/>
  <c r="G6" i="31"/>
  <c r="E6" i="31"/>
  <c r="CT15" i="31" s="1"/>
  <c r="DL5" i="31"/>
  <c r="DK5" i="31"/>
  <c r="DE5" i="31"/>
  <c r="J5" i="31" s="1"/>
  <c r="DB5" i="31"/>
  <c r="CY5" i="31"/>
  <c r="DD5" i="31" s="1"/>
  <c r="DC5" i="31" s="1"/>
  <c r="I5" i="31" s="1"/>
  <c r="CW5" i="31"/>
  <c r="CV5" i="31"/>
  <c r="CQ5" i="31"/>
  <c r="CP5" i="31"/>
  <c r="CO5" i="31"/>
  <c r="CK5" i="31"/>
  <c r="CJ5" i="31"/>
  <c r="CH5" i="31"/>
  <c r="CG5" i="31"/>
  <c r="CF5" i="31"/>
  <c r="CE5" i="31"/>
  <c r="CB5" i="31"/>
  <c r="CA5" i="31"/>
  <c r="BY5" i="31"/>
  <c r="BX5" i="31"/>
  <c r="BW5" i="31"/>
  <c r="BV5" i="31"/>
  <c r="BR5" i="31"/>
  <c r="BP5" i="31"/>
  <c r="BO5" i="31"/>
  <c r="BN5" i="31"/>
  <c r="BM5" i="31"/>
  <c r="BL5" i="31"/>
  <c r="BK5" i="31"/>
  <c r="BJ5" i="31"/>
  <c r="BI5" i="31"/>
  <c r="BG5" i="31"/>
  <c r="BF5" i="31"/>
  <c r="BE5" i="31"/>
  <c r="BD5" i="31"/>
  <c r="BC5" i="31"/>
  <c r="AZ5" i="31"/>
  <c r="AX5" i="31"/>
  <c r="AW5" i="31"/>
  <c r="AV5" i="31"/>
  <c r="AU5" i="31"/>
  <c r="AT5" i="31"/>
  <c r="AQ5" i="31"/>
  <c r="AO5" i="31"/>
  <c r="AN5" i="31"/>
  <c r="AM5" i="31"/>
  <c r="AL5" i="31"/>
  <c r="AH5" i="31"/>
  <c r="AF5" i="31"/>
  <c r="AE5" i="31"/>
  <c r="AD5" i="31"/>
  <c r="AC5" i="31"/>
  <c r="Y5" i="31"/>
  <c r="W5" i="31"/>
  <c r="V5" i="31"/>
  <c r="U5" i="31"/>
  <c r="T5" i="31"/>
  <c r="Q5" i="31"/>
  <c r="P5" i="31"/>
  <c r="N5" i="31"/>
  <c r="M5" i="31"/>
  <c r="L5" i="31"/>
  <c r="K5" i="31"/>
  <c r="G5" i="31"/>
  <c r="E5" i="31"/>
  <c r="CT5" i="31" s="1"/>
  <c r="O103" i="2"/>
  <c r="N103" i="2"/>
  <c r="K103" i="2"/>
  <c r="E103" i="2"/>
  <c r="D103" i="2"/>
  <c r="B103" i="2"/>
  <c r="N102" i="2"/>
  <c r="O102" i="2" s="1"/>
  <c r="B102" i="2" s="1"/>
  <c r="K102" i="2"/>
  <c r="E102" i="2"/>
  <c r="D102" i="2"/>
  <c r="N101" i="2"/>
  <c r="O101" i="2" s="1"/>
  <c r="B101" i="2" s="1"/>
  <c r="K101" i="2"/>
  <c r="E101" i="2"/>
  <c r="D101" i="2"/>
  <c r="O100" i="2"/>
  <c r="B100" i="2" s="1"/>
  <c r="N100" i="2"/>
  <c r="K100" i="2"/>
  <c r="E100" i="2"/>
  <c r="D100" i="2"/>
  <c r="O99" i="2"/>
  <c r="B99" i="2" s="1"/>
  <c r="N99" i="2"/>
  <c r="K99" i="2"/>
  <c r="E99" i="2"/>
  <c r="D99" i="2"/>
  <c r="O98" i="2"/>
  <c r="N98" i="2"/>
  <c r="K98" i="2"/>
  <c r="E98" i="2"/>
  <c r="D98" i="2"/>
  <c r="B98" i="2"/>
  <c r="O97" i="2"/>
  <c r="B97" i="2" s="1"/>
  <c r="N97" i="2"/>
  <c r="K97" i="2"/>
  <c r="E97" i="2"/>
  <c r="D97" i="2"/>
  <c r="N96" i="2"/>
  <c r="O96" i="2" s="1"/>
  <c r="B96" i="2" s="1"/>
  <c r="K96" i="2"/>
  <c r="E96" i="2"/>
  <c r="D96" i="2"/>
  <c r="O95" i="2"/>
  <c r="N95" i="2"/>
  <c r="K95" i="2"/>
  <c r="E95" i="2"/>
  <c r="D95" i="2"/>
  <c r="B95" i="2"/>
  <c r="N94" i="2"/>
  <c r="O94" i="2" s="1"/>
  <c r="B94" i="2" s="1"/>
  <c r="K94" i="2"/>
  <c r="E94" i="2"/>
  <c r="D94" i="2"/>
  <c r="N93" i="2"/>
  <c r="O93" i="2" s="1"/>
  <c r="B93" i="2" s="1"/>
  <c r="K93" i="2"/>
  <c r="E93" i="2"/>
  <c r="D93" i="2"/>
  <c r="N92" i="2"/>
  <c r="O92" i="2" s="1"/>
  <c r="B92" i="2" s="1"/>
  <c r="K92" i="2"/>
  <c r="E92" i="2"/>
  <c r="D92" i="2"/>
  <c r="O91" i="2"/>
  <c r="B91" i="2" s="1"/>
  <c r="N91" i="2"/>
  <c r="K91" i="2"/>
  <c r="E91" i="2"/>
  <c r="D91" i="2"/>
  <c r="O90" i="2"/>
  <c r="N90" i="2"/>
  <c r="K90" i="2"/>
  <c r="E90" i="2"/>
  <c r="D90" i="2"/>
  <c r="B90" i="2"/>
  <c r="O89" i="2"/>
  <c r="N89" i="2"/>
  <c r="K89" i="2"/>
  <c r="E89" i="2"/>
  <c r="D89" i="2"/>
  <c r="B89" i="2"/>
  <c r="N88" i="2"/>
  <c r="O88" i="2" s="1"/>
  <c r="B88" i="2" s="1"/>
  <c r="K88" i="2"/>
  <c r="E88" i="2"/>
  <c r="D88" i="2"/>
  <c r="O87" i="2"/>
  <c r="B87" i="2" s="1"/>
  <c r="N87" i="2"/>
  <c r="K87" i="2"/>
  <c r="E87" i="2"/>
  <c r="D87" i="2"/>
  <c r="N86" i="2"/>
  <c r="O86" i="2" s="1"/>
  <c r="B86" i="2" s="1"/>
  <c r="K86" i="2"/>
  <c r="E86" i="2"/>
  <c r="D86" i="2"/>
  <c r="N85" i="2"/>
  <c r="O85" i="2" s="1"/>
  <c r="K85" i="2"/>
  <c r="E85" i="2"/>
  <c r="D85" i="2"/>
  <c r="B85" i="2"/>
  <c r="O84" i="2"/>
  <c r="B84" i="2" s="1"/>
  <c r="N84" i="2"/>
  <c r="K84" i="2"/>
  <c r="E84" i="2"/>
  <c r="D84" i="2"/>
  <c r="O83" i="2"/>
  <c r="B83" i="2" s="1"/>
  <c r="N83" i="2"/>
  <c r="K83" i="2"/>
  <c r="E83" i="2"/>
  <c r="D83" i="2"/>
  <c r="O82" i="2"/>
  <c r="N82" i="2"/>
  <c r="K82" i="2"/>
  <c r="E82" i="2"/>
  <c r="D82" i="2"/>
  <c r="B82" i="2"/>
  <c r="N81" i="2"/>
  <c r="O81" i="2" s="1"/>
  <c r="B81" i="2" s="1"/>
  <c r="K81" i="2"/>
  <c r="E81" i="2"/>
  <c r="D81" i="2"/>
  <c r="N80" i="2"/>
  <c r="O80" i="2" s="1"/>
  <c r="B80" i="2" s="1"/>
  <c r="K80" i="2"/>
  <c r="E80" i="2"/>
  <c r="D80" i="2"/>
  <c r="O79" i="2"/>
  <c r="N79" i="2"/>
  <c r="K79" i="2"/>
  <c r="E79" i="2"/>
  <c r="D79" i="2"/>
  <c r="B79" i="2"/>
  <c r="N78" i="2"/>
  <c r="O78" i="2" s="1"/>
  <c r="B78" i="2" s="1"/>
  <c r="K78" i="2"/>
  <c r="E78" i="2"/>
  <c r="D78" i="2"/>
  <c r="N77" i="2"/>
  <c r="O77" i="2" s="1"/>
  <c r="K77" i="2"/>
  <c r="E77" i="2"/>
  <c r="D77" i="2"/>
  <c r="B77" i="2"/>
  <c r="N76" i="2"/>
  <c r="O76" i="2" s="1"/>
  <c r="B76" i="2" s="1"/>
  <c r="K76" i="2"/>
  <c r="E76" i="2"/>
  <c r="D76" i="2"/>
  <c r="O75" i="2"/>
  <c r="B75" i="2" s="1"/>
  <c r="N75" i="2"/>
  <c r="K75" i="2"/>
  <c r="E75" i="2"/>
  <c r="D75" i="2"/>
  <c r="O74" i="2"/>
  <c r="B74" i="2" s="1"/>
  <c r="N74" i="2"/>
  <c r="K74" i="2"/>
  <c r="E74" i="2"/>
  <c r="D74" i="2"/>
  <c r="N73" i="2"/>
  <c r="O73" i="2" s="1"/>
  <c r="B73" i="2" s="1"/>
  <c r="K73" i="2"/>
  <c r="E73" i="2"/>
  <c r="D73" i="2"/>
  <c r="N72" i="2"/>
  <c r="O72" i="2" s="1"/>
  <c r="B72" i="2" s="1"/>
  <c r="K72" i="2"/>
  <c r="E72" i="2"/>
  <c r="D72" i="2"/>
  <c r="O71" i="2"/>
  <c r="B71" i="2" s="1"/>
  <c r="N71" i="2"/>
  <c r="K71" i="2"/>
  <c r="E71" i="2"/>
  <c r="D71" i="2"/>
  <c r="N70" i="2"/>
  <c r="O70" i="2" s="1"/>
  <c r="K70" i="2"/>
  <c r="E70" i="2"/>
  <c r="D70" i="2"/>
  <c r="B70" i="2"/>
  <c r="N69" i="2"/>
  <c r="O69" i="2" s="1"/>
  <c r="K69" i="2"/>
  <c r="E69" i="2"/>
  <c r="D69" i="2"/>
  <c r="B69" i="2"/>
  <c r="O68" i="2"/>
  <c r="B68" i="2" s="1"/>
  <c r="N68" i="2"/>
  <c r="K68" i="2"/>
  <c r="E68" i="2"/>
  <c r="D68" i="2"/>
  <c r="O67" i="2"/>
  <c r="B67" i="2" s="1"/>
  <c r="N67" i="2"/>
  <c r="K67" i="2"/>
  <c r="E67" i="2"/>
  <c r="D67" i="2"/>
  <c r="O66" i="2"/>
  <c r="N66" i="2"/>
  <c r="K66" i="2"/>
  <c r="E66" i="2"/>
  <c r="D66" i="2"/>
  <c r="B66" i="2"/>
  <c r="O65" i="2"/>
  <c r="B65" i="2" s="1"/>
  <c r="N65" i="2"/>
  <c r="K65" i="2"/>
  <c r="E65" i="2"/>
  <c r="D65" i="2"/>
  <c r="N64" i="2"/>
  <c r="O64" i="2" s="1"/>
  <c r="B64" i="2" s="1"/>
  <c r="K64" i="2"/>
  <c r="E64" i="2"/>
  <c r="D64" i="2"/>
  <c r="O63" i="2"/>
  <c r="N63" i="2"/>
  <c r="K63" i="2"/>
  <c r="E63" i="2"/>
  <c r="D63" i="2"/>
  <c r="B63" i="2"/>
  <c r="O62" i="2"/>
  <c r="N62" i="2"/>
  <c r="K62" i="2"/>
  <c r="E62" i="2"/>
  <c r="D62" i="2"/>
  <c r="B62" i="2"/>
  <c r="N61" i="2"/>
  <c r="O61" i="2" s="1"/>
  <c r="K61" i="2"/>
  <c r="E61" i="2"/>
  <c r="D61" i="2"/>
  <c r="B61" i="2"/>
  <c r="O60" i="2"/>
  <c r="N60" i="2"/>
  <c r="K60" i="2"/>
  <c r="E60" i="2"/>
  <c r="D60" i="2"/>
  <c r="B60" i="2"/>
  <c r="N59" i="2"/>
  <c r="O59" i="2" s="1"/>
  <c r="B59" i="2" s="1"/>
  <c r="K59" i="2"/>
  <c r="E59" i="2"/>
  <c r="D59" i="2"/>
  <c r="O58" i="2"/>
  <c r="N58" i="2"/>
  <c r="K58" i="2"/>
  <c r="E58" i="2"/>
  <c r="D58" i="2"/>
  <c r="B58" i="2"/>
  <c r="N57" i="2"/>
  <c r="O57" i="2" s="1"/>
  <c r="B57" i="2" s="1"/>
  <c r="K57" i="2"/>
  <c r="E57" i="2"/>
  <c r="D57" i="2"/>
  <c r="O56" i="2"/>
  <c r="N56" i="2"/>
  <c r="K56" i="2"/>
  <c r="E56" i="2"/>
  <c r="D56" i="2"/>
  <c r="B56" i="2"/>
  <c r="N55" i="2"/>
  <c r="O55" i="2" s="1"/>
  <c r="B55" i="2" s="1"/>
  <c r="K55" i="2"/>
  <c r="E55" i="2"/>
  <c r="D55" i="2"/>
  <c r="O54" i="2"/>
  <c r="N54" i="2"/>
  <c r="K54" i="2"/>
  <c r="B54" i="2"/>
  <c r="AO53" i="2"/>
  <c r="AK53" i="2"/>
  <c r="AJ53" i="2"/>
  <c r="N53" i="2"/>
  <c r="O53" i="2" s="1"/>
  <c r="B53" i="2" s="1"/>
  <c r="K53" i="2"/>
  <c r="E53" i="2"/>
  <c r="D53" i="2"/>
  <c r="AK52" i="2"/>
  <c r="O52" i="2"/>
  <c r="N52" i="2"/>
  <c r="K52" i="2"/>
  <c r="B52" i="2"/>
  <c r="AO51" i="2"/>
  <c r="AK51" i="2"/>
  <c r="AJ51" i="2"/>
  <c r="N51" i="2"/>
  <c r="O51" i="2" s="1"/>
  <c r="B51" i="2" s="1"/>
  <c r="K51" i="2"/>
  <c r="E51" i="2"/>
  <c r="D51" i="2"/>
  <c r="AO50" i="2"/>
  <c r="AK50" i="2"/>
  <c r="AJ50" i="2"/>
  <c r="O50" i="2"/>
  <c r="N50" i="2"/>
  <c r="K50" i="2"/>
  <c r="D50" i="2"/>
  <c r="B50" i="2"/>
  <c r="AK49" i="2"/>
  <c r="N49" i="2"/>
  <c r="O49" i="2" s="1"/>
  <c r="B49" i="2" s="1"/>
  <c r="K49" i="2"/>
  <c r="AO48" i="2"/>
  <c r="AK48" i="2"/>
  <c r="AJ48" i="2"/>
  <c r="O48" i="2"/>
  <c r="N48" i="2"/>
  <c r="K48" i="2"/>
  <c r="D48" i="2"/>
  <c r="B48" i="2"/>
  <c r="AK47" i="2"/>
  <c r="N47" i="2"/>
  <c r="O47" i="2" s="1"/>
  <c r="B47" i="2" s="1"/>
  <c r="K47" i="2"/>
  <c r="AO46" i="2"/>
  <c r="AK46" i="2"/>
  <c r="AJ46" i="2"/>
  <c r="O46" i="2"/>
  <c r="N46" i="2"/>
  <c r="K46" i="2"/>
  <c r="D46" i="2"/>
  <c r="B46" i="2"/>
  <c r="AO45" i="2"/>
  <c r="AK45" i="2"/>
  <c r="AJ45" i="2"/>
  <c r="N45" i="2"/>
  <c r="O45" i="2" s="1"/>
  <c r="B45" i="2" s="1"/>
  <c r="K45" i="2"/>
  <c r="E45" i="2"/>
  <c r="D45" i="2"/>
  <c r="N44" i="2"/>
  <c r="O44" i="2" s="1"/>
  <c r="B44" i="2" s="1"/>
  <c r="K44" i="2"/>
  <c r="AO43" i="2"/>
  <c r="AK43" i="2"/>
  <c r="AJ43" i="2"/>
  <c r="O43" i="2"/>
  <c r="B43" i="2" s="1"/>
  <c r="N43" i="2"/>
  <c r="K43" i="2"/>
  <c r="E43" i="2"/>
  <c r="D43" i="2"/>
  <c r="AK42" i="2"/>
  <c r="N42" i="2"/>
  <c r="O42" i="2" s="1"/>
  <c r="B42" i="2" s="1"/>
  <c r="K42" i="2"/>
  <c r="AO41" i="2"/>
  <c r="AJ41" i="2"/>
  <c r="N41" i="2"/>
  <c r="O41" i="2" s="1"/>
  <c r="B41" i="2" s="1"/>
  <c r="K41" i="2"/>
  <c r="E41" i="2"/>
  <c r="D41" i="2"/>
  <c r="AK40" i="2"/>
  <c r="AJ40" i="2"/>
  <c r="O40" i="2"/>
  <c r="B40" i="2" s="1"/>
  <c r="N40" i="2"/>
  <c r="K40" i="2"/>
  <c r="D40" i="2"/>
  <c r="O39" i="2"/>
  <c r="N39" i="2"/>
  <c r="K39" i="2"/>
  <c r="B39" i="2"/>
  <c r="AO38" i="2"/>
  <c r="AJ38" i="2"/>
  <c r="N38" i="2"/>
  <c r="O38" i="2" s="1"/>
  <c r="B38" i="2" s="1"/>
  <c r="K38" i="2"/>
  <c r="E38" i="2"/>
  <c r="D38" i="2"/>
  <c r="AK37" i="2"/>
  <c r="O37" i="2"/>
  <c r="B37" i="2" s="1"/>
  <c r="N37" i="2"/>
  <c r="K37" i="2"/>
  <c r="AO36" i="2"/>
  <c r="AK36" i="2"/>
  <c r="AJ36" i="2"/>
  <c r="N36" i="2"/>
  <c r="O36" i="2" s="1"/>
  <c r="B36" i="2" s="1"/>
  <c r="K36" i="2"/>
  <c r="E36" i="2"/>
  <c r="D36" i="2"/>
  <c r="AK35" i="2"/>
  <c r="AJ35" i="2"/>
  <c r="O35" i="2"/>
  <c r="N35" i="2"/>
  <c r="K35" i="2"/>
  <c r="D35" i="2"/>
  <c r="B35" i="2"/>
  <c r="O34" i="2"/>
  <c r="B34" i="2" s="1"/>
  <c r="N34" i="2"/>
  <c r="K34" i="2"/>
  <c r="AK33" i="2"/>
  <c r="AJ33" i="2"/>
  <c r="O33" i="2"/>
  <c r="N33" i="2"/>
  <c r="K33" i="2"/>
  <c r="E33" i="2"/>
  <c r="D33" i="2"/>
  <c r="B33" i="2"/>
  <c r="AK32" i="2"/>
  <c r="O32" i="2"/>
  <c r="B32" i="2" s="1"/>
  <c r="N32" i="2"/>
  <c r="K32" i="2"/>
  <c r="AK31" i="2"/>
  <c r="E31" i="2" s="1"/>
  <c r="AJ31" i="2"/>
  <c r="N31" i="2"/>
  <c r="O31" i="2" s="1"/>
  <c r="B31" i="2" s="1"/>
  <c r="K31" i="2"/>
  <c r="D31" i="2"/>
  <c r="AX30" i="2"/>
  <c r="AW30" i="2"/>
  <c r="AV30" i="2"/>
  <c r="AS30" i="2"/>
  <c r="AO30" i="2"/>
  <c r="AK30" i="2"/>
  <c r="E30" i="2" s="1"/>
  <c r="AJ30" i="2"/>
  <c r="N30" i="2"/>
  <c r="O30" i="2" s="1"/>
  <c r="K30" i="2"/>
  <c r="D30" i="2"/>
  <c r="B30" i="2"/>
  <c r="AX29" i="2"/>
  <c r="AW29" i="2"/>
  <c r="AV29" i="2"/>
  <c r="AS29" i="2"/>
  <c r="AK29" i="2"/>
  <c r="N29" i="2"/>
  <c r="O29" i="2" s="1"/>
  <c r="B29" i="2" s="1"/>
  <c r="K29" i="2"/>
  <c r="AX28" i="2"/>
  <c r="AW28" i="2"/>
  <c r="AV28" i="2"/>
  <c r="AS28" i="2"/>
  <c r="AK28" i="2"/>
  <c r="AO28" i="2" s="1"/>
  <c r="AJ28" i="2"/>
  <c r="O28" i="2"/>
  <c r="B28" i="2" s="1"/>
  <c r="N28" i="2"/>
  <c r="K28" i="2"/>
  <c r="E28" i="2"/>
  <c r="D28" i="2"/>
  <c r="AX27" i="2"/>
  <c r="AW27" i="2"/>
  <c r="AV27" i="2"/>
  <c r="AS27" i="2"/>
  <c r="AK27" i="2"/>
  <c r="O27" i="2"/>
  <c r="B27" i="2" s="1"/>
  <c r="N27" i="2"/>
  <c r="K27" i="2"/>
  <c r="AX26" i="2"/>
  <c r="AW26" i="2"/>
  <c r="AV26" i="2"/>
  <c r="AU26" i="2"/>
  <c r="AT26" i="2"/>
  <c r="AS26" i="2"/>
  <c r="AO26" i="2"/>
  <c r="AK26" i="2"/>
  <c r="AJ26" i="2"/>
  <c r="N26" i="2"/>
  <c r="O26" i="2" s="1"/>
  <c r="B26" i="2" s="1"/>
  <c r="K26" i="2"/>
  <c r="E26" i="2"/>
  <c r="D26" i="2"/>
  <c r="AX25" i="2"/>
  <c r="AW25" i="2"/>
  <c r="AV25" i="2"/>
  <c r="AU25" i="2"/>
  <c r="AT25" i="2"/>
  <c r="AS25" i="2"/>
  <c r="AK25" i="2"/>
  <c r="AM25" i="2" s="1"/>
  <c r="AJ25" i="2"/>
  <c r="N25" i="2"/>
  <c r="O25" i="2" s="1"/>
  <c r="B25" i="2" s="1"/>
  <c r="K25" i="2"/>
  <c r="D25" i="2"/>
  <c r="AX24" i="2"/>
  <c r="AW24" i="2"/>
  <c r="AV24" i="2"/>
  <c r="AU24" i="2"/>
  <c r="AT24" i="2"/>
  <c r="AY24" i="2" s="1"/>
  <c r="AS24" i="2"/>
  <c r="O24" i="2"/>
  <c r="B24" i="2" s="1"/>
  <c r="N24" i="2"/>
  <c r="K24" i="2"/>
  <c r="AX23" i="2"/>
  <c r="AW23" i="2"/>
  <c r="AV23" i="2"/>
  <c r="AU23" i="2"/>
  <c r="AT23" i="2"/>
  <c r="AY23" i="2" s="1"/>
  <c r="AS23" i="2"/>
  <c r="AK23" i="2"/>
  <c r="AO23" i="2" s="1"/>
  <c r="AJ23" i="2"/>
  <c r="N23" i="2"/>
  <c r="O23" i="2" s="1"/>
  <c r="B23" i="2" s="1"/>
  <c r="K23" i="2"/>
  <c r="E23" i="2"/>
  <c r="D23" i="2"/>
  <c r="AX22" i="2"/>
  <c r="AW22" i="2"/>
  <c r="AV22" i="2"/>
  <c r="AU22" i="2"/>
  <c r="AT22" i="2"/>
  <c r="AY22" i="2" s="1"/>
  <c r="AS22" i="2"/>
  <c r="AK22" i="2"/>
  <c r="AM22" i="2" s="1"/>
  <c r="N22" i="2"/>
  <c r="O22" i="2" s="1"/>
  <c r="B22" i="2" s="1"/>
  <c r="K22" i="2"/>
  <c r="AX21" i="2"/>
  <c r="AW21" i="2"/>
  <c r="AV21" i="2"/>
  <c r="AU21" i="2"/>
  <c r="AT21" i="2"/>
  <c r="AY21" i="2" s="1"/>
  <c r="AS21" i="2"/>
  <c r="AK21" i="2"/>
  <c r="AO21" i="2" s="1"/>
  <c r="AJ21" i="2"/>
  <c r="N21" i="2"/>
  <c r="O21" i="2" s="1"/>
  <c r="B21" i="2" s="1"/>
  <c r="K21" i="2"/>
  <c r="E21" i="2"/>
  <c r="D21" i="2"/>
  <c r="AX20" i="2"/>
  <c r="AW20" i="2"/>
  <c r="AV20" i="2"/>
  <c r="AU20" i="2"/>
  <c r="AT20" i="2"/>
  <c r="AY20" i="2" s="1"/>
  <c r="AS20" i="2"/>
  <c r="AO20" i="2"/>
  <c r="AK20" i="2"/>
  <c r="AM20" i="2" s="1"/>
  <c r="AJ20" i="2"/>
  <c r="N20" i="2"/>
  <c r="O20" i="2" s="1"/>
  <c r="B20" i="2" s="1"/>
  <c r="K20" i="2"/>
  <c r="D20" i="2"/>
  <c r="AX19" i="2"/>
  <c r="AW19" i="2"/>
  <c r="AV19" i="2"/>
  <c r="AU19" i="2"/>
  <c r="AT19" i="2"/>
  <c r="AY19" i="2" s="1"/>
  <c r="AS19" i="2"/>
  <c r="AK19" i="2"/>
  <c r="N19" i="2"/>
  <c r="O19" i="2" s="1"/>
  <c r="B19" i="2" s="1"/>
  <c r="K19" i="2"/>
  <c r="AX18" i="2"/>
  <c r="AW18" i="2"/>
  <c r="AV18" i="2"/>
  <c r="AU18" i="2"/>
  <c r="AT18" i="2"/>
  <c r="AY18" i="2" s="1"/>
  <c r="AS18" i="2"/>
  <c r="AO18" i="2"/>
  <c r="AK18" i="2"/>
  <c r="AM18" i="2" s="1"/>
  <c r="AJ18" i="2"/>
  <c r="N18" i="2"/>
  <c r="O18" i="2" s="1"/>
  <c r="B18" i="2" s="1"/>
  <c r="K18" i="2"/>
  <c r="D18" i="2"/>
  <c r="AX17" i="2"/>
  <c r="AW17" i="2"/>
  <c r="AV17" i="2"/>
  <c r="AU17" i="2"/>
  <c r="AT17" i="2"/>
  <c r="AY17" i="2" s="1"/>
  <c r="AS17" i="2"/>
  <c r="AK17" i="2"/>
  <c r="AO17" i="2" s="1"/>
  <c r="N17" i="2"/>
  <c r="O17" i="2" s="1"/>
  <c r="B17" i="2" s="1"/>
  <c r="K17" i="2"/>
  <c r="AX16" i="2"/>
  <c r="AW16" i="2"/>
  <c r="AV16" i="2"/>
  <c r="AU16" i="2"/>
  <c r="AS16" i="2"/>
  <c r="AO16" i="2"/>
  <c r="AK16" i="2"/>
  <c r="AJ16" i="2"/>
  <c r="N16" i="2"/>
  <c r="O16" i="2" s="1"/>
  <c r="B16" i="2" s="1"/>
  <c r="K16" i="2"/>
  <c r="D16" i="2"/>
  <c r="AX15" i="2"/>
  <c r="AW15" i="2"/>
  <c r="AV15" i="2"/>
  <c r="AS15" i="2"/>
  <c r="AO15" i="2"/>
  <c r="AK15" i="2"/>
  <c r="AJ15" i="2"/>
  <c r="N15" i="2"/>
  <c r="O15" i="2" s="1"/>
  <c r="B15" i="2" s="1"/>
  <c r="K15" i="2"/>
  <c r="E15" i="2"/>
  <c r="D15" i="2"/>
  <c r="AX14" i="2"/>
  <c r="AW14" i="2"/>
  <c r="AV14" i="2"/>
  <c r="AS14" i="2"/>
  <c r="AK14" i="2"/>
  <c r="AM14" i="2" s="1"/>
  <c r="N14" i="2"/>
  <c r="O14" i="2" s="1"/>
  <c r="B14" i="2" s="1"/>
  <c r="K14" i="2"/>
  <c r="AX13" i="2"/>
  <c r="AW13" i="2"/>
  <c r="AV13" i="2"/>
  <c r="AU13" i="2"/>
  <c r="AS13" i="2"/>
  <c r="AO13" i="2"/>
  <c r="AK13" i="2"/>
  <c r="AJ13" i="2"/>
  <c r="N13" i="2"/>
  <c r="O13" i="2" s="1"/>
  <c r="B13" i="2" s="1"/>
  <c r="K13" i="2"/>
  <c r="E13" i="2"/>
  <c r="D13" i="2"/>
  <c r="AX12" i="2"/>
  <c r="AW12" i="2"/>
  <c r="AV12" i="2"/>
  <c r="AU12" i="2"/>
  <c r="AS12" i="2"/>
  <c r="AK12" i="2"/>
  <c r="AM12" i="2" s="1"/>
  <c r="N12" i="2"/>
  <c r="O12" i="2" s="1"/>
  <c r="B12" i="2" s="1"/>
  <c r="K12" i="2"/>
  <c r="AX11" i="2"/>
  <c r="AW11" i="2"/>
  <c r="AV11" i="2"/>
  <c r="AU11" i="2"/>
  <c r="AT11" i="2"/>
  <c r="AY11" i="2" s="1"/>
  <c r="AS11" i="2"/>
  <c r="AO11" i="2"/>
  <c r="AK11" i="2"/>
  <c r="AJ11" i="2"/>
  <c r="N11" i="2"/>
  <c r="O11" i="2" s="1"/>
  <c r="B11" i="2" s="1"/>
  <c r="K11" i="2"/>
  <c r="E11" i="2"/>
  <c r="D11" i="2"/>
  <c r="AX10" i="2"/>
  <c r="AW10" i="2"/>
  <c r="AV10" i="2"/>
  <c r="AU10" i="2"/>
  <c r="AT10" i="2"/>
  <c r="AY10" i="2" s="1"/>
  <c r="AS10" i="2"/>
  <c r="AO10" i="2"/>
  <c r="AK10" i="2"/>
  <c r="AM10" i="2" s="1"/>
  <c r="AJ10" i="2"/>
  <c r="N10" i="2"/>
  <c r="O10" i="2" s="1"/>
  <c r="B10" i="2" s="1"/>
  <c r="K10" i="2"/>
  <c r="D10" i="2"/>
  <c r="AX9" i="2"/>
  <c r="AW9" i="2"/>
  <c r="AV9" i="2"/>
  <c r="AU9" i="2"/>
  <c r="AT9" i="2"/>
  <c r="AY9" i="2" s="1"/>
  <c r="AS9" i="2"/>
  <c r="AL9" i="2"/>
  <c r="AK9" i="2"/>
  <c r="N9" i="2"/>
  <c r="O9" i="2" s="1"/>
  <c r="B9" i="2" s="1"/>
  <c r="K9" i="2"/>
  <c r="AX8" i="2"/>
  <c r="AW8" i="2"/>
  <c r="AV8" i="2"/>
  <c r="AU8" i="2"/>
  <c r="AT8" i="2"/>
  <c r="AY8" i="2" s="1"/>
  <c r="AS8" i="2"/>
  <c r="AO8" i="2"/>
  <c r="AK8" i="2"/>
  <c r="AM8" i="2" s="1"/>
  <c r="AJ8" i="2"/>
  <c r="AG8" i="2"/>
  <c r="N8" i="2"/>
  <c r="O8" i="2" s="1"/>
  <c r="B8" i="2" s="1"/>
  <c r="K8" i="2"/>
  <c r="D8" i="2"/>
  <c r="AX7" i="2"/>
  <c r="AW7" i="2"/>
  <c r="AV7" i="2"/>
  <c r="AU7" i="2"/>
  <c r="AT7" i="2"/>
  <c r="AY25" i="2" s="1"/>
  <c r="AS7" i="2"/>
  <c r="AK7" i="2"/>
  <c r="W7" i="2"/>
  <c r="N7" i="2"/>
  <c r="O7" i="2" s="1"/>
  <c r="B7" i="2" s="1"/>
  <c r="K7" i="2"/>
  <c r="AX6" i="2"/>
  <c r="AW6" i="2"/>
  <c r="AV6" i="2"/>
  <c r="AT6" i="2"/>
  <c r="AY6" i="2" s="1"/>
  <c r="AS6" i="2"/>
  <c r="AO6" i="2"/>
  <c r="AK6" i="2"/>
  <c r="AM6" i="2" s="1"/>
  <c r="AJ6" i="2"/>
  <c r="AG6" i="2"/>
  <c r="N6" i="2"/>
  <c r="O6" i="2" s="1"/>
  <c r="B6" i="2" s="1"/>
  <c r="K6" i="2"/>
  <c r="D6" i="2"/>
  <c r="AX5" i="2"/>
  <c r="AW5" i="2"/>
  <c r="AV5" i="2"/>
  <c r="AU5" i="2"/>
  <c r="AT5" i="2"/>
  <c r="AY5" i="2" s="1"/>
  <c r="AS5" i="2"/>
  <c r="AO5" i="2"/>
  <c r="AL5" i="2"/>
  <c r="AK5" i="2"/>
  <c r="AJ5" i="2"/>
  <c r="W5" i="2"/>
  <c r="N5" i="2"/>
  <c r="O5" i="2" s="1"/>
  <c r="B5" i="2" s="1"/>
  <c r="K5" i="2"/>
  <c r="E5" i="2"/>
  <c r="D5" i="2"/>
  <c r="AX4" i="2"/>
  <c r="AW4" i="2"/>
  <c r="AV4" i="2"/>
  <c r="AU4" i="2"/>
  <c r="AT4" i="2"/>
  <c r="AS4" i="2"/>
  <c r="AN3" i="2"/>
  <c r="AL3" i="2"/>
  <c r="AI3" i="2"/>
  <c r="AG3" i="2"/>
  <c r="AN2" i="2"/>
  <c r="AL2" i="2"/>
  <c r="AI2" i="2"/>
  <c r="AG2" i="2"/>
  <c r="K2" i="2"/>
  <c r="AN1" i="2"/>
  <c r="AL1" i="2"/>
  <c r="AI1" i="2"/>
  <c r="AG1" i="2"/>
  <c r="BJ35" i="22"/>
  <c r="BJ34" i="22"/>
  <c r="BJ33" i="22"/>
  <c r="BJ32" i="22"/>
  <c r="BM10" i="22" s="1"/>
  <c r="BJ31" i="22"/>
  <c r="BJ30" i="22"/>
  <c r="BM9" i="22" s="1"/>
  <c r="BA30" i="22"/>
  <c r="AZ30" i="22"/>
  <c r="BJ29" i="22"/>
  <c r="BA29" i="22"/>
  <c r="AZ29" i="22"/>
  <c r="BJ28" i="22"/>
  <c r="BA28" i="22"/>
  <c r="AZ28" i="22"/>
  <c r="BJ27" i="22"/>
  <c r="BA27" i="22"/>
  <c r="AZ27" i="22"/>
  <c r="BJ26" i="22"/>
  <c r="BA26" i="22"/>
  <c r="AZ26" i="22"/>
  <c r="BJ25" i="22"/>
  <c r="BA25" i="22"/>
  <c r="AZ25" i="22"/>
  <c r="BJ24" i="22"/>
  <c r="BA24" i="22"/>
  <c r="AZ24" i="22"/>
  <c r="BJ23" i="22"/>
  <c r="BA23" i="22"/>
  <c r="AZ23" i="22"/>
  <c r="BJ22" i="22"/>
  <c r="BA22" i="22"/>
  <c r="AZ22" i="22"/>
  <c r="BJ21" i="22"/>
  <c r="BA21" i="22"/>
  <c r="AZ21" i="22"/>
  <c r="BJ20" i="22"/>
  <c r="BJ19" i="22"/>
  <c r="BJ18" i="22"/>
  <c r="BM7" i="22" s="1"/>
  <c r="BJ17" i="22"/>
  <c r="BC17" i="22"/>
  <c r="BJ16" i="22"/>
  <c r="BC16" i="22"/>
  <c r="BJ15" i="22"/>
  <c r="BC15" i="22"/>
  <c r="BJ14" i="22"/>
  <c r="BC14" i="22"/>
  <c r="BJ13" i="22"/>
  <c r="BC13" i="22"/>
  <c r="BM11" i="22"/>
  <c r="BJ11" i="22"/>
  <c r="BC11" i="22"/>
  <c r="AP11" i="22"/>
  <c r="H11" i="22"/>
  <c r="BJ10" i="22"/>
  <c r="BC10" i="22"/>
  <c r="AT10" i="22"/>
  <c r="AS10" i="22"/>
  <c r="AP10" i="22"/>
  <c r="H10" i="22"/>
  <c r="BJ9" i="22"/>
  <c r="BC9" i="22"/>
  <c r="AT9" i="22"/>
  <c r="AS9" i="22"/>
  <c r="AP9" i="22"/>
  <c r="H9" i="22"/>
  <c r="BJ8" i="22"/>
  <c r="BC8" i="22"/>
  <c r="AP8" i="22"/>
  <c r="O8" i="22"/>
  <c r="J8" i="22"/>
  <c r="H8" i="22"/>
  <c r="BJ7" i="22"/>
  <c r="BC7" i="22"/>
  <c r="AP7" i="22"/>
  <c r="O7" i="22"/>
  <c r="J7" i="22"/>
  <c r="H7" i="22"/>
  <c r="BJ6" i="22"/>
  <c r="BC6" i="22"/>
  <c r="BD16" i="22" s="1"/>
  <c r="AP6" i="22"/>
  <c r="O6" i="22"/>
  <c r="J6" i="22"/>
  <c r="H6" i="22"/>
  <c r="BM5" i="22"/>
  <c r="BJ5" i="22"/>
  <c r="BC5" i="22"/>
  <c r="AP5" i="22"/>
  <c r="O5" i="22"/>
  <c r="H5" i="22"/>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Q6" i="48"/>
  <c r="R5" i="48" s="1"/>
  <c r="C5" i="48" s="1"/>
  <c r="C6" i="48"/>
  <c r="V5" i="48"/>
  <c r="S5" i="48"/>
  <c r="D5" i="48" s="1"/>
  <c r="Q5" i="48"/>
  <c r="B5" i="48"/>
  <c r="U2" i="48"/>
  <c r="Q7" i="48" s="1"/>
  <c r="BM94" i="25" l="1"/>
  <c r="V94" i="25" s="1"/>
  <c r="W94" i="25" s="1"/>
  <c r="AW94" i="25"/>
  <c r="N94" i="25" s="1"/>
  <c r="O94" i="25" s="1"/>
  <c r="BI103" i="25"/>
  <c r="T103" i="25" s="1"/>
  <c r="U103" i="25" s="1"/>
  <c r="BI94" i="25"/>
  <c r="T94" i="25" s="1"/>
  <c r="U94" i="25" s="1"/>
  <c r="BE103" i="25"/>
  <c r="R103" i="25" s="1"/>
  <c r="S103" i="25" s="1"/>
  <c r="AS95" i="25"/>
  <c r="L95" i="25" s="1"/>
  <c r="M95" i="25" s="1"/>
  <c r="BE98" i="25"/>
  <c r="R98" i="25" s="1"/>
  <c r="S98" i="25" s="1"/>
  <c r="BM99" i="25"/>
  <c r="V99" i="25" s="1"/>
  <c r="BI102" i="25"/>
  <c r="T102" i="25" s="1"/>
  <c r="U102" i="25" s="1"/>
  <c r="BI92" i="25"/>
  <c r="T92" i="25" s="1"/>
  <c r="BM95" i="25"/>
  <c r="V95" i="25" s="1"/>
  <c r="W95" i="25" s="1"/>
  <c r="BA95" i="25"/>
  <c r="P95" i="25" s="1"/>
  <c r="Q95" i="25" s="1"/>
  <c r="BM98" i="25"/>
  <c r="V98" i="25" s="1"/>
  <c r="BE102" i="25"/>
  <c r="R102" i="25" s="1"/>
  <c r="S102" i="25" s="1"/>
  <c r="BE92" i="25"/>
  <c r="R92" i="25" s="1"/>
  <c r="AW95" i="25"/>
  <c r="N95" i="25" s="1"/>
  <c r="O95" i="25" s="1"/>
  <c r="BI99" i="25"/>
  <c r="T99" i="25" s="1"/>
  <c r="U99" i="25" s="1"/>
  <c r="BE99" i="25"/>
  <c r="R99" i="25" s="1"/>
  <c r="S99" i="25" s="1"/>
  <c r="BA94" i="25"/>
  <c r="P94" i="25" s="1"/>
  <c r="Q94" i="25" s="1"/>
  <c r="BE90" i="25"/>
  <c r="R90" i="25" s="1"/>
  <c r="BI95" i="25"/>
  <c r="T95" i="25" s="1"/>
  <c r="U95" i="25" s="1"/>
  <c r="BI98" i="25"/>
  <c r="T98" i="25" s="1"/>
  <c r="U98" i="25" s="1"/>
  <c r="BI90" i="25"/>
  <c r="T90" i="25" s="1"/>
  <c r="BE94" i="25"/>
  <c r="R94" i="25" s="1"/>
  <c r="S94" i="25" s="1"/>
  <c r="BA98" i="25"/>
  <c r="P98" i="25" s="1"/>
  <c r="Q98" i="25" s="1"/>
  <c r="BA92" i="25"/>
  <c r="P92" i="25" s="1"/>
  <c r="BA103" i="25"/>
  <c r="P103" i="25" s="1"/>
  <c r="Q103" i="25" s="1"/>
  <c r="BA101" i="25"/>
  <c r="P101" i="25" s="1"/>
  <c r="AS94" i="25"/>
  <c r="L94" i="25" s="1"/>
  <c r="M94" i="25" s="1"/>
  <c r="BA93" i="25"/>
  <c r="P93" i="25" s="1"/>
  <c r="BA90" i="25"/>
  <c r="P90" i="25" s="1"/>
  <c r="BA99" i="25"/>
  <c r="P99" i="25" s="1"/>
  <c r="Q99" i="25" s="1"/>
  <c r="BE95" i="25"/>
  <c r="R95" i="25" s="1"/>
  <c r="S95" i="25" s="1"/>
  <c r="BA102" i="25"/>
  <c r="P102" i="25" s="1"/>
  <c r="Q102" i="25" s="1"/>
  <c r="BA100" i="25"/>
  <c r="P100" i="25" s="1"/>
  <c r="BA91" i="25"/>
  <c r="P91" i="25" s="1"/>
  <c r="AO102" i="25"/>
  <c r="J102" i="25" s="1"/>
  <c r="K102" i="25" s="1"/>
  <c r="AW100" i="25"/>
  <c r="N100" i="25" s="1"/>
  <c r="AK99" i="25"/>
  <c r="H99" i="25" s="1"/>
  <c r="I99" i="25" s="1"/>
  <c r="AS97" i="25"/>
  <c r="L97" i="25" s="1"/>
  <c r="AG96" i="25"/>
  <c r="F96" i="25" s="1"/>
  <c r="AO94" i="25"/>
  <c r="J94" i="25" s="1"/>
  <c r="K94" i="25" s="1"/>
  <c r="AW93" i="25"/>
  <c r="N93" i="25" s="1"/>
  <c r="AK92" i="25"/>
  <c r="H92" i="25" s="1"/>
  <c r="I92" i="25" s="1"/>
  <c r="AW103" i="25"/>
  <c r="N103" i="25" s="1"/>
  <c r="O103" i="25" s="1"/>
  <c r="AK102" i="25"/>
  <c r="H102" i="25" s="1"/>
  <c r="I102" i="25" s="1"/>
  <c r="AS100" i="25"/>
  <c r="L100" i="25" s="1"/>
  <c r="AG99" i="25"/>
  <c r="F99" i="25" s="1"/>
  <c r="AO97" i="25"/>
  <c r="J97" i="25" s="1"/>
  <c r="AK94" i="25"/>
  <c r="H94" i="25" s="1"/>
  <c r="I94" i="25" s="1"/>
  <c r="AS103" i="25"/>
  <c r="L103" i="25" s="1"/>
  <c r="M103" i="25" s="1"/>
  <c r="AG102" i="25"/>
  <c r="F102" i="25" s="1"/>
  <c r="AO100" i="25"/>
  <c r="J100" i="25" s="1"/>
  <c r="AW98" i="25"/>
  <c r="N98" i="25" s="1"/>
  <c r="O98" i="25" s="1"/>
  <c r="AK97" i="25"/>
  <c r="H97" i="25" s="1"/>
  <c r="AG94" i="25"/>
  <c r="F94" i="25" s="1"/>
  <c r="AO93" i="25"/>
  <c r="J93" i="25" s="1"/>
  <c r="AW90" i="25"/>
  <c r="N90" i="25" s="1"/>
  <c r="AS90" i="25"/>
  <c r="L90" i="25" s="1"/>
  <c r="AW99" i="25"/>
  <c r="N99" i="25" s="1"/>
  <c r="O99" i="25" s="1"/>
  <c r="AG95" i="25"/>
  <c r="F95" i="25" s="1"/>
  <c r="AK90" i="25"/>
  <c r="H90" i="25" s="1"/>
  <c r="I90" i="25" s="1"/>
  <c r="AG91" i="25"/>
  <c r="F91" i="25" s="1"/>
  <c r="AG92" i="25"/>
  <c r="F92" i="25" s="1"/>
  <c r="AO103" i="25"/>
  <c r="J103" i="25" s="1"/>
  <c r="K103" i="25" s="1"/>
  <c r="AW101" i="25"/>
  <c r="N101" i="25" s="1"/>
  <c r="AK100" i="25"/>
  <c r="H100" i="25" s="1"/>
  <c r="AS98" i="25"/>
  <c r="L98" i="25" s="1"/>
  <c r="M98" i="25" s="1"/>
  <c r="AG97" i="25"/>
  <c r="F97" i="25" s="1"/>
  <c r="AO95" i="25"/>
  <c r="J95" i="25" s="1"/>
  <c r="K95" i="25" s="1"/>
  <c r="AW91" i="25"/>
  <c r="N91" i="25" s="1"/>
  <c r="AK93" i="25"/>
  <c r="H93" i="25" s="1"/>
  <c r="AS96" i="25"/>
  <c r="L96" i="25" s="1"/>
  <c r="AW92" i="25"/>
  <c r="N92" i="25" s="1"/>
  <c r="AO92" i="25"/>
  <c r="J92" i="25" s="1"/>
  <c r="K92" i="25" s="1"/>
  <c r="AK103" i="25"/>
  <c r="H103" i="25" s="1"/>
  <c r="I103" i="25" s="1"/>
  <c r="AS101" i="25"/>
  <c r="L101" i="25" s="1"/>
  <c r="AG100" i="25"/>
  <c r="F100" i="25" s="1"/>
  <c r="AO98" i="25"/>
  <c r="J98" i="25" s="1"/>
  <c r="K98" i="25" s="1"/>
  <c r="AK95" i="25"/>
  <c r="H95" i="25" s="1"/>
  <c r="I95" i="25" s="1"/>
  <c r="AS91" i="25"/>
  <c r="L91" i="25" s="1"/>
  <c r="AG93" i="25"/>
  <c r="F93" i="25" s="1"/>
  <c r="AO90" i="25"/>
  <c r="J90" i="25" s="1"/>
  <c r="K90" i="25" s="1"/>
  <c r="AG103" i="25"/>
  <c r="F103" i="25" s="1"/>
  <c r="AO101" i="25"/>
  <c r="J101" i="25" s="1"/>
  <c r="AK98" i="25"/>
  <c r="H98" i="25" s="1"/>
  <c r="I98" i="25" s="1"/>
  <c r="AO91" i="25"/>
  <c r="J91" i="25" s="1"/>
  <c r="AK96" i="25"/>
  <c r="H96" i="25" s="1"/>
  <c r="AW102" i="25"/>
  <c r="N102" i="25" s="1"/>
  <c r="O102" i="25" s="1"/>
  <c r="AK101" i="25"/>
  <c r="H101" i="25" s="1"/>
  <c r="AS99" i="25"/>
  <c r="L99" i="25" s="1"/>
  <c r="M99" i="25" s="1"/>
  <c r="AG98" i="25"/>
  <c r="F98" i="25" s="1"/>
  <c r="AO96" i="25"/>
  <c r="J96" i="25" s="1"/>
  <c r="AK91" i="25"/>
  <c r="H91" i="25" s="1"/>
  <c r="AS92" i="25"/>
  <c r="L92" i="25" s="1"/>
  <c r="AG90" i="25"/>
  <c r="F90" i="25" s="1"/>
  <c r="AS102" i="25"/>
  <c r="L102" i="25" s="1"/>
  <c r="M102" i="25" s="1"/>
  <c r="AG101" i="25"/>
  <c r="F101" i="25" s="1"/>
  <c r="AO99" i="25"/>
  <c r="J99" i="25" s="1"/>
  <c r="K99" i="25" s="1"/>
  <c r="AS93" i="25"/>
  <c r="L93" i="25" s="1"/>
  <c r="G15" i="56"/>
  <c r="DS223" i="55"/>
  <c r="DW11" i="55"/>
  <c r="DX222" i="55"/>
  <c r="DX232" i="55"/>
  <c r="DX226" i="55"/>
  <c r="DX216" i="55"/>
  <c r="DX208" i="55"/>
  <c r="DX196" i="55"/>
  <c r="DX186" i="55"/>
  <c r="DW174" i="55"/>
  <c r="DT159" i="55"/>
  <c r="DX129" i="55"/>
  <c r="DX113" i="55"/>
  <c r="DX81" i="55"/>
  <c r="DX66" i="55"/>
  <c r="DX50" i="55"/>
  <c r="DW13" i="55"/>
  <c r="DT6" i="55"/>
  <c r="DW234" i="55"/>
  <c r="DW232" i="55"/>
  <c r="DW230" i="55"/>
  <c r="DW228" i="55"/>
  <c r="DW226" i="55"/>
  <c r="DW224" i="55"/>
  <c r="DW222" i="55"/>
  <c r="DW220" i="55"/>
  <c r="DW218" i="55"/>
  <c r="DW216" i="55"/>
  <c r="DW214" i="55"/>
  <c r="DW212" i="55"/>
  <c r="DW210" i="55"/>
  <c r="DW208" i="55"/>
  <c r="DW206" i="55"/>
  <c r="DW204" i="55"/>
  <c r="DW202" i="55"/>
  <c r="DW200" i="55"/>
  <c r="DW198" i="55"/>
  <c r="DW196" i="55"/>
  <c r="DW194" i="55"/>
  <c r="DW192" i="55"/>
  <c r="DW190" i="55"/>
  <c r="DW188" i="55"/>
  <c r="DW186" i="55"/>
  <c r="DW184" i="55"/>
  <c r="DW182" i="55"/>
  <c r="DW180" i="55"/>
  <c r="DW178" i="55"/>
  <c r="DW176" i="55"/>
  <c r="DT174" i="55"/>
  <c r="DX170" i="55"/>
  <c r="DX166" i="55"/>
  <c r="DX162" i="55"/>
  <c r="DX158" i="55"/>
  <c r="DX154" i="55"/>
  <c r="DW150" i="55"/>
  <c r="DX144" i="55"/>
  <c r="DX139" i="55"/>
  <c r="DW134" i="55"/>
  <c r="DX128" i="55"/>
  <c r="DX123" i="55"/>
  <c r="DW118" i="55"/>
  <c r="DX112" i="55"/>
  <c r="DX107" i="55"/>
  <c r="DW102" i="55"/>
  <c r="DX96" i="55"/>
  <c r="DX91" i="55"/>
  <c r="DW86" i="55"/>
  <c r="DX80" i="55"/>
  <c r="DX76" i="55"/>
  <c r="DW71" i="55"/>
  <c r="DX65" i="55"/>
  <c r="DX60" i="55"/>
  <c r="DW55" i="55"/>
  <c r="DX49" i="55"/>
  <c r="DX44" i="55"/>
  <c r="DW39" i="55"/>
  <c r="DX33" i="55"/>
  <c r="DX28" i="55"/>
  <c r="DW23" i="55"/>
  <c r="DX17" i="55"/>
  <c r="DX12" i="55"/>
  <c r="DW29" i="55"/>
  <c r="DW5" i="55"/>
  <c r="DT234" i="55"/>
  <c r="DT232" i="55"/>
  <c r="DT230" i="55"/>
  <c r="DT228" i="55"/>
  <c r="DT226" i="55"/>
  <c r="DT224" i="55"/>
  <c r="DT222" i="55"/>
  <c r="DT220" i="55"/>
  <c r="DT218" i="55"/>
  <c r="DT216" i="55"/>
  <c r="DT214" i="55"/>
  <c r="DT212" i="55"/>
  <c r="DT210" i="55"/>
  <c r="DT208" i="55"/>
  <c r="DT206" i="55"/>
  <c r="DT204" i="55"/>
  <c r="DT202" i="55"/>
  <c r="DT200" i="55"/>
  <c r="DT198" i="55"/>
  <c r="DT196" i="55"/>
  <c r="DT194" i="55"/>
  <c r="DT192" i="55"/>
  <c r="DT190" i="55"/>
  <c r="DT188" i="55"/>
  <c r="DT186" i="55"/>
  <c r="DT184" i="55"/>
  <c r="DT182" i="55"/>
  <c r="DT180" i="55"/>
  <c r="DT178" i="55"/>
  <c r="DT176" i="55"/>
  <c r="DS174" i="55"/>
  <c r="DW170" i="55"/>
  <c r="DW166" i="55"/>
  <c r="DW162" i="55"/>
  <c r="DW158" i="55"/>
  <c r="DW154" i="55"/>
  <c r="DX149" i="55"/>
  <c r="DW144" i="55"/>
  <c r="DX138" i="55"/>
  <c r="DX133" i="55"/>
  <c r="DW128" i="55"/>
  <c r="DX122" i="55"/>
  <c r="DX117" i="55"/>
  <c r="DW112" i="55"/>
  <c r="DX106" i="55"/>
  <c r="DX101" i="55"/>
  <c r="DW96" i="55"/>
  <c r="DX90" i="55"/>
  <c r="DX85" i="55"/>
  <c r="DW80" i="55"/>
  <c r="DX75" i="55"/>
  <c r="DX70" i="55"/>
  <c r="DW65" i="55"/>
  <c r="DX59" i="55"/>
  <c r="DX54" i="55"/>
  <c r="DW49" i="55"/>
  <c r="DX43" i="55"/>
  <c r="DX38" i="55"/>
  <c r="DW33" i="55"/>
  <c r="DX27" i="55"/>
  <c r="DX22" i="55"/>
  <c r="DW17" i="55"/>
  <c r="DX11" i="55"/>
  <c r="DX224" i="55"/>
  <c r="DX214" i="55"/>
  <c r="DX206" i="55"/>
  <c r="DX194" i="55"/>
  <c r="DX188" i="55"/>
  <c r="DX180" i="55"/>
  <c r="DT163" i="55"/>
  <c r="DW140" i="55"/>
  <c r="DX97" i="55"/>
  <c r="DX23" i="55"/>
  <c r="DX5" i="55"/>
  <c r="DS234" i="55"/>
  <c r="DS232" i="55"/>
  <c r="DS230" i="55"/>
  <c r="DS228" i="55"/>
  <c r="DS226" i="55"/>
  <c r="DS224" i="55"/>
  <c r="DS222" i="55"/>
  <c r="DS220" i="55"/>
  <c r="DS218" i="55"/>
  <c r="DS216" i="55"/>
  <c r="DS214" i="55"/>
  <c r="DS212" i="55"/>
  <c r="DS210" i="55"/>
  <c r="DS208" i="55"/>
  <c r="DS206" i="55"/>
  <c r="DS204" i="55"/>
  <c r="DS202" i="55"/>
  <c r="DS200" i="55"/>
  <c r="DS198" i="55"/>
  <c r="DS196" i="55"/>
  <c r="DS194" i="55"/>
  <c r="DS192" i="55"/>
  <c r="DS190" i="55"/>
  <c r="DS188" i="55"/>
  <c r="DS186" i="55"/>
  <c r="DS184" i="55"/>
  <c r="DS182" i="55"/>
  <c r="DS180" i="55"/>
  <c r="DS178" i="55"/>
  <c r="DS176" i="55"/>
  <c r="DX173" i="55"/>
  <c r="DX169" i="55"/>
  <c r="DX165" i="55"/>
  <c r="DX161" i="55"/>
  <c r="DX157" i="55"/>
  <c r="DX153" i="55"/>
  <c r="DX148" i="55"/>
  <c r="DX143" i="55"/>
  <c r="DW138" i="55"/>
  <c r="DX132" i="55"/>
  <c r="DX127" i="55"/>
  <c r="DW122" i="55"/>
  <c r="DX116" i="55"/>
  <c r="DX111" i="55"/>
  <c r="DW106" i="55"/>
  <c r="DX100" i="55"/>
  <c r="DX95" i="55"/>
  <c r="DW90" i="55"/>
  <c r="DX84" i="55"/>
  <c r="DX79" i="55"/>
  <c r="DW75" i="55"/>
  <c r="DX69" i="55"/>
  <c r="DX64" i="55"/>
  <c r="DW59" i="55"/>
  <c r="DX53" i="55"/>
  <c r="DX48" i="55"/>
  <c r="DW43" i="55"/>
  <c r="DX37" i="55"/>
  <c r="DX32" i="55"/>
  <c r="DW27" i="55"/>
  <c r="DX21" i="55"/>
  <c r="DX16" i="55"/>
  <c r="DX18" i="55"/>
  <c r="DS8" i="55"/>
  <c r="DS10" i="55"/>
  <c r="DS12" i="55"/>
  <c r="DS14" i="55"/>
  <c r="DS16" i="55"/>
  <c r="DS18" i="55"/>
  <c r="DS20" i="55"/>
  <c r="DS22" i="55"/>
  <c r="DS24" i="55"/>
  <c r="DS26" i="55"/>
  <c r="DS28" i="55"/>
  <c r="DS30" i="55"/>
  <c r="DS32" i="55"/>
  <c r="DS34" i="55"/>
  <c r="DS36" i="55"/>
  <c r="DS38" i="55"/>
  <c r="DS40" i="55"/>
  <c r="DS42" i="55"/>
  <c r="DS44" i="55"/>
  <c r="DS46" i="55"/>
  <c r="DS48" i="55"/>
  <c r="DS50" i="55"/>
  <c r="DS52" i="55"/>
  <c r="DS54" i="55"/>
  <c r="DS56" i="55"/>
  <c r="DS58" i="55"/>
  <c r="DS60" i="55"/>
  <c r="DS62" i="55"/>
  <c r="DS64" i="55"/>
  <c r="DS66" i="55"/>
  <c r="DS68" i="55"/>
  <c r="DS70" i="55"/>
  <c r="DS72" i="55"/>
  <c r="DS74" i="55"/>
  <c r="DS76" i="55"/>
  <c r="DS79" i="55"/>
  <c r="DS81" i="55"/>
  <c r="DS83" i="55"/>
  <c r="DS85" i="55"/>
  <c r="DS87" i="55"/>
  <c r="DS89" i="55"/>
  <c r="DS91" i="55"/>
  <c r="DS93" i="55"/>
  <c r="DS95" i="55"/>
  <c r="DS97" i="55"/>
  <c r="DS99" i="55"/>
  <c r="DS101" i="55"/>
  <c r="DS103" i="55"/>
  <c r="DS105" i="55"/>
  <c r="DS107" i="55"/>
  <c r="DS109" i="55"/>
  <c r="DS111" i="55"/>
  <c r="DS113" i="55"/>
  <c r="DS115" i="55"/>
  <c r="DS117" i="55"/>
  <c r="DS119" i="55"/>
  <c r="DS121" i="55"/>
  <c r="DS123" i="55"/>
  <c r="DS125" i="55"/>
  <c r="DS127" i="55"/>
  <c r="DS129" i="55"/>
  <c r="DS131" i="55"/>
  <c r="DS133" i="55"/>
  <c r="DS135" i="55"/>
  <c r="DS137" i="55"/>
  <c r="DS139" i="55"/>
  <c r="DS141" i="55"/>
  <c r="DS143" i="55"/>
  <c r="DS145" i="55"/>
  <c r="DS147" i="55"/>
  <c r="DS149" i="55"/>
  <c r="DS151" i="55"/>
  <c r="DS153" i="55"/>
  <c r="DS155" i="55"/>
  <c r="DS157" i="55"/>
  <c r="DS159" i="55"/>
  <c r="DS161" i="55"/>
  <c r="DS163" i="55"/>
  <c r="DS165" i="55"/>
  <c r="DS167" i="55"/>
  <c r="DS169" i="55"/>
  <c r="DS171" i="55"/>
  <c r="DS173" i="55"/>
  <c r="DT8" i="55"/>
  <c r="DT10" i="55"/>
  <c r="DT12" i="55"/>
  <c r="DT14" i="55"/>
  <c r="DT16" i="55"/>
  <c r="DT18" i="55"/>
  <c r="DT20" i="55"/>
  <c r="DT22" i="55"/>
  <c r="DT24" i="55"/>
  <c r="DT26" i="55"/>
  <c r="DT28" i="55"/>
  <c r="DT30" i="55"/>
  <c r="DT32" i="55"/>
  <c r="DT34" i="55"/>
  <c r="DT36" i="55"/>
  <c r="DT38" i="55"/>
  <c r="DT40" i="55"/>
  <c r="DT42" i="55"/>
  <c r="DT44" i="55"/>
  <c r="DT46" i="55"/>
  <c r="DT48" i="55"/>
  <c r="DT50" i="55"/>
  <c r="DT52" i="55"/>
  <c r="DT54" i="55"/>
  <c r="DT56" i="55"/>
  <c r="DT58" i="55"/>
  <c r="DT60" i="55"/>
  <c r="DT62" i="55"/>
  <c r="DT64" i="55"/>
  <c r="DT66" i="55"/>
  <c r="DT68" i="55"/>
  <c r="DT70" i="55"/>
  <c r="DT72" i="55"/>
  <c r="DT74" i="55"/>
  <c r="DT76" i="55"/>
  <c r="DT79" i="55"/>
  <c r="DT81" i="55"/>
  <c r="DT83" i="55"/>
  <c r="DT85" i="55"/>
  <c r="DT87" i="55"/>
  <c r="DT89" i="55"/>
  <c r="DT91" i="55"/>
  <c r="DT93" i="55"/>
  <c r="DT95" i="55"/>
  <c r="DT97" i="55"/>
  <c r="DT99" i="55"/>
  <c r="DT101" i="55"/>
  <c r="DT103" i="55"/>
  <c r="DT105" i="55"/>
  <c r="DT107" i="55"/>
  <c r="DT109" i="55"/>
  <c r="DT111" i="55"/>
  <c r="DT113" i="55"/>
  <c r="DT115" i="55"/>
  <c r="DT117" i="55"/>
  <c r="DT119" i="55"/>
  <c r="DT121" i="55"/>
  <c r="DT123" i="55"/>
  <c r="DT125" i="55"/>
  <c r="DT127" i="55"/>
  <c r="DT129" i="55"/>
  <c r="DT131" i="55"/>
  <c r="DT133" i="55"/>
  <c r="DT135" i="55"/>
  <c r="DT137" i="55"/>
  <c r="DT139" i="55"/>
  <c r="DT141" i="55"/>
  <c r="DT143" i="55"/>
  <c r="DT145" i="55"/>
  <c r="DT147" i="55"/>
  <c r="DT149" i="55"/>
  <c r="DT151" i="55"/>
  <c r="DW8" i="55"/>
  <c r="DW10" i="55"/>
  <c r="DW12" i="55"/>
  <c r="DW14" i="55"/>
  <c r="DW16" i="55"/>
  <c r="DW18" i="55"/>
  <c r="DW20" i="55"/>
  <c r="DW22" i="55"/>
  <c r="DW24" i="55"/>
  <c r="DW26" i="55"/>
  <c r="DW28" i="55"/>
  <c r="DW30" i="55"/>
  <c r="DW32" i="55"/>
  <c r="DW34" i="55"/>
  <c r="DW36" i="55"/>
  <c r="DW38" i="55"/>
  <c r="DW40" i="55"/>
  <c r="DW42" i="55"/>
  <c r="DW44" i="55"/>
  <c r="DW46" i="55"/>
  <c r="DW48" i="55"/>
  <c r="DW50" i="55"/>
  <c r="DW52" i="55"/>
  <c r="DW54" i="55"/>
  <c r="DW56" i="55"/>
  <c r="DW58" i="55"/>
  <c r="DW60" i="55"/>
  <c r="DW62" i="55"/>
  <c r="DW64" i="55"/>
  <c r="DW66" i="55"/>
  <c r="DW68" i="55"/>
  <c r="DW70" i="55"/>
  <c r="DW72" i="55"/>
  <c r="DW74" i="55"/>
  <c r="DW76" i="55"/>
  <c r="DW79" i="55"/>
  <c r="DW81" i="55"/>
  <c r="DW83" i="55"/>
  <c r="DW85" i="55"/>
  <c r="DW87" i="55"/>
  <c r="DW89" i="55"/>
  <c r="DW91" i="55"/>
  <c r="DW93" i="55"/>
  <c r="DW95" i="55"/>
  <c r="DW97" i="55"/>
  <c r="DW99" i="55"/>
  <c r="DW101" i="55"/>
  <c r="DW103" i="55"/>
  <c r="DW105" i="55"/>
  <c r="DW107" i="55"/>
  <c r="DW109" i="55"/>
  <c r="DW111" i="55"/>
  <c r="DW113" i="55"/>
  <c r="DW115" i="55"/>
  <c r="DW117" i="55"/>
  <c r="DW119" i="55"/>
  <c r="DW121" i="55"/>
  <c r="DW123" i="55"/>
  <c r="DW125" i="55"/>
  <c r="DW127" i="55"/>
  <c r="DW129" i="55"/>
  <c r="DW131" i="55"/>
  <c r="DW133" i="55"/>
  <c r="DW135" i="55"/>
  <c r="DW137" i="55"/>
  <c r="DW139" i="55"/>
  <c r="DW141" i="55"/>
  <c r="DW143" i="55"/>
  <c r="DW145" i="55"/>
  <c r="DW147" i="55"/>
  <c r="DW149" i="55"/>
  <c r="DW151" i="55"/>
  <c r="DW153" i="55"/>
  <c r="DW155" i="55"/>
  <c r="DW157" i="55"/>
  <c r="DW159" i="55"/>
  <c r="DW161" i="55"/>
  <c r="DW163" i="55"/>
  <c r="DW165" i="55"/>
  <c r="DW167" i="55"/>
  <c r="DW169" i="55"/>
  <c r="DW171" i="55"/>
  <c r="DW173" i="55"/>
  <c r="DW175" i="55"/>
  <c r="DS9" i="55"/>
  <c r="DS11" i="55"/>
  <c r="DS13" i="55"/>
  <c r="DS15" i="55"/>
  <c r="DS17" i="55"/>
  <c r="DS19" i="55"/>
  <c r="DS21" i="55"/>
  <c r="DS23" i="55"/>
  <c r="DS25" i="55"/>
  <c r="DS27" i="55"/>
  <c r="DS29" i="55"/>
  <c r="DS31" i="55"/>
  <c r="DS33" i="55"/>
  <c r="DS35" i="55"/>
  <c r="DS37" i="55"/>
  <c r="DS39" i="55"/>
  <c r="DS41" i="55"/>
  <c r="DS43" i="55"/>
  <c r="DS45" i="55"/>
  <c r="DS47" i="55"/>
  <c r="DS49" i="55"/>
  <c r="DS51" i="55"/>
  <c r="DS53" i="55"/>
  <c r="DS55" i="55"/>
  <c r="DS57" i="55"/>
  <c r="DS59" i="55"/>
  <c r="DS61" i="55"/>
  <c r="DS63" i="55"/>
  <c r="DS65" i="55"/>
  <c r="DS67" i="55"/>
  <c r="DS69" i="55"/>
  <c r="DS71" i="55"/>
  <c r="DS73" i="55"/>
  <c r="DS75" i="55"/>
  <c r="DS77" i="55"/>
  <c r="DS78" i="55"/>
  <c r="DS80" i="55"/>
  <c r="DS82" i="55"/>
  <c r="DS84" i="55"/>
  <c r="DS86" i="55"/>
  <c r="DS88" i="55"/>
  <c r="DS90" i="55"/>
  <c r="DS92" i="55"/>
  <c r="DS94" i="55"/>
  <c r="DS96" i="55"/>
  <c r="DS98" i="55"/>
  <c r="DS100" i="55"/>
  <c r="DS102" i="55"/>
  <c r="DS104" i="55"/>
  <c r="DS106" i="55"/>
  <c r="DS108" i="55"/>
  <c r="DS110" i="55"/>
  <c r="DS112" i="55"/>
  <c r="DS114" i="55"/>
  <c r="DS116" i="55"/>
  <c r="DS118" i="55"/>
  <c r="DS120" i="55"/>
  <c r="DS122" i="55"/>
  <c r="DS124" i="55"/>
  <c r="DS126" i="55"/>
  <c r="DS128" i="55"/>
  <c r="DS130" i="55"/>
  <c r="DS132" i="55"/>
  <c r="DS134" i="55"/>
  <c r="DS136" i="55"/>
  <c r="DS138" i="55"/>
  <c r="DS140" i="55"/>
  <c r="DS142" i="55"/>
  <c r="DS144" i="55"/>
  <c r="DS146" i="55"/>
  <c r="DS148" i="55"/>
  <c r="DS150" i="55"/>
  <c r="DS152" i="55"/>
  <c r="DS154" i="55"/>
  <c r="DS156" i="55"/>
  <c r="DS158" i="55"/>
  <c r="DS160" i="55"/>
  <c r="DS162" i="55"/>
  <c r="DS164" i="55"/>
  <c r="DS166" i="55"/>
  <c r="DS168" i="55"/>
  <c r="DS170" i="55"/>
  <c r="DS172" i="55"/>
  <c r="DT9" i="55"/>
  <c r="DT11" i="55"/>
  <c r="DT13" i="55"/>
  <c r="DT15" i="55"/>
  <c r="DT17" i="55"/>
  <c r="DT19" i="55"/>
  <c r="DT21" i="55"/>
  <c r="DT23" i="55"/>
  <c r="DT25" i="55"/>
  <c r="DT27" i="55"/>
  <c r="DT29" i="55"/>
  <c r="DT31" i="55"/>
  <c r="DT33" i="55"/>
  <c r="DT35" i="55"/>
  <c r="DT37" i="55"/>
  <c r="DT39" i="55"/>
  <c r="DT41" i="55"/>
  <c r="DT43" i="55"/>
  <c r="DT45" i="55"/>
  <c r="DT47" i="55"/>
  <c r="DT49" i="55"/>
  <c r="DT51" i="55"/>
  <c r="DT53" i="55"/>
  <c r="DT55" i="55"/>
  <c r="DT57" i="55"/>
  <c r="DT59" i="55"/>
  <c r="DT61" i="55"/>
  <c r="DT63" i="55"/>
  <c r="DT65" i="55"/>
  <c r="DT67" i="55"/>
  <c r="DT69" i="55"/>
  <c r="DT71" i="55"/>
  <c r="DT73" i="55"/>
  <c r="DT75" i="55"/>
  <c r="DT77" i="55"/>
  <c r="DT78" i="55"/>
  <c r="DT80" i="55"/>
  <c r="DT82" i="55"/>
  <c r="DT84" i="55"/>
  <c r="DT86" i="55"/>
  <c r="DT88" i="55"/>
  <c r="DT90" i="55"/>
  <c r="DT92" i="55"/>
  <c r="DT94" i="55"/>
  <c r="DT96" i="55"/>
  <c r="DT98" i="55"/>
  <c r="DT100" i="55"/>
  <c r="DT102" i="55"/>
  <c r="DT104" i="55"/>
  <c r="DT106" i="55"/>
  <c r="DT108" i="55"/>
  <c r="DT110" i="55"/>
  <c r="DT112" i="55"/>
  <c r="DT114" i="55"/>
  <c r="DT116" i="55"/>
  <c r="DT118" i="55"/>
  <c r="DT120" i="55"/>
  <c r="DT122" i="55"/>
  <c r="DT124" i="55"/>
  <c r="DT126" i="55"/>
  <c r="DT128" i="55"/>
  <c r="DT130" i="55"/>
  <c r="DT132" i="55"/>
  <c r="DT134" i="55"/>
  <c r="DT136" i="55"/>
  <c r="DT138" i="55"/>
  <c r="DT140" i="55"/>
  <c r="DT142" i="55"/>
  <c r="DT144" i="55"/>
  <c r="DT146" i="55"/>
  <c r="DT148" i="55"/>
  <c r="DT150" i="55"/>
  <c r="DT152" i="55"/>
  <c r="DT154" i="55"/>
  <c r="DT156" i="55"/>
  <c r="DT158" i="55"/>
  <c r="DT160" i="55"/>
  <c r="DT162" i="55"/>
  <c r="DT164" i="55"/>
  <c r="DT166" i="55"/>
  <c r="DT168" i="55"/>
  <c r="DT170" i="55"/>
  <c r="DT172" i="55"/>
  <c r="DX7" i="55"/>
  <c r="DX233" i="55"/>
  <c r="DX231" i="55"/>
  <c r="DX229" i="55"/>
  <c r="DX227" i="55"/>
  <c r="DX225" i="55"/>
  <c r="DX223" i="55"/>
  <c r="DX221" i="55"/>
  <c r="DX219" i="55"/>
  <c r="DX217" i="55"/>
  <c r="DX215" i="55"/>
  <c r="DX213" i="55"/>
  <c r="DX211" i="55"/>
  <c r="DX209" i="55"/>
  <c r="DX207" i="55"/>
  <c r="DX205" i="55"/>
  <c r="DX203" i="55"/>
  <c r="DX201" i="55"/>
  <c r="DX199" i="55"/>
  <c r="DX197" i="55"/>
  <c r="DX195" i="55"/>
  <c r="DX193" i="55"/>
  <c r="DX191" i="55"/>
  <c r="DX189" i="55"/>
  <c r="DX187" i="55"/>
  <c r="DX185" i="55"/>
  <c r="DX183" i="55"/>
  <c r="DX181" i="55"/>
  <c r="DX179" i="55"/>
  <c r="DX177" i="55"/>
  <c r="DX175" i="55"/>
  <c r="DT173" i="55"/>
  <c r="DT169" i="55"/>
  <c r="DT165" i="55"/>
  <c r="DT161" i="55"/>
  <c r="DT157" i="55"/>
  <c r="DT153" i="55"/>
  <c r="DW148" i="55"/>
  <c r="DX142" i="55"/>
  <c r="DX137" i="55"/>
  <c r="DW132" i="55"/>
  <c r="DX126" i="55"/>
  <c r="DX121" i="55"/>
  <c r="DW116" i="55"/>
  <c r="DX110" i="55"/>
  <c r="DX105" i="55"/>
  <c r="DW100" i="55"/>
  <c r="DX94" i="55"/>
  <c r="DX89" i="55"/>
  <c r="DW84" i="55"/>
  <c r="DX78" i="55"/>
  <c r="DX74" i="55"/>
  <c r="DW69" i="55"/>
  <c r="DX63" i="55"/>
  <c r="DX58" i="55"/>
  <c r="DW53" i="55"/>
  <c r="DX47" i="55"/>
  <c r="DX42" i="55"/>
  <c r="DW37" i="55"/>
  <c r="DX31" i="55"/>
  <c r="DX26" i="55"/>
  <c r="DW21" i="55"/>
  <c r="DX15" i="55"/>
  <c r="DX10" i="55"/>
  <c r="DX34" i="55"/>
  <c r="DW7" i="55"/>
  <c r="DW233" i="55"/>
  <c r="DW231" i="55"/>
  <c r="DW229" i="55"/>
  <c r="DW227" i="55"/>
  <c r="DW225" i="55"/>
  <c r="DW223" i="55"/>
  <c r="DW221" i="55"/>
  <c r="DW219" i="55"/>
  <c r="DW217" i="55"/>
  <c r="DW215" i="55"/>
  <c r="DW213" i="55"/>
  <c r="DW211" i="55"/>
  <c r="DW209" i="55"/>
  <c r="DW207" i="55"/>
  <c r="DW205" i="55"/>
  <c r="DW203" i="55"/>
  <c r="DW201" i="55"/>
  <c r="DW199" i="55"/>
  <c r="DW197" i="55"/>
  <c r="DW195" i="55"/>
  <c r="DW193" i="55"/>
  <c r="DW191" i="55"/>
  <c r="DW189" i="55"/>
  <c r="DW187" i="55"/>
  <c r="DW185" i="55"/>
  <c r="DW183" i="55"/>
  <c r="DW181" i="55"/>
  <c r="DW179" i="55"/>
  <c r="DW177" i="55"/>
  <c r="DT175" i="55"/>
  <c r="DX172" i="55"/>
  <c r="DX168" i="55"/>
  <c r="DX164" i="55"/>
  <c r="DX160" i="55"/>
  <c r="DX156" i="55"/>
  <c r="DX152" i="55"/>
  <c r="DX147" i="55"/>
  <c r="DW142" i="55"/>
  <c r="DX136" i="55"/>
  <c r="DX131" i="55"/>
  <c r="DW126" i="55"/>
  <c r="DX120" i="55"/>
  <c r="DX115" i="55"/>
  <c r="DW110" i="55"/>
  <c r="DX104" i="55"/>
  <c r="DX99" i="55"/>
  <c r="DW94" i="55"/>
  <c r="DX88" i="55"/>
  <c r="DX83" i="55"/>
  <c r="DW78" i="55"/>
  <c r="DX73" i="55"/>
  <c r="DX68" i="55"/>
  <c r="DW63" i="55"/>
  <c r="DX57" i="55"/>
  <c r="DX52" i="55"/>
  <c r="DW47" i="55"/>
  <c r="DX41" i="55"/>
  <c r="DX36" i="55"/>
  <c r="DW31" i="55"/>
  <c r="DX25" i="55"/>
  <c r="DX20" i="55"/>
  <c r="DW15" i="55"/>
  <c r="DX9" i="55"/>
  <c r="DX234" i="55"/>
  <c r="DX228" i="55"/>
  <c r="DX218" i="55"/>
  <c r="DX210" i="55"/>
  <c r="DX204" i="55"/>
  <c r="DX200" i="55"/>
  <c r="DX192" i="55"/>
  <c r="DX182" i="55"/>
  <c r="DX176" i="55"/>
  <c r="DT167" i="55"/>
  <c r="DX150" i="55"/>
  <c r="DX134" i="55"/>
  <c r="DW124" i="55"/>
  <c r="DW108" i="55"/>
  <c r="DX86" i="55"/>
  <c r="DX71" i="55"/>
  <c r="DW61" i="55"/>
  <c r="DX39" i="55"/>
  <c r="DS7" i="55"/>
  <c r="DX6" i="55"/>
  <c r="DT233" i="55"/>
  <c r="DT231" i="55"/>
  <c r="DT229" i="55"/>
  <c r="DT227" i="55"/>
  <c r="DT225" i="55"/>
  <c r="DT223" i="55"/>
  <c r="DT221" i="55"/>
  <c r="DT219" i="55"/>
  <c r="DT217" i="55"/>
  <c r="DT215" i="55"/>
  <c r="DT213" i="55"/>
  <c r="DT211" i="55"/>
  <c r="DT209" i="55"/>
  <c r="DT207" i="55"/>
  <c r="DT205" i="55"/>
  <c r="DT203" i="55"/>
  <c r="DT201" i="55"/>
  <c r="DT199" i="55"/>
  <c r="DT197" i="55"/>
  <c r="DT195" i="55"/>
  <c r="DT193" i="55"/>
  <c r="DT191" i="55"/>
  <c r="DT189" i="55"/>
  <c r="DT187" i="55"/>
  <c r="DT185" i="55"/>
  <c r="DT183" i="55"/>
  <c r="DT181" i="55"/>
  <c r="DT179" i="55"/>
  <c r="DT177" i="55"/>
  <c r="DS175" i="55"/>
  <c r="DW172" i="55"/>
  <c r="DW168" i="55"/>
  <c r="DW164" i="55"/>
  <c r="DW160" i="55"/>
  <c r="DW156" i="55"/>
  <c r="DW152" i="55"/>
  <c r="DX146" i="55"/>
  <c r="DX141" i="55"/>
  <c r="DW136" i="55"/>
  <c r="DX130" i="55"/>
  <c r="DX125" i="55"/>
  <c r="DW120" i="55"/>
  <c r="DX114" i="55"/>
  <c r="DX109" i="55"/>
  <c r="DW104" i="55"/>
  <c r="DX98" i="55"/>
  <c r="DX93" i="55"/>
  <c r="DW88" i="55"/>
  <c r="DX82" i="55"/>
  <c r="DW73" i="55"/>
  <c r="DX67" i="55"/>
  <c r="DX62" i="55"/>
  <c r="DW57" i="55"/>
  <c r="DX51" i="55"/>
  <c r="DX46" i="55"/>
  <c r="DW41" i="55"/>
  <c r="DX35" i="55"/>
  <c r="DX30" i="55"/>
  <c r="DW25" i="55"/>
  <c r="DX19" i="55"/>
  <c r="DX14" i="55"/>
  <c r="DW9" i="55"/>
  <c r="DT7" i="55"/>
  <c r="DX230" i="55"/>
  <c r="DX220" i="55"/>
  <c r="DX212" i="55"/>
  <c r="DX202" i="55"/>
  <c r="DX198" i="55"/>
  <c r="DX190" i="55"/>
  <c r="DX184" i="55"/>
  <c r="DX178" i="55"/>
  <c r="DT171" i="55"/>
  <c r="DT155" i="55"/>
  <c r="DX145" i="55"/>
  <c r="DX118" i="55"/>
  <c r="DX102" i="55"/>
  <c r="DW92" i="55"/>
  <c r="DW77" i="55"/>
  <c r="DX55" i="55"/>
  <c r="DW45" i="55"/>
  <c r="DS6" i="55"/>
  <c r="DW6" i="55"/>
  <c r="DS233" i="55"/>
  <c r="DS231" i="55"/>
  <c r="DS229" i="55"/>
  <c r="DS227" i="55"/>
  <c r="DS225" i="55"/>
  <c r="DS221" i="55"/>
  <c r="DS219" i="55"/>
  <c r="DS217" i="55"/>
  <c r="DS215" i="55"/>
  <c r="DS213" i="55"/>
  <c r="DS211" i="55"/>
  <c r="DS209" i="55"/>
  <c r="DS207" i="55"/>
  <c r="DS205" i="55"/>
  <c r="DS203" i="55"/>
  <c r="DS201" i="55"/>
  <c r="DS199" i="55"/>
  <c r="DS197" i="55"/>
  <c r="DS195" i="55"/>
  <c r="DS193" i="55"/>
  <c r="DS191" i="55"/>
  <c r="DS189" i="55"/>
  <c r="DS187" i="55"/>
  <c r="DS185" i="55"/>
  <c r="DS183" i="55"/>
  <c r="DS181" i="55"/>
  <c r="DS179" i="55"/>
  <c r="DS177" i="55"/>
  <c r="DX174" i="55"/>
  <c r="DX171" i="55"/>
  <c r="DX167" i="55"/>
  <c r="DX163" i="55"/>
  <c r="DX159" i="55"/>
  <c r="DX155" i="55"/>
  <c r="DX151" i="55"/>
  <c r="DW146" i="55"/>
  <c r="DX140" i="55"/>
  <c r="DX135" i="55"/>
  <c r="DW130" i="55"/>
  <c r="DX124" i="55"/>
  <c r="DX119" i="55"/>
  <c r="DW114" i="55"/>
  <c r="DX108" i="55"/>
  <c r="DX103" i="55"/>
  <c r="DW98" i="55"/>
  <c r="DX92" i="55"/>
  <c r="DX87" i="55"/>
  <c r="DW82" i="55"/>
  <c r="DX77" i="55"/>
  <c r="DX72" i="55"/>
  <c r="DW67" i="55"/>
  <c r="DX61" i="55"/>
  <c r="DX56" i="55"/>
  <c r="DW51" i="55"/>
  <c r="DX45" i="55"/>
  <c r="DX40" i="55"/>
  <c r="DW35" i="55"/>
  <c r="DX29" i="55"/>
  <c r="DX24" i="55"/>
  <c r="DW19" i="55"/>
  <c r="DX13" i="55"/>
  <c r="DX8" i="55"/>
  <c r="DT5" i="55"/>
  <c r="DS5" i="55"/>
  <c r="B7" i="48"/>
  <c r="S7" i="48"/>
  <c r="V7" i="48"/>
  <c r="Y6" i="48"/>
  <c r="T7" i="48"/>
  <c r="W7" i="48" s="1"/>
  <c r="F7" i="48" s="1"/>
  <c r="S6" i="48"/>
  <c r="D6" i="48" s="1"/>
  <c r="E9" i="2"/>
  <c r="BM8" i="22"/>
  <c r="V6" i="48"/>
  <c r="B6" i="48"/>
  <c r="AM16" i="2"/>
  <c r="BM6" i="22"/>
  <c r="T6" i="48"/>
  <c r="W6" i="48" s="1"/>
  <c r="F6" i="48" s="1"/>
  <c r="Y5" i="48"/>
  <c r="T5" i="48" s="1"/>
  <c r="W5" i="48" s="1"/>
  <c r="F5" i="48" s="1"/>
  <c r="S103" i="2"/>
  <c r="AB102" i="2"/>
  <c r="W101" i="2"/>
  <c r="AA99" i="2"/>
  <c r="T98" i="2"/>
  <c r="X96" i="2"/>
  <c r="S95" i="2"/>
  <c r="AA102" i="2"/>
  <c r="T101" i="2"/>
  <c r="X99" i="2"/>
  <c r="S98" i="2"/>
  <c r="AB97" i="2"/>
  <c r="W96" i="2"/>
  <c r="X102" i="2"/>
  <c r="S101" i="2"/>
  <c r="AB100" i="2"/>
  <c r="W99" i="2"/>
  <c r="AA97" i="2"/>
  <c r="T96" i="2"/>
  <c r="X94" i="2"/>
  <c r="S93" i="2"/>
  <c r="AB92" i="2"/>
  <c r="W91" i="2"/>
  <c r="AA89" i="2"/>
  <c r="T88" i="2"/>
  <c r="X86" i="2"/>
  <c r="S85" i="2"/>
  <c r="AB84" i="2"/>
  <c r="W83" i="2"/>
  <c r="AA81" i="2"/>
  <c r="T80" i="2"/>
  <c r="X78" i="2"/>
  <c r="S77" i="2"/>
  <c r="AB76" i="2"/>
  <c r="W75" i="2"/>
  <c r="AB103" i="2"/>
  <c r="W102" i="2"/>
  <c r="AA100" i="2"/>
  <c r="T99" i="2"/>
  <c r="X97" i="2"/>
  <c r="S96" i="2"/>
  <c r="AB95" i="2"/>
  <c r="W94" i="2"/>
  <c r="AA92" i="2"/>
  <c r="T91" i="2"/>
  <c r="X89" i="2"/>
  <c r="S88" i="2"/>
  <c r="AB87" i="2"/>
  <c r="W86" i="2"/>
  <c r="AA84" i="2"/>
  <c r="T83" i="2"/>
  <c r="X81" i="2"/>
  <c r="S80" i="2"/>
  <c r="AB79" i="2"/>
  <c r="W78" i="2"/>
  <c r="AA76" i="2"/>
  <c r="T75" i="2"/>
  <c r="X73" i="2"/>
  <c r="S72" i="2"/>
  <c r="AB71" i="2"/>
  <c r="W70" i="2"/>
  <c r="AA68" i="2"/>
  <c r="T67" i="2"/>
  <c r="X65" i="2"/>
  <c r="S64" i="2"/>
  <c r="AB63" i="2"/>
  <c r="W62" i="2"/>
  <c r="AA60" i="2"/>
  <c r="T59" i="2"/>
  <c r="X57" i="2"/>
  <c r="S56" i="2"/>
  <c r="AB55" i="2"/>
  <c r="AA103" i="2"/>
  <c r="T102" i="2"/>
  <c r="X100" i="2"/>
  <c r="S99" i="2"/>
  <c r="AB98" i="2"/>
  <c r="W97" i="2"/>
  <c r="AA95" i="2"/>
  <c r="T94" i="2"/>
  <c r="X92" i="2"/>
  <c r="S91" i="2"/>
  <c r="AB90" i="2"/>
  <c r="W89" i="2"/>
  <c r="X103" i="2"/>
  <c r="S102" i="2"/>
  <c r="AB101" i="2"/>
  <c r="W100" i="2"/>
  <c r="AA98" i="2"/>
  <c r="T97" i="2"/>
  <c r="X95" i="2"/>
  <c r="S94" i="2"/>
  <c r="AB93" i="2"/>
  <c r="W103" i="2"/>
  <c r="AA101" i="2"/>
  <c r="T100" i="2"/>
  <c r="X98" i="2"/>
  <c r="S97" i="2"/>
  <c r="AB96" i="2"/>
  <c r="W95" i="2"/>
  <c r="AA93" i="2"/>
  <c r="T92" i="2"/>
  <c r="X90" i="2"/>
  <c r="S89" i="2"/>
  <c r="AB88" i="2"/>
  <c r="W87" i="2"/>
  <c r="AA85" i="2"/>
  <c r="T84" i="2"/>
  <c r="X82" i="2"/>
  <c r="S81" i="2"/>
  <c r="AB80" i="2"/>
  <c r="W79" i="2"/>
  <c r="AA77" i="2"/>
  <c r="T76" i="2"/>
  <c r="X74" i="2"/>
  <c r="S73" i="2"/>
  <c r="AB72" i="2"/>
  <c r="W71" i="2"/>
  <c r="AA69" i="2"/>
  <c r="T68" i="2"/>
  <c r="X66" i="2"/>
  <c r="T103" i="2"/>
  <c r="X101" i="2"/>
  <c r="W98" i="2"/>
  <c r="X93" i="2"/>
  <c r="S87" i="2"/>
  <c r="AA86" i="2"/>
  <c r="W82" i="2"/>
  <c r="T78" i="2"/>
  <c r="AB77" i="2"/>
  <c r="T74" i="2"/>
  <c r="T71" i="2"/>
  <c r="AB70" i="2"/>
  <c r="W68" i="2"/>
  <c r="AB67" i="2"/>
  <c r="AA65" i="2"/>
  <c r="X63" i="2"/>
  <c r="X61" i="2"/>
  <c r="X59" i="2"/>
  <c r="W57" i="2"/>
  <c r="W55" i="2"/>
  <c r="AB54" i="2"/>
  <c r="T53" i="2"/>
  <c r="AB52" i="2"/>
  <c r="T51" i="2"/>
  <c r="AB50" i="2"/>
  <c r="T49" i="2"/>
  <c r="AB48" i="2"/>
  <c r="T47" i="2"/>
  <c r="AB46" i="2"/>
  <c r="T45" i="2"/>
  <c r="AA44" i="2"/>
  <c r="S43" i="2"/>
  <c r="AA42" i="2"/>
  <c r="AH41" i="2"/>
  <c r="X40" i="2"/>
  <c r="AG39" i="2"/>
  <c r="AL38" i="2"/>
  <c r="T38" i="2"/>
  <c r="AB37" i="2"/>
  <c r="T36" i="2"/>
  <c r="AB35" i="2"/>
  <c r="S34" i="2"/>
  <c r="AA33" i="2"/>
  <c r="S32" i="2"/>
  <c r="AA31" i="2"/>
  <c r="AH30" i="2"/>
  <c r="W29" i="2"/>
  <c r="AB28" i="2"/>
  <c r="S27" i="2"/>
  <c r="AB99" i="2"/>
  <c r="AB94" i="2"/>
  <c r="W93" i="2"/>
  <c r="W92" i="2"/>
  <c r="AB91" i="2"/>
  <c r="T86" i="2"/>
  <c r="AB85" i="2"/>
  <c r="T82" i="2"/>
  <c r="S78" i="2"/>
  <c r="X77" i="2"/>
  <c r="S74" i="2"/>
  <c r="AB73" i="2"/>
  <c r="S71" i="2"/>
  <c r="AA70" i="2"/>
  <c r="S68" i="2"/>
  <c r="AA67" i="2"/>
  <c r="W65" i="2"/>
  <c r="W63" i="2"/>
  <c r="W61" i="2"/>
  <c r="W59" i="2"/>
  <c r="AB58" i="2"/>
  <c r="T57" i="2"/>
  <c r="T55" i="2"/>
  <c r="AA54" i="2"/>
  <c r="S53" i="2"/>
  <c r="AO52" i="2"/>
  <c r="AA52" i="2"/>
  <c r="S51" i="2"/>
  <c r="S100" i="2"/>
  <c r="T95" i="2"/>
  <c r="AA94" i="2"/>
  <c r="T93" i="2"/>
  <c r="S92" i="2"/>
  <c r="AA91" i="2"/>
  <c r="AA90" i="2"/>
  <c r="S86" i="2"/>
  <c r="X85" i="2"/>
  <c r="S82" i="2"/>
  <c r="AB81" i="2"/>
  <c r="W77" i="2"/>
  <c r="X76" i="2"/>
  <c r="AA73" i="2"/>
  <c r="X70" i="2"/>
  <c r="X67" i="2"/>
  <c r="T65" i="2"/>
  <c r="T63" i="2"/>
  <c r="AB62" i="2"/>
  <c r="T61" i="2"/>
  <c r="AB60" i="2"/>
  <c r="S59" i="2"/>
  <c r="AA58" i="2"/>
  <c r="S57" i="2"/>
  <c r="AB56" i="2"/>
  <c r="S55" i="2"/>
  <c r="X54" i="2"/>
  <c r="AH53" i="2"/>
  <c r="X52" i="2"/>
  <c r="AH51" i="2"/>
  <c r="X50" i="2"/>
  <c r="AH49" i="2"/>
  <c r="X48" i="2"/>
  <c r="AH47" i="2"/>
  <c r="X46" i="2"/>
  <c r="AH45" i="2"/>
  <c r="AM44" i="2"/>
  <c r="W44" i="2"/>
  <c r="AG43" i="2"/>
  <c r="W42" i="2"/>
  <c r="AB41" i="2"/>
  <c r="T40" i="2"/>
  <c r="AA39" i="2"/>
  <c r="AH38" i="2"/>
  <c r="X37" i="2"/>
  <c r="AH36" i="2"/>
  <c r="X35" i="2"/>
  <c r="AG34" i="2"/>
  <c r="W33" i="2"/>
  <c r="AG32" i="2"/>
  <c r="W31" i="2"/>
  <c r="X91" i="2"/>
  <c r="W90" i="2"/>
  <c r="W85" i="2"/>
  <c r="X84" i="2"/>
  <c r="W81" i="2"/>
  <c r="T77" i="2"/>
  <c r="W76" i="2"/>
  <c r="AB75" i="2"/>
  <c r="W73" i="2"/>
  <c r="T70" i="2"/>
  <c r="AB69" i="2"/>
  <c r="W67" i="2"/>
  <c r="AB66" i="2"/>
  <c r="S65" i="2"/>
  <c r="AB64" i="2"/>
  <c r="S63" i="2"/>
  <c r="AA62" i="2"/>
  <c r="S61" i="2"/>
  <c r="X60" i="2"/>
  <c r="X58" i="2"/>
  <c r="AA56" i="2"/>
  <c r="AM54" i="2"/>
  <c r="W54" i="2"/>
  <c r="AG53" i="2"/>
  <c r="W52" i="2"/>
  <c r="AG51" i="2"/>
  <c r="W50" i="2"/>
  <c r="AG49" i="2"/>
  <c r="D49" i="2" s="1"/>
  <c r="W48" i="2"/>
  <c r="AG47" i="2"/>
  <c r="D47" i="2" s="1"/>
  <c r="W46" i="2"/>
  <c r="AG45" i="2"/>
  <c r="AL44" i="2"/>
  <c r="T44" i="2"/>
  <c r="AB43" i="2"/>
  <c r="T42" i="2"/>
  <c r="AA41" i="2"/>
  <c r="S40" i="2"/>
  <c r="AO39" i="2"/>
  <c r="T90" i="2"/>
  <c r="AB89" i="2"/>
  <c r="T85" i="2"/>
  <c r="W84" i="2"/>
  <c r="AB83" i="2"/>
  <c r="T81" i="2"/>
  <c r="AA80" i="2"/>
  <c r="AA79" i="2"/>
  <c r="S76" i="2"/>
  <c r="AA75" i="2"/>
  <c r="T73" i="2"/>
  <c r="AA72" i="2"/>
  <c r="S70" i="2"/>
  <c r="X69" i="2"/>
  <c r="S67" i="2"/>
  <c r="AA66" i="2"/>
  <c r="AA64" i="2"/>
  <c r="X62" i="2"/>
  <c r="W60" i="2"/>
  <c r="W58" i="2"/>
  <c r="X56" i="2"/>
  <c r="AL54" i="2"/>
  <c r="E54" i="2" s="1"/>
  <c r="T54" i="2"/>
  <c r="AB53" i="2"/>
  <c r="T52" i="2"/>
  <c r="AB51" i="2"/>
  <c r="T50" i="2"/>
  <c r="AB49" i="2"/>
  <c r="T48" i="2"/>
  <c r="AA96" i="2"/>
  <c r="S90" i="2"/>
  <c r="T89" i="2"/>
  <c r="AA88" i="2"/>
  <c r="AA87" i="2"/>
  <c r="S84" i="2"/>
  <c r="AA83" i="2"/>
  <c r="X80" i="2"/>
  <c r="X79" i="2"/>
  <c r="X75" i="2"/>
  <c r="AB74" i="2"/>
  <c r="X72" i="2"/>
  <c r="W69" i="2"/>
  <c r="W66" i="2"/>
  <c r="X64" i="2"/>
  <c r="T62" i="2"/>
  <c r="T60" i="2"/>
  <c r="T58" i="2"/>
  <c r="W56" i="2"/>
  <c r="S54" i="2"/>
  <c r="AA53" i="2"/>
  <c r="AJ52" i="2"/>
  <c r="S52" i="2"/>
  <c r="AA51" i="2"/>
  <c r="S50" i="2"/>
  <c r="AO49" i="2"/>
  <c r="AA49" i="2"/>
  <c r="S48" i="2"/>
  <c r="AO47" i="2"/>
  <c r="AA47" i="2"/>
  <c r="S46" i="2"/>
  <c r="AA45" i="2"/>
  <c r="AH44" i="2"/>
  <c r="AM43" i="2"/>
  <c r="X43" i="2"/>
  <c r="AH42" i="2"/>
  <c r="AM41" i="2"/>
  <c r="W41" i="2"/>
  <c r="AG40" i="2"/>
  <c r="AL39" i="2"/>
  <c r="T39" i="2"/>
  <c r="AA38" i="2"/>
  <c r="S37" i="2"/>
  <c r="AA36" i="2"/>
  <c r="S35" i="2"/>
  <c r="X34" i="2"/>
  <c r="X88" i="2"/>
  <c r="X87" i="2"/>
  <c r="X83" i="2"/>
  <c r="AB82" i="2"/>
  <c r="W80" i="2"/>
  <c r="T79" i="2"/>
  <c r="AB78" i="2"/>
  <c r="S75" i="2"/>
  <c r="AA74" i="2"/>
  <c r="W72" i="2"/>
  <c r="AA71" i="2"/>
  <c r="T69" i="2"/>
  <c r="AB68" i="2"/>
  <c r="T66" i="2"/>
  <c r="W64" i="2"/>
  <c r="S62" i="2"/>
  <c r="AB61" i="2"/>
  <c r="S60" i="2"/>
  <c r="AB59" i="2"/>
  <c r="S58" i="2"/>
  <c r="AB57" i="2"/>
  <c r="T56" i="2"/>
  <c r="AA55" i="2"/>
  <c r="AH54" i="2"/>
  <c r="AM53" i="2"/>
  <c r="X53" i="2"/>
  <c r="AH52" i="2"/>
  <c r="AM51" i="2"/>
  <c r="X51" i="2"/>
  <c r="AH50" i="2"/>
  <c r="AM49" i="2"/>
  <c r="X49" i="2"/>
  <c r="AH48" i="2"/>
  <c r="AM47" i="2"/>
  <c r="X47" i="2"/>
  <c r="AH46" i="2"/>
  <c r="AM45" i="2"/>
  <c r="X45" i="2"/>
  <c r="AG44" i="2"/>
  <c r="D44" i="2" s="1"/>
  <c r="AL43" i="2"/>
  <c r="W43" i="2"/>
  <c r="AG42" i="2"/>
  <c r="D42" i="2" s="1"/>
  <c r="W88" i="2"/>
  <c r="T87" i="2"/>
  <c r="AB86" i="2"/>
  <c r="S83" i="2"/>
  <c r="AA82" i="2"/>
  <c r="S79" i="2"/>
  <c r="AA78" i="2"/>
  <c r="W74" i="2"/>
  <c r="T72" i="2"/>
  <c r="X71" i="2"/>
  <c r="S69" i="2"/>
  <c r="X68" i="2"/>
  <c r="S66" i="2"/>
  <c r="AB65" i="2"/>
  <c r="T64" i="2"/>
  <c r="AA63" i="2"/>
  <c r="AA61" i="2"/>
  <c r="AA59" i="2"/>
  <c r="AA57" i="2"/>
  <c r="X55" i="2"/>
  <c r="AG54" i="2"/>
  <c r="D54" i="2" s="1"/>
  <c r="AL53" i="2"/>
  <c r="W53" i="2"/>
  <c r="AG52" i="2"/>
  <c r="D52" i="2" s="1"/>
  <c r="AL51" i="2"/>
  <c r="W51" i="2"/>
  <c r="AG50" i="2"/>
  <c r="AL49" i="2"/>
  <c r="E49" i="2" s="1"/>
  <c r="W49" i="2"/>
  <c r="AG48" i="2"/>
  <c r="AL47" i="2"/>
  <c r="W47" i="2"/>
  <c r="AG46" i="2"/>
  <c r="AL45" i="2"/>
  <c r="W45" i="2"/>
  <c r="AB44" i="2"/>
  <c r="T43" i="2"/>
  <c r="AB42" i="2"/>
  <c r="S41" i="2"/>
  <c r="AA40" i="2"/>
  <c r="AH39" i="2"/>
  <c r="AM38" i="2"/>
  <c r="W38" i="2"/>
  <c r="AG37" i="2"/>
  <c r="AL36" i="2"/>
  <c r="W36" i="2"/>
  <c r="AG35" i="2"/>
  <c r="AL34" i="2"/>
  <c r="T34" i="2"/>
  <c r="AB33" i="2"/>
  <c r="T32" i="2"/>
  <c r="AB31" i="2"/>
  <c r="S30" i="2"/>
  <c r="S42" i="2"/>
  <c r="AG41" i="2"/>
  <c r="AL40" i="2"/>
  <c r="S39" i="2"/>
  <c r="W37" i="2"/>
  <c r="AM36" i="2"/>
  <c r="AH35" i="2"/>
  <c r="X33" i="2"/>
  <c r="AA32" i="2"/>
  <c r="S31" i="2"/>
  <c r="AL30" i="2"/>
  <c r="T30" i="2"/>
  <c r="AH29" i="2"/>
  <c r="S26" i="2"/>
  <c r="X25" i="2"/>
  <c r="AB24" i="2"/>
  <c r="S23" i="2"/>
  <c r="AA22" i="2"/>
  <c r="S21" i="2"/>
  <c r="AA20" i="2"/>
  <c r="AJ19" i="2"/>
  <c r="S19" i="2"/>
  <c r="AA18" i="2"/>
  <c r="AJ17" i="2"/>
  <c r="S17" i="2"/>
  <c r="AA16" i="2"/>
  <c r="S15" i="2"/>
  <c r="AO14" i="2"/>
  <c r="AA14" i="2"/>
  <c r="S13" i="2"/>
  <c r="AA12" i="2"/>
  <c r="S11" i="2"/>
  <c r="AA10" i="2"/>
  <c r="S9" i="2"/>
  <c r="AA8" i="2"/>
  <c r="AJ7" i="2"/>
  <c r="S7" i="2"/>
  <c r="AA6" i="2"/>
  <c r="S5" i="2"/>
  <c r="AJ49" i="2"/>
  <c r="AA48" i="2"/>
  <c r="AB47" i="2"/>
  <c r="AA46" i="2"/>
  <c r="X41" i="2"/>
  <c r="T37" i="2"/>
  <c r="AA35" i="2"/>
  <c r="AM34" i="2"/>
  <c r="T33" i="2"/>
  <c r="X32" i="2"/>
  <c r="AG29" i="2"/>
  <c r="D29" i="2" s="1"/>
  <c r="AH28" i="2"/>
  <c r="AH27" i="2"/>
  <c r="AH26" i="2"/>
  <c r="W25" i="2"/>
  <c r="AA24" i="2"/>
  <c r="AH23" i="2"/>
  <c r="X22" i="2"/>
  <c r="AH21" i="2"/>
  <c r="X20" i="2"/>
  <c r="AH19" i="2"/>
  <c r="X18" i="2"/>
  <c r="AH17" i="2"/>
  <c r="X16" i="2"/>
  <c r="AH15" i="2"/>
  <c r="X14" i="2"/>
  <c r="AH13" i="2"/>
  <c r="X12" i="2"/>
  <c r="AH11" i="2"/>
  <c r="X10" i="2"/>
  <c r="AH9" i="2"/>
  <c r="X8" i="2"/>
  <c r="AH7" i="2"/>
  <c r="X6" i="2"/>
  <c r="AH5" i="2"/>
  <c r="AA50" i="2"/>
  <c r="S49" i="2"/>
  <c r="S47" i="2"/>
  <c r="T46" i="2"/>
  <c r="T41" i="2"/>
  <c r="AG38" i="2"/>
  <c r="W35" i="2"/>
  <c r="AH34" i="2"/>
  <c r="S33" i="2"/>
  <c r="W32" i="2"/>
  <c r="AB29" i="2"/>
  <c r="AG28" i="2"/>
  <c r="AG27" i="2"/>
  <c r="D27" i="2" s="1"/>
  <c r="AG26" i="2"/>
  <c r="T25" i="2"/>
  <c r="X24" i="2"/>
  <c r="AG23" i="2"/>
  <c r="AL22" i="2"/>
  <c r="W22" i="2"/>
  <c r="AG21" i="2"/>
  <c r="AL20" i="2"/>
  <c r="W20" i="2"/>
  <c r="AG19" i="2"/>
  <c r="D19" i="2" s="1"/>
  <c r="AL18" i="2"/>
  <c r="W18" i="2"/>
  <c r="AG17" i="2"/>
  <c r="D17" i="2" s="1"/>
  <c r="AL16" i="2"/>
  <c r="W16" i="2"/>
  <c r="AG15" i="2"/>
  <c r="AL14" i="2"/>
  <c r="E14" i="2" s="1"/>
  <c r="W14" i="2"/>
  <c r="AG13" i="2"/>
  <c r="AL12" i="2"/>
  <c r="W12" i="2"/>
  <c r="AG11" i="2"/>
  <c r="AL10" i="2"/>
  <c r="W10" i="2"/>
  <c r="AG9" i="2"/>
  <c r="D9" i="2" s="1"/>
  <c r="AL8" i="2"/>
  <c r="W8" i="2"/>
  <c r="AG7" i="2"/>
  <c r="D7" i="2" s="1"/>
  <c r="AL6" i="2"/>
  <c r="W6" i="2"/>
  <c r="AG5" i="2"/>
  <c r="AB45" i="2"/>
  <c r="AJ44" i="2"/>
  <c r="AH40" i="2"/>
  <c r="AM39" i="2"/>
  <c r="AB38" i="2"/>
  <c r="AG36" i="2"/>
  <c r="T35" i="2"/>
  <c r="AB34" i="2"/>
  <c r="AM33" i="2"/>
  <c r="AM32" i="2"/>
  <c r="AG30" i="2"/>
  <c r="AA29" i="2"/>
  <c r="AA28" i="2"/>
  <c r="AB27" i="2"/>
  <c r="AB26" i="2"/>
  <c r="S25" i="2"/>
  <c r="AM24" i="2"/>
  <c r="W24" i="2"/>
  <c r="AB23" i="2"/>
  <c r="T22" i="2"/>
  <c r="AB21" i="2"/>
  <c r="T20" i="2"/>
  <c r="AB19" i="2"/>
  <c r="T18" i="2"/>
  <c r="AB17" i="2"/>
  <c r="T16" i="2"/>
  <c r="AB15" i="2"/>
  <c r="T14" i="2"/>
  <c r="AB13" i="2"/>
  <c r="T12" i="2"/>
  <c r="AB11" i="2"/>
  <c r="T10" i="2"/>
  <c r="AB9" i="2"/>
  <c r="T8" i="2"/>
  <c r="AB7" i="2"/>
  <c r="T6" i="2"/>
  <c r="AB5" i="2"/>
  <c r="S45" i="2"/>
  <c r="X44" i="2"/>
  <c r="AM42" i="2"/>
  <c r="AB40" i="2"/>
  <c r="AJ39" i="2"/>
  <c r="X38" i="2"/>
  <c r="AB36" i="2"/>
  <c r="AA34" i="2"/>
  <c r="AL32" i="2"/>
  <c r="AH31" i="2"/>
  <c r="AB30" i="2"/>
  <c r="X29" i="2"/>
  <c r="X28" i="2"/>
  <c r="AA27" i="2"/>
  <c r="AA26" i="2"/>
  <c r="AH25" i="2"/>
  <c r="AL24" i="2"/>
  <c r="T24" i="2"/>
  <c r="AA23" i="2"/>
  <c r="AJ22" i="2"/>
  <c r="S22" i="2"/>
  <c r="C22" i="2" s="1"/>
  <c r="AA21" i="2"/>
  <c r="S20" i="2"/>
  <c r="AA19" i="2"/>
  <c r="S18" i="2"/>
  <c r="C18" i="2" s="1"/>
  <c r="AA17" i="2"/>
  <c r="S16" i="2"/>
  <c r="AA15" i="2"/>
  <c r="AJ14" i="2"/>
  <c r="S14" i="2"/>
  <c r="AA13" i="2"/>
  <c r="S12" i="2"/>
  <c r="AA11" i="2"/>
  <c r="S10" i="2"/>
  <c r="AO9" i="2"/>
  <c r="AA9" i="2"/>
  <c r="S8" i="2"/>
  <c r="AO7" i="2"/>
  <c r="AA7" i="2"/>
  <c r="S6" i="2"/>
  <c r="AA5" i="2"/>
  <c r="S44" i="2"/>
  <c r="AH43" i="2"/>
  <c r="W40" i="2"/>
  <c r="AB39" i="2"/>
  <c r="S38" i="2"/>
  <c r="X36" i="2"/>
  <c r="W34" i="2"/>
  <c r="AG31" i="2"/>
  <c r="AA30" i="2"/>
  <c r="T29" i="2"/>
  <c r="AM28" i="2"/>
  <c r="W28" i="2"/>
  <c r="X27" i="2"/>
  <c r="X26" i="2"/>
  <c r="AG25" i="2"/>
  <c r="S24" i="2"/>
  <c r="AM23" i="2"/>
  <c r="X23" i="2"/>
  <c r="AH22" i="2"/>
  <c r="AM21" i="2"/>
  <c r="X21" i="2"/>
  <c r="AH20" i="2"/>
  <c r="AM19" i="2"/>
  <c r="X19" i="2"/>
  <c r="AH18" i="2"/>
  <c r="AM17" i="2"/>
  <c r="X17" i="2"/>
  <c r="AH16" i="2"/>
  <c r="AM15" i="2"/>
  <c r="X15" i="2"/>
  <c r="AH14" i="2"/>
  <c r="AM13" i="2"/>
  <c r="X13" i="2"/>
  <c r="AH12" i="2"/>
  <c r="AM11" i="2"/>
  <c r="X11" i="2"/>
  <c r="AH10" i="2"/>
  <c r="AM9" i="2"/>
  <c r="X9" i="2"/>
  <c r="AH8" i="2"/>
  <c r="AM7" i="2"/>
  <c r="X7" i="2"/>
  <c r="AH6" i="2"/>
  <c r="AM5" i="2"/>
  <c r="X5" i="2"/>
  <c r="AA43" i="2"/>
  <c r="AL41" i="2"/>
  <c r="X39" i="2"/>
  <c r="AH37" i="2"/>
  <c r="S36" i="2"/>
  <c r="AH33" i="2"/>
  <c r="AH32" i="2"/>
  <c r="X31" i="2"/>
  <c r="X30" i="2"/>
  <c r="S29" i="2"/>
  <c r="AL28" i="2"/>
  <c r="T28" i="2"/>
  <c r="W27" i="2"/>
  <c r="AL26" i="2"/>
  <c r="W26" i="2"/>
  <c r="AB25" i="2"/>
  <c r="AH24" i="2"/>
  <c r="AL23" i="2"/>
  <c r="W23" i="2"/>
  <c r="AG22" i="2"/>
  <c r="D22" i="2" s="1"/>
  <c r="AL21" i="2"/>
  <c r="W21" i="2"/>
  <c r="AG20" i="2"/>
  <c r="AL19" i="2"/>
  <c r="E19" i="2" s="1"/>
  <c r="W19" i="2"/>
  <c r="AG18" i="2"/>
  <c r="AL17" i="2"/>
  <c r="W17" i="2"/>
  <c r="AG16" i="2"/>
  <c r="AL15" i="2"/>
  <c r="W15" i="2"/>
  <c r="AG14" i="2"/>
  <c r="D14" i="2" s="1"/>
  <c r="AL13" i="2"/>
  <c r="W13" i="2"/>
  <c r="AG12" i="2"/>
  <c r="AL11" i="2"/>
  <c r="W11" i="2"/>
  <c r="AG10" i="2"/>
  <c r="X42" i="2"/>
  <c r="W39" i="2"/>
  <c r="AA37" i="2"/>
  <c r="AG33" i="2"/>
  <c r="AB32" i="2"/>
  <c r="T31" i="2"/>
  <c r="W30" i="2"/>
  <c r="AJ29" i="2"/>
  <c r="S28" i="2"/>
  <c r="T27" i="2"/>
  <c r="T26" i="2"/>
  <c r="AA25" i="2"/>
  <c r="AG24" i="2"/>
  <c r="D24" i="2" s="1"/>
  <c r="T23" i="2"/>
  <c r="AB22" i="2"/>
  <c r="T21" i="2"/>
  <c r="AB20" i="2"/>
  <c r="T19" i="2"/>
  <c r="AB18" i="2"/>
  <c r="T17" i="2"/>
  <c r="AB16" i="2"/>
  <c r="T15" i="2"/>
  <c r="AB14" i="2"/>
  <c r="T13" i="2"/>
  <c r="AB12" i="2"/>
  <c r="T11" i="2"/>
  <c r="AB10" i="2"/>
  <c r="T9" i="2"/>
  <c r="AB8" i="2"/>
  <c r="T7" i="2"/>
  <c r="AB6" i="2"/>
  <c r="T5" i="2"/>
  <c r="AL7" i="2"/>
  <c r="W9" i="2"/>
  <c r="AO25" i="2"/>
  <c r="AM26" i="2"/>
  <c r="AL27" i="2"/>
  <c r="E27" i="2" s="1"/>
  <c r="AM30" i="2"/>
  <c r="AM46" i="2"/>
  <c r="E46" i="2"/>
  <c r="AL46" i="2"/>
  <c r="AM48" i="2"/>
  <c r="AM27" i="2"/>
  <c r="AL29" i="2"/>
  <c r="AM29" i="2"/>
  <c r="E29" i="2" s="1"/>
  <c r="AM35" i="2"/>
  <c r="E35" i="2"/>
  <c r="AY7" i="2"/>
  <c r="AJ47" i="2" s="1"/>
  <c r="AO27" i="2"/>
  <c r="AO29" i="2"/>
  <c r="AL35" i="2"/>
  <c r="AM37" i="2"/>
  <c r="E37" i="2"/>
  <c r="AO42" i="2"/>
  <c r="AO33" i="2"/>
  <c r="AL33" i="2"/>
  <c r="AO35" i="2"/>
  <c r="AL37" i="2"/>
  <c r="AY26" i="2"/>
  <c r="AO37" i="2"/>
  <c r="AO31" i="2"/>
  <c r="AL31" i="2"/>
  <c r="AM52" i="2"/>
  <c r="E6" i="2"/>
  <c r="E8" i="2"/>
  <c r="E10" i="2"/>
  <c r="E12" i="2"/>
  <c r="E16" i="2"/>
  <c r="E18" i="2"/>
  <c r="E20" i="2"/>
  <c r="E22" i="2"/>
  <c r="AL25" i="2"/>
  <c r="AM31" i="2"/>
  <c r="AM40" i="2"/>
  <c r="E25" i="2"/>
  <c r="AM50" i="2"/>
  <c r="AO40" i="2"/>
  <c r="Y6" i="49"/>
  <c r="T6" i="9"/>
  <c r="AK6" i="25"/>
  <c r="W6" i="24"/>
  <c r="AL48" i="2"/>
  <c r="AL50" i="2"/>
  <c r="AL52" i="2"/>
  <c r="E52" i="2" s="1"/>
  <c r="AL42" i="2"/>
  <c r="E42" i="2" s="1"/>
  <c r="E48" i="2"/>
  <c r="E50" i="2"/>
  <c r="E40" i="2"/>
  <c r="Z12" i="49"/>
  <c r="U12" i="9"/>
  <c r="AL12" i="25"/>
  <c r="DD14" i="31"/>
  <c r="CZ37" i="31"/>
  <c r="Z8" i="31" s="1"/>
  <c r="DD37" i="31"/>
  <c r="DC37" i="31" s="1"/>
  <c r="AA8" i="31" s="1"/>
  <c r="AC49" i="25"/>
  <c r="AA49" i="25"/>
  <c r="AC65" i="25"/>
  <c r="AA65" i="25"/>
  <c r="AC81" i="25"/>
  <c r="AA81" i="25"/>
  <c r="P9" i="24"/>
  <c r="C9" i="24" s="1"/>
  <c r="CZ5" i="31"/>
  <c r="DD6" i="31"/>
  <c r="DC6" i="31" s="1"/>
  <c r="R5" i="31" s="1"/>
  <c r="DA9" i="31"/>
  <c r="AR5" i="31" s="1"/>
  <c r="Z13" i="49"/>
  <c r="U13" i="9"/>
  <c r="DP31" i="31"/>
  <c r="DO13" i="31"/>
  <c r="AL13" i="25"/>
  <c r="DE14" i="31"/>
  <c r="CM5" i="31" s="1"/>
  <c r="DD32" i="31"/>
  <c r="DA37" i="31"/>
  <c r="CZ45" i="31"/>
  <c r="H9" i="31" s="1"/>
  <c r="DD45" i="31"/>
  <c r="DC45" i="31" s="1"/>
  <c r="I9" i="31" s="1"/>
  <c r="DA71" i="31"/>
  <c r="CZ71" i="31"/>
  <c r="BJ11" i="31" s="1"/>
  <c r="DD71" i="31"/>
  <c r="DC71" i="31" s="1"/>
  <c r="BK11" i="31" s="1"/>
  <c r="DA5" i="31"/>
  <c r="Z23" i="49"/>
  <c r="U23" i="9"/>
  <c r="X23" i="24"/>
  <c r="AL23" i="25"/>
  <c r="DC25" i="31"/>
  <c r="I7" i="31" s="1"/>
  <c r="DA31" i="31"/>
  <c r="CZ31" i="31"/>
  <c r="DE41" i="31"/>
  <c r="BL8" i="31" s="1"/>
  <c r="DA48" i="31"/>
  <c r="CZ48" i="31"/>
  <c r="AI9" i="31" s="1"/>
  <c r="CZ57" i="31"/>
  <c r="Z10" i="31" s="1"/>
  <c r="DA57" i="31"/>
  <c r="DD57" i="31"/>
  <c r="Z17" i="49"/>
  <c r="U17" i="9"/>
  <c r="X17" i="24"/>
  <c r="AL17" i="25"/>
  <c r="Z21" i="49"/>
  <c r="X21" i="24"/>
  <c r="U21" i="9"/>
  <c r="AL21" i="25"/>
  <c r="Z22" i="49"/>
  <c r="U22" i="9"/>
  <c r="AL22" i="25"/>
  <c r="X22" i="24"/>
  <c r="U25" i="9"/>
  <c r="Z25" i="49"/>
  <c r="AL25" i="25"/>
  <c r="X25" i="24"/>
  <c r="DD31" i="31"/>
  <c r="DD34" i="31"/>
  <c r="CZ39" i="31"/>
  <c r="AR8" i="31" s="1"/>
  <c r="DD39" i="31"/>
  <c r="DC39" i="31" s="1"/>
  <c r="AS8" i="31" s="1"/>
  <c r="DD43" i="31"/>
  <c r="CZ44" i="31"/>
  <c r="CK8" i="31" s="1"/>
  <c r="DD44" i="31"/>
  <c r="CZ51" i="31"/>
  <c r="BJ9" i="31" s="1"/>
  <c r="DA51" i="31"/>
  <c r="DD51" i="31"/>
  <c r="T8" i="9"/>
  <c r="AK8" i="25"/>
  <c r="Y8" i="49"/>
  <c r="W8" i="24"/>
  <c r="Y10" i="49"/>
  <c r="T10" i="9"/>
  <c r="W10" i="24"/>
  <c r="AK10" i="25"/>
  <c r="Y11" i="49"/>
  <c r="T11" i="9"/>
  <c r="W11" i="24"/>
  <c r="AK11" i="25"/>
  <c r="DA12" i="31"/>
  <c r="BS5" i="31" s="1"/>
  <c r="Z16" i="49"/>
  <c r="U16" i="9"/>
  <c r="AL16" i="25"/>
  <c r="DO16" i="31"/>
  <c r="U18" i="9"/>
  <c r="Z18" i="49"/>
  <c r="X18" i="24"/>
  <c r="AL18" i="25"/>
  <c r="Z19" i="49"/>
  <c r="U19" i="9"/>
  <c r="X19" i="24"/>
  <c r="AL19" i="25"/>
  <c r="U20" i="9"/>
  <c r="Z20" i="49"/>
  <c r="X20" i="24"/>
  <c r="AL20" i="25"/>
  <c r="DA39" i="31"/>
  <c r="DA44" i="31"/>
  <c r="DD48" i="31"/>
  <c r="CZ53" i="31"/>
  <c r="CB9" i="31" s="1"/>
  <c r="DA53" i="31"/>
  <c r="Y7" i="49"/>
  <c r="T7" i="9"/>
  <c r="P13" i="9" s="1"/>
  <c r="AK7" i="25"/>
  <c r="DD47" i="31"/>
  <c r="DA47" i="31"/>
  <c r="CZ47" i="31"/>
  <c r="Z9" i="31" s="1"/>
  <c r="DD12" i="31"/>
  <c r="CZ24" i="31"/>
  <c r="CK6" i="31" s="1"/>
  <c r="DD24" i="31"/>
  <c r="DD29" i="31"/>
  <c r="DC29" i="31" s="1"/>
  <c r="AS7" i="31" s="1"/>
  <c r="DE34" i="31"/>
  <c r="CM7" i="31" s="1"/>
  <c r="C6" i="9"/>
  <c r="CZ7" i="31"/>
  <c r="DD7" i="31"/>
  <c r="DC7" i="31" s="1"/>
  <c r="AA5" i="31" s="1"/>
  <c r="DD8" i="31"/>
  <c r="DC8" i="31" s="1"/>
  <c r="AJ5" i="31" s="1"/>
  <c r="CZ8" i="31"/>
  <c r="AI5" i="31" s="1"/>
  <c r="CZ10" i="31"/>
  <c r="BA5" i="31" s="1"/>
  <c r="DD10" i="31"/>
  <c r="DC10" i="31" s="1"/>
  <c r="BB5" i="31" s="1"/>
  <c r="DO12" i="31"/>
  <c r="DD16" i="31"/>
  <c r="DC16" i="31" s="1"/>
  <c r="R6" i="31" s="1"/>
  <c r="CZ16" i="31"/>
  <c r="Q6" i="31" s="1"/>
  <c r="CZ27" i="31"/>
  <c r="Z7" i="31" s="1"/>
  <c r="DD27" i="31"/>
  <c r="DC27" i="31" s="1"/>
  <c r="AA7" i="31" s="1"/>
  <c r="DP34" i="31"/>
  <c r="DO34" i="31" s="1"/>
  <c r="DD41" i="31"/>
  <c r="DC41" i="31" s="1"/>
  <c r="BK8" i="31" s="1"/>
  <c r="DA41" i="31"/>
  <c r="CZ41" i="31"/>
  <c r="BJ8" i="31" s="1"/>
  <c r="DE43" i="31"/>
  <c r="CD8" i="31" s="1"/>
  <c r="DE20" i="31"/>
  <c r="BC6" i="31" s="1"/>
  <c r="U26" i="9"/>
  <c r="Z26" i="49"/>
  <c r="AL26" i="25"/>
  <c r="X26" i="24"/>
  <c r="DE36" i="31"/>
  <c r="S8" i="31" s="1"/>
  <c r="DA64" i="31"/>
  <c r="CZ64" i="31"/>
  <c r="CK10" i="31" s="1"/>
  <c r="DD77" i="31"/>
  <c r="DA77" i="31"/>
  <c r="CZ77" i="31"/>
  <c r="Z12" i="31" s="1"/>
  <c r="DD81" i="31"/>
  <c r="B13" i="52"/>
  <c r="P28" i="24"/>
  <c r="C28" i="24" s="1"/>
  <c r="C36" i="24"/>
  <c r="U22" i="46"/>
  <c r="DE24" i="31"/>
  <c r="CM6" i="31" s="1"/>
  <c r="DE27" i="31"/>
  <c r="AB7" i="31" s="1"/>
  <c r="DE37" i="31"/>
  <c r="AB8" i="31" s="1"/>
  <c r="DD38" i="31"/>
  <c r="DE44" i="31"/>
  <c r="CM8" i="31" s="1"/>
  <c r="DD50" i="31"/>
  <c r="DC50" i="31" s="1"/>
  <c r="BB9" i="31" s="1"/>
  <c r="DD56" i="31"/>
  <c r="DC56" i="31" s="1"/>
  <c r="R10" i="31" s="1"/>
  <c r="DD58" i="31"/>
  <c r="DE59" i="31"/>
  <c r="AT10" i="31" s="1"/>
  <c r="DD60" i="31"/>
  <c r="DD70" i="31"/>
  <c r="DA70" i="31"/>
  <c r="DD72" i="31"/>
  <c r="AC53" i="25"/>
  <c r="AA53" i="25"/>
  <c r="AC69" i="25"/>
  <c r="AA69" i="25"/>
  <c r="AC85" i="25"/>
  <c r="AA85" i="25"/>
  <c r="S14" i="24"/>
  <c r="L14" i="24" s="1"/>
  <c r="M18" i="9"/>
  <c r="P17" i="9"/>
  <c r="M14" i="9"/>
  <c r="M8" i="9"/>
  <c r="L18" i="9"/>
  <c r="C18" i="9" s="1"/>
  <c r="L14" i="9"/>
  <c r="C14" i="9" s="1"/>
  <c r="M10" i="9"/>
  <c r="L8" i="9"/>
  <c r="C8" i="9" s="1"/>
  <c r="M17" i="9"/>
  <c r="P16" i="9"/>
  <c r="M13" i="9"/>
  <c r="L10" i="9"/>
  <c r="P9" i="9"/>
  <c r="P7" i="9"/>
  <c r="P5" i="9"/>
  <c r="L17" i="9"/>
  <c r="C17" i="9" s="1"/>
  <c r="L13" i="9"/>
  <c r="C13" i="9" s="1"/>
  <c r="L16" i="9"/>
  <c r="L12" i="9"/>
  <c r="L9" i="9"/>
  <c r="L7" i="9"/>
  <c r="C7" i="9" s="1"/>
  <c r="P18" i="9"/>
  <c r="M15" i="9"/>
  <c r="P14" i="9"/>
  <c r="M11" i="9"/>
  <c r="P8" i="9"/>
  <c r="L15" i="9"/>
  <c r="L11" i="9"/>
  <c r="C11" i="9" s="1"/>
  <c r="P10" i="9"/>
  <c r="P15" i="9"/>
  <c r="M12" i="9"/>
  <c r="M7" i="9"/>
  <c r="M5" i="9"/>
  <c r="L5" i="9"/>
  <c r="M9" i="9"/>
  <c r="M16" i="9"/>
  <c r="P11" i="9"/>
  <c r="M6" i="9"/>
  <c r="P12" i="9"/>
  <c r="L33" i="46"/>
  <c r="R33" i="46"/>
  <c r="S32" i="46" s="1"/>
  <c r="M32" i="46"/>
  <c r="DP6" i="31"/>
  <c r="T9" i="9"/>
  <c r="Y9" i="49"/>
  <c r="W9" i="24"/>
  <c r="AK9" i="25"/>
  <c r="DE12" i="31"/>
  <c r="BU5" i="31" s="1"/>
  <c r="DP14" i="31"/>
  <c r="DE17" i="31"/>
  <c r="AB6" i="31" s="1"/>
  <c r="DE21" i="31"/>
  <c r="BL6" i="31" s="1"/>
  <c r="Z24" i="49"/>
  <c r="AA24" i="49" s="1"/>
  <c r="U24" i="9"/>
  <c r="X24" i="24"/>
  <c r="AL24" i="25"/>
  <c r="CZ26" i="31"/>
  <c r="Q7" i="31" s="1"/>
  <c r="CZ29" i="31"/>
  <c r="AR7" i="31" s="1"/>
  <c r="DE30" i="31"/>
  <c r="CZ35" i="31"/>
  <c r="H8" i="31" s="1"/>
  <c r="DE38" i="31"/>
  <c r="AK8" i="31" s="1"/>
  <c r="CZ43" i="31"/>
  <c r="CB8" i="31" s="1"/>
  <c r="DE50" i="31"/>
  <c r="BC9" i="31" s="1"/>
  <c r="DE51" i="31"/>
  <c r="BL9" i="31" s="1"/>
  <c r="DE52" i="31"/>
  <c r="BU9" i="31" s="1"/>
  <c r="DE53" i="31"/>
  <c r="CD9" i="31" s="1"/>
  <c r="DE56" i="31"/>
  <c r="S10" i="31" s="1"/>
  <c r="DE57" i="31"/>
  <c r="AB10" i="31" s="1"/>
  <c r="DE58" i="31"/>
  <c r="AK10" i="31" s="1"/>
  <c r="CZ63" i="31"/>
  <c r="CB10" i="31" s="1"/>
  <c r="DD64" i="31"/>
  <c r="DC64" i="31" s="1"/>
  <c r="CL10" i="31" s="1"/>
  <c r="DD65" i="31"/>
  <c r="CZ70" i="31"/>
  <c r="DE71" i="31"/>
  <c r="BL11" i="31" s="1"/>
  <c r="DE72" i="31"/>
  <c r="BU11" i="31" s="1"/>
  <c r="B21" i="52"/>
  <c r="S41" i="24"/>
  <c r="W30" i="24"/>
  <c r="X30" i="24" s="1"/>
  <c r="W7" i="24"/>
  <c r="DE55" i="31"/>
  <c r="J10" i="31" s="1"/>
  <c r="DD62" i="31"/>
  <c r="DE64" i="31"/>
  <c r="CM10" i="31" s="1"/>
  <c r="DE65" i="31"/>
  <c r="J11" i="31" s="1"/>
  <c r="DD66" i="31"/>
  <c r="DC66" i="31" s="1"/>
  <c r="R11" i="31" s="1"/>
  <c r="DD69" i="31"/>
  <c r="DD76" i="31"/>
  <c r="DA76" i="31"/>
  <c r="AC41" i="25"/>
  <c r="AA41" i="25"/>
  <c r="AC50" i="25"/>
  <c r="AC57" i="25"/>
  <c r="AA57" i="25"/>
  <c r="AC66" i="25"/>
  <c r="AC73" i="25"/>
  <c r="AA73" i="25"/>
  <c r="AC82" i="25"/>
  <c r="DE22" i="31"/>
  <c r="BU6" i="31" s="1"/>
  <c r="DE25" i="31"/>
  <c r="J7" i="31" s="1"/>
  <c r="DE28" i="31"/>
  <c r="AK7" i="31" s="1"/>
  <c r="DE31" i="31"/>
  <c r="BL7" i="31" s="1"/>
  <c r="DE40" i="31"/>
  <c r="BC8" i="31" s="1"/>
  <c r="DE46" i="31"/>
  <c r="S9" i="31" s="1"/>
  <c r="DE47" i="31"/>
  <c r="AB9" i="31" s="1"/>
  <c r="DD61" i="31"/>
  <c r="CZ62" i="31"/>
  <c r="BS10" i="31" s="1"/>
  <c r="CZ69" i="31"/>
  <c r="AR11" i="31" s="1"/>
  <c r="DE70" i="31"/>
  <c r="BC11" i="31" s="1"/>
  <c r="CZ76" i="31"/>
  <c r="Q12" i="31" s="1"/>
  <c r="DD79" i="31"/>
  <c r="DC79" i="31" s="1"/>
  <c r="AS12" i="31" s="1"/>
  <c r="DD84" i="31"/>
  <c r="DC84" i="31" s="1"/>
  <c r="CL12" i="31" s="1"/>
  <c r="DA84" i="31"/>
  <c r="CZ84" i="31"/>
  <c r="DA59" i="31"/>
  <c r="CZ59" i="31"/>
  <c r="AR10" i="31" s="1"/>
  <c r="DD68" i="31"/>
  <c r="DC68" i="31" s="1"/>
  <c r="AJ11" i="31" s="1"/>
  <c r="DD74" i="31"/>
  <c r="DD75" i="31"/>
  <c r="DE79" i="31"/>
  <c r="AT12" i="31" s="1"/>
  <c r="AC45" i="25"/>
  <c r="AA45" i="25"/>
  <c r="AC54" i="25"/>
  <c r="AC61" i="25"/>
  <c r="AA61" i="25"/>
  <c r="AC70" i="25"/>
  <c r="AC77" i="25"/>
  <c r="AA77" i="25"/>
  <c r="AC86" i="25"/>
  <c r="Q13" i="24"/>
  <c r="C17" i="24"/>
  <c r="P29" i="24"/>
  <c r="Z7" i="49"/>
  <c r="U7" i="9"/>
  <c r="AL7" i="25"/>
  <c r="DE84" i="31"/>
  <c r="CM12" i="31" s="1"/>
  <c r="DD78" i="31"/>
  <c r="DC78" i="31" s="1"/>
  <c r="AJ12" i="31" s="1"/>
  <c r="DE77" i="31"/>
  <c r="AB12" i="31" s="1"/>
  <c r="DE76" i="31"/>
  <c r="S12" i="31" s="1"/>
  <c r="DE75" i="31"/>
  <c r="J12" i="31" s="1"/>
  <c r="DE69" i="31"/>
  <c r="AT11" i="31" s="1"/>
  <c r="DE68" i="31"/>
  <c r="AK11" i="31" s="1"/>
  <c r="DE62" i="31"/>
  <c r="BU10" i="31" s="1"/>
  <c r="DE48" i="31"/>
  <c r="AK9" i="31" s="1"/>
  <c r="DE81" i="31"/>
  <c r="BL12" i="31" s="1"/>
  <c r="DE74" i="31"/>
  <c r="CM11" i="31" s="1"/>
  <c r="DE67" i="31"/>
  <c r="AB11" i="31" s="1"/>
  <c r="DE61" i="31"/>
  <c r="BL10" i="31" s="1"/>
  <c r="DE80" i="31"/>
  <c r="BC12" i="31" s="1"/>
  <c r="DE66" i="31"/>
  <c r="S11" i="31" s="1"/>
  <c r="DE60" i="31"/>
  <c r="BC10" i="31" s="1"/>
  <c r="DP15" i="31"/>
  <c r="DE73" i="31" s="1"/>
  <c r="CD11" i="31" s="1"/>
  <c r="DE19" i="31"/>
  <c r="AT6" i="31" s="1"/>
  <c r="DE23" i="31"/>
  <c r="CD6" i="31" s="1"/>
  <c r="DE32" i="31"/>
  <c r="BU7" i="31" s="1"/>
  <c r="DE42" i="31"/>
  <c r="BU8" i="31" s="1"/>
  <c r="DD49" i="31"/>
  <c r="DC49" i="31" s="1"/>
  <c r="AS9" i="31" s="1"/>
  <c r="DD55" i="31"/>
  <c r="DC55" i="31" s="1"/>
  <c r="I10" i="31" s="1"/>
  <c r="DD67" i="31"/>
  <c r="DC67" i="31" s="1"/>
  <c r="AA11" i="31" s="1"/>
  <c r="CZ68" i="31"/>
  <c r="AI11" i="31" s="1"/>
  <c r="CZ75" i="31"/>
  <c r="H12" i="31" s="1"/>
  <c r="U6" i="46"/>
  <c r="U7" i="46" s="1"/>
  <c r="U8" i="46" s="1"/>
  <c r="Q9" i="24"/>
  <c r="P15" i="24"/>
  <c r="Q17" i="24"/>
  <c r="S20" i="24"/>
  <c r="L20" i="24" s="1"/>
  <c r="K20" i="24" s="1"/>
  <c r="F20" i="24" s="1"/>
  <c r="P21" i="24"/>
  <c r="C21" i="24" s="1"/>
  <c r="Q29" i="24"/>
  <c r="S32" i="24"/>
  <c r="Q36" i="24"/>
  <c r="P42" i="24"/>
  <c r="C9" i="33"/>
  <c r="B9" i="33"/>
  <c r="P6" i="24"/>
  <c r="P12" i="24"/>
  <c r="Q15" i="24"/>
  <c r="S17" i="24"/>
  <c r="L17" i="24" s="1"/>
  <c r="K17" i="24" s="1"/>
  <c r="F17" i="24" s="1"/>
  <c r="Q21" i="24"/>
  <c r="Q24" i="24"/>
  <c r="S33" i="24"/>
  <c r="P34" i="24"/>
  <c r="C34" i="24" s="1"/>
  <c r="S38" i="24"/>
  <c r="Q40" i="24"/>
  <c r="Q6" i="24"/>
  <c r="P18" i="24"/>
  <c r="P30" i="24"/>
  <c r="Q34" i="24"/>
  <c r="P35" i="24"/>
  <c r="C35" i="24" s="1"/>
  <c r="AA5" i="49"/>
  <c r="H4" i="30"/>
  <c r="T43" i="46"/>
  <c r="U43" i="46" s="1"/>
  <c r="CZ65" i="31"/>
  <c r="H11" i="31" s="1"/>
  <c r="CZ73" i="31"/>
  <c r="CB11" i="31" s="1"/>
  <c r="CZ79" i="31"/>
  <c r="AR12" i="31" s="1"/>
  <c r="P8" i="24"/>
  <c r="C8" i="24" s="1"/>
  <c r="P10" i="24"/>
  <c r="S18" i="24"/>
  <c r="L18" i="24" s="1"/>
  <c r="K18" i="24" s="1"/>
  <c r="F18" i="24" s="1"/>
  <c r="AJ22" i="24"/>
  <c r="AM22" i="24" s="1"/>
  <c r="Q30" i="24"/>
  <c r="S34" i="24"/>
  <c r="L34" i="24" s="1"/>
  <c r="P43" i="24"/>
  <c r="C43" i="24" s="1"/>
  <c r="AA8" i="49"/>
  <c r="U7" i="49" s="1"/>
  <c r="Q8" i="24"/>
  <c r="P13" i="24"/>
  <c r="C13" i="24" s="1"/>
  <c r="P19" i="24"/>
  <c r="C19" i="24" s="1"/>
  <c r="P25" i="24"/>
  <c r="Q31" i="24"/>
  <c r="P37" i="24"/>
  <c r="C37" i="24" s="1"/>
  <c r="P39" i="24"/>
  <c r="Q43" i="24"/>
  <c r="AA10" i="49"/>
  <c r="P7" i="24"/>
  <c r="C7" i="24" s="1"/>
  <c r="P11" i="24"/>
  <c r="P16" i="24"/>
  <c r="Q19" i="24"/>
  <c r="P22" i="24"/>
  <c r="AJ23" i="24"/>
  <c r="AM23" i="24" s="1"/>
  <c r="Q25" i="24"/>
  <c r="Q26" i="24"/>
  <c r="S31" i="24"/>
  <c r="Q37" i="24"/>
  <c r="Q39" i="24"/>
  <c r="C6" i="47"/>
  <c r="C7" i="47"/>
  <c r="Q38" i="24"/>
  <c r="P38" i="24"/>
  <c r="S42" i="24"/>
  <c r="Q41" i="24"/>
  <c r="P40" i="24"/>
  <c r="P33" i="24"/>
  <c r="C33" i="24" s="1"/>
  <c r="P31" i="24"/>
  <c r="C31" i="24" s="1"/>
  <c r="P26" i="24"/>
  <c r="C26" i="24" s="1"/>
  <c r="P24" i="24"/>
  <c r="S43" i="24"/>
  <c r="Q42" i="24"/>
  <c r="P41" i="24"/>
  <c r="C41" i="24" s="1"/>
  <c r="S36" i="24"/>
  <c r="Q35" i="24"/>
  <c r="Q28" i="24"/>
  <c r="Q22" i="24"/>
  <c r="Q20" i="24"/>
  <c r="C20" i="24" s="1"/>
  <c r="Q18" i="24"/>
  <c r="Q16" i="24"/>
  <c r="Q14" i="24"/>
  <c r="Q12" i="24"/>
  <c r="Q10" i="24"/>
  <c r="P5" i="24"/>
  <c r="C5" i="24" s="1"/>
  <c r="Q7" i="24"/>
  <c r="AM7" i="24"/>
  <c r="Q11" i="24"/>
  <c r="S13" i="24"/>
  <c r="L13" i="24" s="1"/>
  <c r="P14" i="24"/>
  <c r="C14" i="24" s="1"/>
  <c r="S16" i="24"/>
  <c r="L16" i="24" s="1"/>
  <c r="K16" i="24" s="1"/>
  <c r="S19" i="24"/>
  <c r="L19" i="24" s="1"/>
  <c r="K19" i="24" s="1"/>
  <c r="F19" i="24" s="1"/>
  <c r="P23" i="24"/>
  <c r="C23" i="24" s="1"/>
  <c r="P27" i="24"/>
  <c r="C27" i="24" s="1"/>
  <c r="P32" i="24"/>
  <c r="C32" i="24" s="1"/>
  <c r="S37" i="24"/>
  <c r="L37" i="24" s="1"/>
  <c r="K37" i="24" s="1"/>
  <c r="F37" i="24" s="1"/>
  <c r="C7" i="42"/>
  <c r="J7" i="42"/>
  <c r="M7" i="42" s="1"/>
  <c r="T44" i="46"/>
  <c r="U44" i="46" s="1"/>
  <c r="C7" i="33"/>
  <c r="R26" i="46"/>
  <c r="S25" i="46" s="1"/>
  <c r="D13" i="54"/>
  <c r="R5" i="49"/>
  <c r="R6" i="49"/>
  <c r="R7" i="49"/>
  <c r="S9" i="46"/>
  <c r="I5" i="49"/>
  <c r="B5" i="49" s="1"/>
  <c r="I6" i="49"/>
  <c r="B6" i="49" s="1"/>
  <c r="I7" i="49"/>
  <c r="B7" i="49" s="1"/>
  <c r="R24" i="46"/>
  <c r="S23" i="46" s="1"/>
  <c r="T23" i="46" s="1"/>
  <c r="R28" i="46"/>
  <c r="S27" i="46" s="1"/>
  <c r="M31" i="46"/>
  <c r="R32" i="46"/>
  <c r="S31" i="46" s="1"/>
  <c r="M5" i="49"/>
  <c r="M6" i="49"/>
  <c r="M7" i="49"/>
  <c r="B10" i="33"/>
  <c r="O5" i="46"/>
  <c r="R25" i="46"/>
  <c r="S24" i="46" s="1"/>
  <c r="R29" i="46"/>
  <c r="S28" i="46" s="1"/>
  <c r="N5" i="49"/>
  <c r="N6" i="49"/>
  <c r="G95" i="25" l="1"/>
  <c r="G93" i="25"/>
  <c r="G91" i="25"/>
  <c r="G92" i="25"/>
  <c r="G94" i="25"/>
  <c r="G90" i="25"/>
  <c r="G103" i="25"/>
  <c r="G102" i="25"/>
  <c r="G101" i="25"/>
  <c r="G100" i="25"/>
  <c r="G98" i="25"/>
  <c r="G99" i="25"/>
  <c r="G96" i="25"/>
  <c r="G97" i="25"/>
  <c r="G16" i="56"/>
  <c r="DC20" i="31"/>
  <c r="BB6" i="31" s="1"/>
  <c r="P6" i="49"/>
  <c r="L43" i="24"/>
  <c r="K43" i="24" s="1"/>
  <c r="F43" i="24" s="1"/>
  <c r="C40" i="24"/>
  <c r="C22" i="24"/>
  <c r="C42" i="24"/>
  <c r="DD54" i="31"/>
  <c r="Z6" i="49"/>
  <c r="AA6" i="49" s="1"/>
  <c r="P7" i="49" s="1"/>
  <c r="U6" i="9"/>
  <c r="X6" i="24"/>
  <c r="AL6" i="25"/>
  <c r="DD33" i="31"/>
  <c r="DD22" i="31"/>
  <c r="DC22" i="31" s="1"/>
  <c r="BT6" i="31" s="1"/>
  <c r="DD42" i="31"/>
  <c r="DC42" i="31" s="1"/>
  <c r="BT8" i="31" s="1"/>
  <c r="AU6" i="2"/>
  <c r="C15" i="9"/>
  <c r="C9" i="9"/>
  <c r="C10" i="9"/>
  <c r="DD63" i="31"/>
  <c r="DC38" i="31"/>
  <c r="AJ8" i="31" s="1"/>
  <c r="T12" i="9"/>
  <c r="Y12" i="49"/>
  <c r="AK12" i="25"/>
  <c r="DO27" i="31"/>
  <c r="DO29" i="31"/>
  <c r="DO30" i="31"/>
  <c r="DO28" i="31"/>
  <c r="AT12" i="2"/>
  <c r="AY12" i="2" s="1"/>
  <c r="DC47" i="31"/>
  <c r="AA9" i="31" s="1"/>
  <c r="DC51" i="31"/>
  <c r="BK9" i="31" s="1"/>
  <c r="DC34" i="31"/>
  <c r="CL7" i="31" s="1"/>
  <c r="AL31" i="25"/>
  <c r="DO31" i="31"/>
  <c r="AK31" i="25" s="1"/>
  <c r="DC14" i="31"/>
  <c r="CL5" i="31" s="1"/>
  <c r="DC36" i="31"/>
  <c r="R8" i="31" s="1"/>
  <c r="DD23" i="31"/>
  <c r="DC23" i="31" s="1"/>
  <c r="CC6" i="31" s="1"/>
  <c r="C10" i="2"/>
  <c r="C16" i="2"/>
  <c r="AJ9" i="2"/>
  <c r="C15" i="2"/>
  <c r="C21" i="2"/>
  <c r="E44" i="2"/>
  <c r="AJ32" i="2"/>
  <c r="T24" i="46"/>
  <c r="O6" i="46"/>
  <c r="O24" i="46"/>
  <c r="P5" i="49"/>
  <c r="C39" i="24"/>
  <c r="T5" i="46"/>
  <c r="C30" i="24"/>
  <c r="C15" i="24"/>
  <c r="DE82" i="31"/>
  <c r="BU12" i="31" s="1"/>
  <c r="CK12" i="31"/>
  <c r="DC61" i="31"/>
  <c r="BK10" i="31" s="1"/>
  <c r="DC62" i="31"/>
  <c r="BT10" i="31" s="1"/>
  <c r="DB30" i="31"/>
  <c r="BC7" i="31"/>
  <c r="C5" i="9"/>
  <c r="P6" i="9"/>
  <c r="C12" i="9"/>
  <c r="DC60" i="31"/>
  <c r="BB10" i="31" s="1"/>
  <c r="DC81" i="31"/>
  <c r="BK12" i="31" s="1"/>
  <c r="DE33" i="31"/>
  <c r="CD7" i="31" s="1"/>
  <c r="DC40" i="31"/>
  <c r="BB8" i="31" s="1"/>
  <c r="DC31" i="31"/>
  <c r="BK7" i="31" s="1"/>
  <c r="AA22" i="49"/>
  <c r="AA17" i="49"/>
  <c r="DC46" i="31"/>
  <c r="R9" i="31" s="1"/>
  <c r="AJ42" i="2"/>
  <c r="AJ24" i="2"/>
  <c r="AJ37" i="2"/>
  <c r="AJ54" i="2"/>
  <c r="D39" i="2"/>
  <c r="AO19" i="2"/>
  <c r="D37" i="2"/>
  <c r="L41" i="24"/>
  <c r="K41" i="24" s="1"/>
  <c r="F41" i="24" s="1"/>
  <c r="C24" i="24"/>
  <c r="L42" i="24"/>
  <c r="K42" i="24" s="1"/>
  <c r="F42" i="24" s="1"/>
  <c r="C16" i="24"/>
  <c r="C10" i="24"/>
  <c r="L32" i="24"/>
  <c r="K32" i="24" s="1"/>
  <c r="F32" i="24" s="1"/>
  <c r="DE63" i="31"/>
  <c r="CD10" i="31" s="1"/>
  <c r="DD83" i="31"/>
  <c r="U14" i="9"/>
  <c r="Z14" i="49"/>
  <c r="AA14" i="49" s="1"/>
  <c r="AL14" i="25"/>
  <c r="DP32" i="31"/>
  <c r="DO14" i="31"/>
  <c r="AU14" i="2"/>
  <c r="C16" i="9"/>
  <c r="DC24" i="31"/>
  <c r="CL6" i="31" s="1"/>
  <c r="AA19" i="49"/>
  <c r="AA16" i="49"/>
  <c r="AA23" i="49"/>
  <c r="AA13" i="49"/>
  <c r="C6" i="2"/>
  <c r="C12" i="2"/>
  <c r="E24" i="2"/>
  <c r="E32" i="2"/>
  <c r="C5" i="2"/>
  <c r="C11" i="2"/>
  <c r="C17" i="2"/>
  <c r="AO22" i="2"/>
  <c r="E34" i="2"/>
  <c r="D32" i="2"/>
  <c r="AJ27" i="2"/>
  <c r="AJ1" i="2" s="1"/>
  <c r="AJ2" i="2" s="1"/>
  <c r="E17" i="2"/>
  <c r="C9" i="2"/>
  <c r="C38" i="24"/>
  <c r="C11" i="24"/>
  <c r="L38" i="24"/>
  <c r="K38" i="24" s="1"/>
  <c r="F38" i="24" s="1"/>
  <c r="C12" i="24"/>
  <c r="U9" i="46"/>
  <c r="U10" i="46" s="1"/>
  <c r="U11" i="46" s="1"/>
  <c r="DE54" i="31"/>
  <c r="CM9" i="31" s="1"/>
  <c r="BA11" i="31"/>
  <c r="L34" i="46"/>
  <c r="M33" i="46"/>
  <c r="R34" i="46"/>
  <c r="S33" i="46" s="1"/>
  <c r="DC58" i="31"/>
  <c r="AJ10" i="31" s="1"/>
  <c r="DC44" i="31"/>
  <c r="CL8" i="31" s="1"/>
  <c r="DD82" i="31"/>
  <c r="DC82" i="31" s="1"/>
  <c r="BT12" i="31" s="1"/>
  <c r="BJ7" i="31"/>
  <c r="DC21" i="31"/>
  <c r="BK6" i="31" s="1"/>
  <c r="AA12" i="49"/>
  <c r="E7" i="2"/>
  <c r="AJ12" i="2"/>
  <c r="C23" i="2"/>
  <c r="E47" i="2"/>
  <c r="AJ34" i="2"/>
  <c r="H7" i="31"/>
  <c r="Z5" i="31"/>
  <c r="Y13" i="49"/>
  <c r="T13" i="9"/>
  <c r="AK13" i="25"/>
  <c r="AT13" i="2"/>
  <c r="AY13" i="2" s="1"/>
  <c r="D12" i="2"/>
  <c r="L31" i="24"/>
  <c r="K31" i="24" s="1"/>
  <c r="F31" i="24" s="1"/>
  <c r="C18" i="24"/>
  <c r="AA11" i="49"/>
  <c r="AA7" i="49"/>
  <c r="AA9" i="49"/>
  <c r="DC75" i="31"/>
  <c r="I12" i="31" s="1"/>
  <c r="DC76" i="31"/>
  <c r="R12" i="31" s="1"/>
  <c r="DC65" i="31"/>
  <c r="I11" i="31" s="1"/>
  <c r="DC77" i="31"/>
  <c r="AA12" i="31" s="1"/>
  <c r="AA26" i="49"/>
  <c r="DC12" i="31"/>
  <c r="BT5" i="31" s="1"/>
  <c r="DD53" i="31"/>
  <c r="DC53" i="31" s="1"/>
  <c r="CC9" i="31" s="1"/>
  <c r="AA25" i="49"/>
  <c r="DC57" i="31"/>
  <c r="AA10" i="31" s="1"/>
  <c r="DC17" i="31"/>
  <c r="AA6" i="31" s="1"/>
  <c r="DC32" i="31"/>
  <c r="BT7" i="31" s="1"/>
  <c r="DC59" i="31"/>
  <c r="AS10" i="31" s="1"/>
  <c r="C20" i="2"/>
  <c r="AO32" i="2"/>
  <c r="C7" i="2"/>
  <c r="AO12" i="2"/>
  <c r="E39" i="2"/>
  <c r="D34" i="2"/>
  <c r="D7" i="48"/>
  <c r="Q8" i="48"/>
  <c r="Z15" i="49"/>
  <c r="AA15" i="49" s="1"/>
  <c r="U15" i="9"/>
  <c r="DP33" i="31"/>
  <c r="DO33" i="31" s="1"/>
  <c r="AL15" i="25"/>
  <c r="DO15" i="31"/>
  <c r="AU15" i="2"/>
  <c r="DC70" i="31"/>
  <c r="BB11" i="31" s="1"/>
  <c r="DC48" i="31"/>
  <c r="AJ9" i="31" s="1"/>
  <c r="T16" i="9"/>
  <c r="AK16" i="25"/>
  <c r="Y16" i="49"/>
  <c r="AT16" i="2"/>
  <c r="AY16" i="2" s="1"/>
  <c r="AO54" i="2" s="1"/>
  <c r="M16" i="24"/>
  <c r="F16" i="24"/>
  <c r="J8" i="42"/>
  <c r="M8" i="42" s="1"/>
  <c r="C8" i="42"/>
  <c r="L36" i="24"/>
  <c r="K36" i="24" s="1"/>
  <c r="F36" i="24" s="1"/>
  <c r="C25" i="24"/>
  <c r="L33" i="24"/>
  <c r="K33" i="24" s="1"/>
  <c r="F33" i="24" s="1"/>
  <c r="C6" i="24"/>
  <c r="DE83" i="31"/>
  <c r="CD12" i="31" s="1"/>
  <c r="C29" i="24"/>
  <c r="DC74" i="31"/>
  <c r="CL11" i="31" s="1"/>
  <c r="DC69" i="31"/>
  <c r="AS11" i="31" s="1"/>
  <c r="W13" i="24"/>
  <c r="W15" i="24"/>
  <c r="X7" i="24"/>
  <c r="W14" i="24"/>
  <c r="W16" i="24"/>
  <c r="DC72" i="31"/>
  <c r="BT11" i="31" s="1"/>
  <c r="DD52" i="31"/>
  <c r="DC52" i="31" s="1"/>
  <c r="BT9" i="31" s="1"/>
  <c r="U23" i="46"/>
  <c r="U24" i="46" s="1"/>
  <c r="U25" i="46" s="1"/>
  <c r="U26" i="46" s="1"/>
  <c r="U27" i="46" s="1"/>
  <c r="U28" i="46" s="1"/>
  <c r="U29" i="46" s="1"/>
  <c r="U30" i="46" s="1"/>
  <c r="U31" i="46" s="1"/>
  <c r="U32" i="46" s="1"/>
  <c r="DD73" i="31"/>
  <c r="DC73" i="31" s="1"/>
  <c r="CC11" i="31" s="1"/>
  <c r="DC80" i="31"/>
  <c r="BB12" i="31" s="1"/>
  <c r="AA20" i="49"/>
  <c r="AA18" i="49"/>
  <c r="DC43" i="31"/>
  <c r="CC8" i="31" s="1"/>
  <c r="AA21" i="49"/>
  <c r="DC28" i="31"/>
  <c r="AJ7" i="31" s="1"/>
  <c r="H5" i="31"/>
  <c r="DC19" i="31"/>
  <c r="AS6" i="31" s="1"/>
  <c r="C8" i="2"/>
  <c r="C14" i="2"/>
  <c r="C13" i="2"/>
  <c r="C19" i="2"/>
  <c r="G17" i="56" l="1"/>
  <c r="DC83" i="31"/>
  <c r="CC12" i="31" s="1"/>
  <c r="DC33" i="31"/>
  <c r="CC7" i="31" s="1"/>
  <c r="W34" i="24"/>
  <c r="X16" i="24"/>
  <c r="S5" i="24"/>
  <c r="L5" i="24" s="1"/>
  <c r="S21" i="24"/>
  <c r="L21" i="24" s="1"/>
  <c r="Y15" i="49"/>
  <c r="T15" i="9"/>
  <c r="AK15" i="25"/>
  <c r="AT15" i="2"/>
  <c r="AY15" i="2" s="1"/>
  <c r="S34" i="46"/>
  <c r="W28" i="24"/>
  <c r="AK28" i="25"/>
  <c r="DP28" i="31"/>
  <c r="AT28" i="2"/>
  <c r="AY28" i="2" s="1"/>
  <c r="DC63" i="31"/>
  <c r="CC10" i="31" s="1"/>
  <c r="W32" i="24"/>
  <c r="X14" i="24"/>
  <c r="S7" i="24"/>
  <c r="L7" i="24" s="1"/>
  <c r="S23" i="24"/>
  <c r="L23" i="24" s="1"/>
  <c r="S30" i="24"/>
  <c r="L30" i="24" s="1"/>
  <c r="S40" i="24"/>
  <c r="L40" i="24" s="1"/>
  <c r="X15" i="24"/>
  <c r="W33" i="24"/>
  <c r="S15" i="24"/>
  <c r="L15" i="24" s="1"/>
  <c r="S6" i="24"/>
  <c r="L6" i="24" s="1"/>
  <c r="S39" i="24"/>
  <c r="L39" i="24" s="1"/>
  <c r="S22" i="24"/>
  <c r="L22" i="24" s="1"/>
  <c r="S35" i="24"/>
  <c r="L35" i="24" s="1"/>
  <c r="S29" i="24"/>
  <c r="L29" i="24" s="1"/>
  <c r="U6" i="49"/>
  <c r="U5" i="49"/>
  <c r="Y14" i="49"/>
  <c r="AK14" i="25"/>
  <c r="T14" i="9"/>
  <c r="AT14" i="2"/>
  <c r="AY14" i="2" s="1"/>
  <c r="BA7" i="31"/>
  <c r="DD30" i="31"/>
  <c r="DC30" i="31" s="1"/>
  <c r="BB7" i="31" s="1"/>
  <c r="DP30" i="31"/>
  <c r="AK30" i="25"/>
  <c r="AT30" i="2"/>
  <c r="AY30" i="2" s="1"/>
  <c r="X13" i="24"/>
  <c r="W31" i="24"/>
  <c r="S8" i="24"/>
  <c r="L8" i="24" s="1"/>
  <c r="S24" i="24"/>
  <c r="L24" i="24" s="1"/>
  <c r="AL32" i="25"/>
  <c r="DO32" i="31"/>
  <c r="AK32" i="25" s="1"/>
  <c r="W29" i="24"/>
  <c r="AK29" i="25"/>
  <c r="DP29" i="31"/>
  <c r="AT29" i="2"/>
  <c r="AY29" i="2" s="1"/>
  <c r="K5" i="49"/>
  <c r="K6" i="49"/>
  <c r="K7" i="49"/>
  <c r="R35" i="46"/>
  <c r="M34" i="46"/>
  <c r="L35" i="46"/>
  <c r="U33" i="46"/>
  <c r="U34" i="46" s="1"/>
  <c r="C9" i="42"/>
  <c r="J9" i="42"/>
  <c r="M9" i="42" s="1"/>
  <c r="Y27" i="49"/>
  <c r="T27" i="9"/>
  <c r="W27" i="24"/>
  <c r="AK27" i="25"/>
  <c r="DP27" i="31"/>
  <c r="AT27" i="2"/>
  <c r="AY27" i="2" s="1"/>
  <c r="V8" i="48"/>
  <c r="S8" i="48"/>
  <c r="T8" i="48"/>
  <c r="W8" i="48" s="1"/>
  <c r="F8" i="48" s="1"/>
  <c r="B8" i="48"/>
  <c r="O7" i="46"/>
  <c r="O25" i="46"/>
  <c r="T25" i="46" s="1"/>
  <c r="T6" i="46"/>
  <c r="DC54" i="31"/>
  <c r="CL9" i="31" s="1"/>
  <c r="G18" i="56" l="1"/>
  <c r="X31" i="24"/>
  <c r="S28" i="24"/>
  <c r="L28" i="24" s="1"/>
  <c r="S12" i="24"/>
  <c r="L12" i="24" s="1"/>
  <c r="X29" i="24"/>
  <c r="AL29" i="25"/>
  <c r="AU29" i="2"/>
  <c r="D8" i="48"/>
  <c r="Q9" i="48"/>
  <c r="X32" i="24"/>
  <c r="S27" i="24"/>
  <c r="L27" i="24" s="1"/>
  <c r="S11" i="24"/>
  <c r="L11" i="24" s="1"/>
  <c r="X34" i="24"/>
  <c r="S9" i="24"/>
  <c r="L9" i="24" s="1"/>
  <c r="S25" i="24"/>
  <c r="L25" i="24" s="1"/>
  <c r="R36" i="46"/>
  <c r="M35" i="46"/>
  <c r="L36" i="46"/>
  <c r="X33" i="24"/>
  <c r="S26" i="24"/>
  <c r="L26" i="24" s="1"/>
  <c r="S10" i="24"/>
  <c r="L10" i="24" s="1"/>
  <c r="AO34" i="2"/>
  <c r="AO24" i="2"/>
  <c r="AO44" i="2"/>
  <c r="Z27" i="49"/>
  <c r="AA27" i="49" s="1"/>
  <c r="U27" i="9"/>
  <c r="X27" i="24"/>
  <c r="AL27" i="25"/>
  <c r="AU27" i="2"/>
  <c r="O8" i="46"/>
  <c r="O26" i="46"/>
  <c r="T26" i="46" s="1"/>
  <c r="T7" i="46"/>
  <c r="AL30" i="25"/>
  <c r="AU30" i="2"/>
  <c r="X28" i="24"/>
  <c r="AL28" i="25"/>
  <c r="AU28" i="2"/>
  <c r="G19" i="56" l="1"/>
  <c r="AO1" i="2"/>
  <c r="O27" i="46"/>
  <c r="T27" i="46" s="1"/>
  <c r="O9" i="46"/>
  <c r="T8" i="46"/>
  <c r="R37" i="46"/>
  <c r="M36" i="46"/>
  <c r="L37" i="46"/>
  <c r="S9" i="48"/>
  <c r="B9" i="48"/>
  <c r="V9" i="48"/>
  <c r="T9" i="48" s="1"/>
  <c r="W9" i="48" s="1"/>
  <c r="F9" i="48" s="1"/>
  <c r="G20" i="56" l="1"/>
  <c r="R38" i="46"/>
  <c r="M37" i="46"/>
  <c r="L38" i="46"/>
  <c r="O10" i="46"/>
  <c r="O28" i="46"/>
  <c r="T28" i="46" s="1"/>
  <c r="T9" i="46"/>
  <c r="T13" i="46" s="1"/>
  <c r="T16" i="46" s="1"/>
  <c r="Q10" i="48"/>
  <c r="D9" i="48"/>
  <c r="AO2" i="2"/>
  <c r="AP3" i="2"/>
  <c r="G21" i="56" l="1"/>
  <c r="O11" i="46"/>
  <c r="O29" i="46"/>
  <c r="T29" i="46" s="1"/>
  <c r="S10" i="48"/>
  <c r="B10" i="48"/>
  <c r="V10" i="48"/>
  <c r="T10" i="48"/>
  <c r="W10" i="48" s="1"/>
  <c r="F10" i="48" s="1"/>
  <c r="R39" i="46"/>
  <c r="M38" i="46"/>
  <c r="L39" i="46"/>
  <c r="G22" i="56" l="1"/>
  <c r="Q11" i="48"/>
  <c r="D10" i="48"/>
  <c r="R40" i="46"/>
  <c r="M39" i="46"/>
  <c r="L40" i="46"/>
  <c r="M40" i="46" s="1"/>
  <c r="O30" i="46"/>
  <c r="O12" i="46"/>
  <c r="G23" i="56" l="1"/>
  <c r="O31" i="46"/>
  <c r="T30" i="46"/>
  <c r="V11" i="48"/>
  <c r="T11" i="48" s="1"/>
  <c r="W11" i="48" s="1"/>
  <c r="F11" i="48" s="1"/>
  <c r="S11" i="48"/>
  <c r="B11" i="48"/>
  <c r="CX142" i="55"/>
  <c r="CP152" i="55"/>
  <c r="CV166" i="55"/>
  <c r="CW44" i="55"/>
  <c r="DE127" i="55"/>
  <c r="CZ92" i="55"/>
  <c r="DB112" i="55"/>
  <c r="CP221" i="55"/>
  <c r="DB201" i="55"/>
  <c r="CP131" i="55"/>
  <c r="DB183" i="55"/>
  <c r="DD154" i="55"/>
  <c r="CT176" i="55"/>
  <c r="DG17" i="55"/>
  <c r="CX143" i="55"/>
  <c r="DF88" i="55"/>
  <c r="CZ135" i="55"/>
  <c r="CT233" i="55"/>
  <c r="DB206" i="55"/>
  <c r="DC185" i="55"/>
  <c r="CV11" i="55"/>
  <c r="CQ225" i="55"/>
  <c r="DE211" i="55"/>
  <c r="CQ197" i="55"/>
  <c r="CU116" i="55"/>
  <c r="DH218" i="55"/>
  <c r="DB222" i="55"/>
  <c r="CE201" i="55"/>
  <c r="CU145" i="55"/>
  <c r="CP103" i="55"/>
  <c r="CU188" i="55"/>
  <c r="DC221" i="55"/>
  <c r="CZ185" i="55"/>
  <c r="CT180" i="55"/>
  <c r="CP176" i="55"/>
  <c r="CS186" i="55"/>
  <c r="DG23" i="55"/>
  <c r="DC218" i="55"/>
  <c r="CZ172" i="55"/>
  <c r="CU202" i="55"/>
  <c r="DA189" i="55"/>
  <c r="CX233" i="55"/>
  <c r="DH186" i="55"/>
  <c r="CV151" i="55"/>
  <c r="CS201" i="55"/>
  <c r="CS47" i="55"/>
  <c r="CZ169" i="55"/>
  <c r="CZ178" i="55"/>
  <c r="CS197" i="55"/>
  <c r="DE123" i="55"/>
  <c r="DD160" i="55"/>
  <c r="CO202" i="55"/>
  <c r="CZ163" i="55"/>
  <c r="DG28" i="55"/>
  <c r="DB153" i="55"/>
  <c r="DD222" i="55"/>
  <c r="CP169" i="55"/>
  <c r="CT228" i="55"/>
  <c r="CS161" i="55"/>
  <c r="DG195" i="55"/>
  <c r="DA150" i="55"/>
  <c r="CS231" i="55"/>
  <c r="CQ183" i="55"/>
  <c r="CX146" i="55"/>
  <c r="CZ190" i="55"/>
  <c r="DG111" i="55"/>
  <c r="DE132" i="55"/>
  <c r="DF204" i="55"/>
  <c r="CZ141" i="55"/>
  <c r="DH134" i="55"/>
  <c r="CO199" i="55"/>
  <c r="DC203" i="55"/>
  <c r="CX71" i="55"/>
  <c r="CQ156" i="55"/>
  <c r="CW148" i="55"/>
  <c r="DH199" i="55"/>
  <c r="CO140" i="55"/>
  <c r="CY134" i="55"/>
  <c r="CZ95" i="55"/>
  <c r="CQ86" i="55"/>
  <c r="CU104" i="55"/>
  <c r="DC172" i="55"/>
  <c r="DF143" i="55"/>
  <c r="DC138" i="55"/>
  <c r="CY112" i="55"/>
  <c r="DC60" i="55"/>
  <c r="DA170" i="55"/>
  <c r="DD56" i="55"/>
  <c r="CW110" i="55"/>
  <c r="DE228" i="55"/>
  <c r="CZ179" i="55"/>
  <c r="CX158" i="55"/>
  <c r="DB114" i="55"/>
  <c r="CS138" i="55"/>
  <c r="DE10" i="55"/>
  <c r="CO54" i="55"/>
  <c r="CV170" i="55"/>
  <c r="DE39" i="55"/>
  <c r="DG234" i="55"/>
  <c r="CS63" i="55"/>
  <c r="DE140" i="55"/>
  <c r="CS133" i="55"/>
  <c r="CG209" i="55"/>
  <c r="DH184" i="55"/>
  <c r="CZ21" i="55"/>
  <c r="CR180" i="55"/>
  <c r="CX153" i="55"/>
  <c r="CY119" i="55"/>
  <c r="DH221" i="55"/>
  <c r="DF173" i="55"/>
  <c r="DD131" i="55"/>
  <c r="CP108" i="55"/>
  <c r="CW64" i="55"/>
  <c r="DD191" i="55"/>
  <c r="CQ144" i="55"/>
  <c r="CQ98" i="55"/>
  <c r="CX144" i="55"/>
  <c r="DB105" i="55"/>
  <c r="DD167" i="55"/>
  <c r="CZ72" i="55"/>
  <c r="CW214" i="55"/>
  <c r="CY91" i="55"/>
  <c r="DH43" i="55"/>
  <c r="CQ191" i="55"/>
  <c r="DG172" i="55"/>
  <c r="CB222" i="55"/>
  <c r="CO87" i="55"/>
  <c r="DF132" i="55"/>
  <c r="CW197" i="55"/>
  <c r="DC223" i="55"/>
  <c r="CV229" i="55"/>
  <c r="CS160" i="55"/>
  <c r="CZ213" i="55"/>
  <c r="CP193" i="55"/>
  <c r="CR40" i="55"/>
  <c r="DF126" i="55"/>
  <c r="CV224" i="55"/>
  <c r="CR115" i="55"/>
  <c r="DA155" i="55"/>
  <c r="CR69" i="55"/>
  <c r="CO172" i="55"/>
  <c r="CH229" i="55"/>
  <c r="DG145" i="55"/>
  <c r="DH176" i="55"/>
  <c r="DA33" i="55"/>
  <c r="CP216" i="55"/>
  <c r="CY191" i="55"/>
  <c r="DA156" i="55"/>
  <c r="CQ141" i="55"/>
  <c r="CY124" i="55"/>
  <c r="CR82" i="55"/>
  <c r="CP151" i="55"/>
  <c r="CP206" i="55"/>
  <c r="CK121" i="55"/>
  <c r="CZ196" i="55"/>
  <c r="CR157" i="55"/>
  <c r="CU66" i="55"/>
  <c r="DG146" i="55"/>
  <c r="CU212" i="55"/>
  <c r="CZ119" i="55"/>
  <c r="DF215" i="55"/>
  <c r="CQ133" i="55"/>
  <c r="DF168" i="55"/>
  <c r="CM214" i="55"/>
  <c r="CO165" i="55"/>
  <c r="CZ207" i="55"/>
  <c r="CR207" i="55"/>
  <c r="CO229" i="55"/>
  <c r="CO139" i="55"/>
  <c r="CS223" i="55"/>
  <c r="DB92" i="55"/>
  <c r="DH144" i="55"/>
  <c r="DG219" i="55"/>
  <c r="CV226" i="55"/>
  <c r="CZ30" i="55"/>
  <c r="CS68" i="55"/>
  <c r="DD109" i="55"/>
  <c r="CZ183" i="55"/>
  <c r="CG219" i="55"/>
  <c r="CW218" i="55"/>
  <c r="DA223" i="55"/>
  <c r="DF201" i="55"/>
  <c r="CY141" i="55"/>
  <c r="CO164" i="55"/>
  <c r="DE13" i="55"/>
  <c r="CW54" i="55"/>
  <c r="CP120" i="55"/>
  <c r="CJ26" i="55"/>
  <c r="DC188" i="55"/>
  <c r="DF170" i="55"/>
  <c r="DG225" i="55"/>
  <c r="CP215" i="55"/>
  <c r="DA173" i="55"/>
  <c r="CP33" i="55"/>
  <c r="CX73" i="55"/>
  <c r="CK96" i="55"/>
  <c r="DD136" i="55"/>
  <c r="CU164" i="55"/>
  <c r="DC147" i="55"/>
  <c r="DA233" i="55"/>
  <c r="CZ131" i="55"/>
  <c r="DG190" i="55"/>
  <c r="DG64" i="55"/>
  <c r="CZ157" i="55"/>
  <c r="DD33" i="55"/>
  <c r="DB81" i="55"/>
  <c r="DG175" i="55"/>
  <c r="CO157" i="55"/>
  <c r="CR95" i="55"/>
  <c r="DA178" i="55"/>
  <c r="CT158" i="55"/>
  <c r="CK29" i="55"/>
  <c r="CA123" i="55"/>
  <c r="DG41" i="55"/>
  <c r="DF149" i="55"/>
  <c r="CO194" i="55"/>
  <c r="DF223" i="55"/>
  <c r="DA88" i="55"/>
  <c r="CO61" i="55"/>
  <c r="DC199" i="55"/>
  <c r="CW118" i="55"/>
  <c r="CX172" i="55"/>
  <c r="DA199" i="55"/>
  <c r="CU84" i="55"/>
  <c r="CT219" i="55"/>
  <c r="DB53" i="55"/>
  <c r="CQ153" i="55"/>
  <c r="CT195" i="55"/>
  <c r="CT130" i="55"/>
  <c r="CY179" i="55"/>
  <c r="DF156" i="55"/>
  <c r="DF230" i="55"/>
  <c r="DC180" i="55"/>
  <c r="DG183" i="55"/>
  <c r="CR106" i="55"/>
  <c r="CY181" i="55"/>
  <c r="DE166" i="55"/>
  <c r="CW223" i="55"/>
  <c r="DH164" i="55"/>
  <c r="CP143" i="55"/>
  <c r="DC167" i="55"/>
  <c r="CY195" i="55"/>
  <c r="DA163" i="55"/>
  <c r="DA79" i="55"/>
  <c r="CP101" i="55"/>
  <c r="CR13" i="55"/>
  <c r="CP165" i="55"/>
  <c r="CX152" i="55"/>
  <c r="DD173" i="55"/>
  <c r="DC117" i="55"/>
  <c r="CP150" i="55"/>
  <c r="CZ82" i="55"/>
  <c r="CU223" i="55"/>
  <c r="CS188" i="55"/>
  <c r="DB130" i="55"/>
  <c r="CU233" i="55"/>
  <c r="CP159" i="55"/>
  <c r="DA152" i="55"/>
  <c r="CW70" i="55"/>
  <c r="CT173" i="55"/>
  <c r="CV162" i="55"/>
  <c r="CL234" i="55"/>
  <c r="DG162" i="55"/>
  <c r="CQ176" i="55"/>
  <c r="CZ231" i="55"/>
  <c r="DE149" i="55"/>
  <c r="CW162" i="55"/>
  <c r="CW227" i="55"/>
  <c r="DD211" i="55"/>
  <c r="CQ232" i="55"/>
  <c r="CV74" i="55"/>
  <c r="DE34" i="55"/>
  <c r="CY196" i="55"/>
  <c r="CU218" i="55"/>
  <c r="CV231" i="55"/>
  <c r="CV207" i="55"/>
  <c r="DE104" i="55"/>
  <c r="DG160" i="55"/>
  <c r="CR203" i="55"/>
  <c r="CR220" i="55"/>
  <c r="CY171" i="55"/>
  <c r="DC201" i="55"/>
  <c r="CY118" i="55"/>
  <c r="CT145" i="55"/>
  <c r="CU177" i="55"/>
  <c r="CT208" i="55"/>
  <c r="DH178" i="55"/>
  <c r="CO69" i="55"/>
  <c r="DB125" i="55"/>
  <c r="CS185" i="55"/>
  <c r="CS18" i="55"/>
  <c r="CZ219" i="55"/>
  <c r="DD164" i="55"/>
  <c r="CW36" i="55"/>
  <c r="CQ171" i="55"/>
  <c r="CT177" i="55"/>
  <c r="CV96" i="55"/>
  <c r="DA115" i="55"/>
  <c r="CQ127" i="55"/>
  <c r="DE95" i="55"/>
  <c r="CW187" i="55"/>
  <c r="CT147" i="55"/>
  <c r="CY67" i="55"/>
  <c r="CW171" i="55"/>
  <c r="CT94" i="55"/>
  <c r="DC224" i="55"/>
  <c r="CQ203" i="55"/>
  <c r="DA29" i="55"/>
  <c r="CR179" i="55"/>
  <c r="CA192" i="55"/>
  <c r="CV200" i="55"/>
  <c r="DE124" i="55"/>
  <c r="CS98" i="55"/>
  <c r="DD99" i="55"/>
  <c r="DE99" i="55"/>
  <c r="DE215" i="55"/>
  <c r="DE194" i="55"/>
  <c r="DG42" i="55"/>
  <c r="DG170" i="55"/>
  <c r="CU86" i="55"/>
  <c r="DD223" i="55"/>
  <c r="CV51" i="55"/>
  <c r="CP100" i="55"/>
  <c r="CQ214" i="55"/>
  <c r="CP135" i="55"/>
  <c r="CY98" i="55"/>
  <c r="DB178" i="55"/>
  <c r="DG131" i="55"/>
  <c r="DB160" i="55"/>
  <c r="CR158" i="55"/>
  <c r="CP224" i="55"/>
  <c r="CQ185" i="55"/>
  <c r="CQ160" i="55"/>
  <c r="CL209" i="55"/>
  <c r="CQ115" i="55"/>
  <c r="CS173" i="55"/>
  <c r="CO79" i="55"/>
  <c r="DG204" i="55"/>
  <c r="DC77" i="55"/>
  <c r="DA38" i="55"/>
  <c r="CY48" i="55"/>
  <c r="DB117" i="55"/>
  <c r="CT172" i="55"/>
  <c r="DC119" i="55"/>
  <c r="CR160" i="55"/>
  <c r="CJ188" i="55"/>
  <c r="CZ171" i="55"/>
  <c r="CW13" i="55"/>
  <c r="DE234" i="55"/>
  <c r="CH232" i="55"/>
  <c r="CX170" i="55"/>
  <c r="CU216" i="55"/>
  <c r="CP174" i="55"/>
  <c r="DD171" i="55"/>
  <c r="CF198" i="55"/>
  <c r="CY178" i="55"/>
  <c r="CW135" i="55"/>
  <c r="DE212" i="55"/>
  <c r="CU209" i="55"/>
  <c r="DH206" i="55"/>
  <c r="DC178" i="55"/>
  <c r="CW131" i="55"/>
  <c r="CR200" i="55"/>
  <c r="DG216" i="55"/>
  <c r="DE214" i="55"/>
  <c r="CO195" i="55"/>
  <c r="CS146" i="55"/>
  <c r="DF127" i="55"/>
  <c r="CP133" i="55"/>
  <c r="CS94" i="55"/>
  <c r="CQ180" i="55"/>
  <c r="CS110" i="55"/>
  <c r="DG141" i="55"/>
  <c r="CT12" i="55"/>
  <c r="CO185" i="55"/>
  <c r="DG152" i="55"/>
  <c r="CO192" i="55"/>
  <c r="CY130" i="55"/>
  <c r="CX104" i="55"/>
  <c r="CZ62" i="55"/>
  <c r="CT99" i="55"/>
  <c r="CR16" i="55"/>
  <c r="DD67" i="55"/>
  <c r="CU82" i="55"/>
  <c r="CK33" i="55"/>
  <c r="CX196" i="55"/>
  <c r="CQ200" i="55"/>
  <c r="CX210" i="55"/>
  <c r="DE12" i="55"/>
  <c r="CP180" i="55"/>
  <c r="CG78" i="55"/>
  <c r="CL47" i="55"/>
  <c r="DG232" i="55"/>
  <c r="CQ70" i="55"/>
  <c r="CR187" i="55"/>
  <c r="CR184" i="55"/>
  <c r="DB234" i="55"/>
  <c r="CV100" i="55"/>
  <c r="CW181" i="55"/>
  <c r="DC205" i="55"/>
  <c r="CS19" i="55"/>
  <c r="DH193" i="55"/>
  <c r="CU185" i="55"/>
  <c r="DD153" i="55"/>
  <c r="CZ176" i="55"/>
  <c r="DC164" i="55"/>
  <c r="DH149" i="55"/>
  <c r="DB225" i="55"/>
  <c r="DD182" i="55"/>
  <c r="DB214" i="55"/>
  <c r="DB195" i="55"/>
  <c r="DF171" i="55"/>
  <c r="CR188" i="55"/>
  <c r="DF157" i="55"/>
  <c r="DA164" i="55"/>
  <c r="CT127" i="55"/>
  <c r="CY177" i="55"/>
  <c r="CT161" i="55"/>
  <c r="DA207" i="55"/>
  <c r="DE162" i="55"/>
  <c r="CO129" i="55"/>
  <c r="DC212" i="55"/>
  <c r="CU150" i="55"/>
  <c r="DF33" i="55"/>
  <c r="CZ37" i="55"/>
  <c r="DG226" i="55"/>
  <c r="DA69" i="55"/>
  <c r="CX65" i="55"/>
  <c r="DB75" i="55"/>
  <c r="DA162" i="55"/>
  <c r="DH105" i="55"/>
  <c r="CG203" i="55"/>
  <c r="CX207" i="55"/>
  <c r="CD171" i="55"/>
  <c r="CR71" i="55"/>
  <c r="CU214" i="55"/>
  <c r="DF102" i="55"/>
  <c r="DH61" i="55"/>
  <c r="CT81" i="55"/>
  <c r="DB211" i="55"/>
  <c r="DG179" i="55"/>
  <c r="DB100" i="55"/>
  <c r="CX118" i="55"/>
  <c r="DF172" i="55"/>
  <c r="CV194" i="55"/>
  <c r="CZ233" i="55"/>
  <c r="CY142" i="55"/>
  <c r="DG207" i="55"/>
  <c r="DD64" i="55"/>
  <c r="DH208" i="55"/>
  <c r="CP164" i="55"/>
  <c r="DD31" i="55"/>
  <c r="CW132" i="55"/>
  <c r="DD209" i="55"/>
  <c r="DD165" i="55"/>
  <c r="CZ97" i="55"/>
  <c r="DA6" i="55"/>
  <c r="CQ166" i="55"/>
  <c r="DA124" i="55"/>
  <c r="CW217" i="55"/>
  <c r="CQ126" i="55"/>
  <c r="CO230" i="55"/>
  <c r="DA208" i="55"/>
  <c r="DB216" i="55"/>
  <c r="CJ209" i="55"/>
  <c r="DH72" i="55"/>
  <c r="CY170" i="55"/>
  <c r="CW215" i="55"/>
  <c r="DC182" i="55"/>
  <c r="CY100" i="55"/>
  <c r="DB227" i="55"/>
  <c r="DH225" i="55"/>
  <c r="CU220" i="55"/>
  <c r="DD139" i="55"/>
  <c r="CS77" i="55"/>
  <c r="CV178" i="55"/>
  <c r="DH125" i="55"/>
  <c r="CZ158" i="55"/>
  <c r="DE206" i="55"/>
  <c r="DD104" i="55"/>
  <c r="CX127" i="55"/>
  <c r="DA158" i="55"/>
  <c r="DA109" i="55"/>
  <c r="CP195" i="55"/>
  <c r="CY189" i="55"/>
  <c r="DG22" i="55"/>
  <c r="CQ134" i="55"/>
  <c r="CQ129" i="55"/>
  <c r="DA166" i="55"/>
  <c r="CP160" i="55"/>
  <c r="DE186" i="55"/>
  <c r="DB128" i="55"/>
  <c r="DH155" i="55"/>
  <c r="CP201" i="55"/>
  <c r="CU201" i="55"/>
  <c r="CY230" i="55"/>
  <c r="CX225" i="55"/>
  <c r="CU52" i="55"/>
  <c r="DB200" i="55"/>
  <c r="CZ31" i="55"/>
  <c r="DD229" i="55"/>
  <c r="DD72" i="55"/>
  <c r="CT93" i="55"/>
  <c r="CO39" i="55"/>
  <c r="CV86" i="55"/>
  <c r="DH86" i="55"/>
  <c r="CQ71" i="55"/>
  <c r="DA129" i="55"/>
  <c r="CW184" i="55"/>
  <c r="CR221" i="55"/>
  <c r="CU45" i="55"/>
  <c r="DG222" i="55"/>
  <c r="CQ215" i="55"/>
  <c r="CO120" i="55"/>
  <c r="DA234" i="55"/>
  <c r="CS83" i="55"/>
  <c r="CV132" i="55"/>
  <c r="DB199" i="55"/>
  <c r="CT56" i="55"/>
  <c r="DB158" i="55"/>
  <c r="CP227" i="55"/>
  <c r="DE185" i="55"/>
  <c r="DE217" i="55"/>
  <c r="CS192" i="55"/>
  <c r="CP191" i="55"/>
  <c r="DE202" i="55"/>
  <c r="DD162" i="55"/>
  <c r="CU206" i="55"/>
  <c r="CQ218" i="55"/>
  <c r="DH145" i="55"/>
  <c r="DG94" i="55"/>
  <c r="DA171" i="55"/>
  <c r="CZ182" i="55"/>
  <c r="DG177" i="55"/>
  <c r="CY201" i="55"/>
  <c r="DA117" i="55"/>
  <c r="DA192" i="55"/>
  <c r="CU195" i="55"/>
  <c r="CW119" i="55"/>
  <c r="DE199" i="55"/>
  <c r="CV232" i="55"/>
  <c r="DG211" i="55"/>
  <c r="CQ164" i="55"/>
  <c r="CO182" i="55"/>
  <c r="CR202" i="55"/>
  <c r="CX213" i="55"/>
  <c r="CY146" i="55"/>
  <c r="CT206" i="55"/>
  <c r="CP197" i="55"/>
  <c r="DA185" i="55"/>
  <c r="CU22" i="55"/>
  <c r="DB56" i="55"/>
  <c r="CW205" i="55"/>
  <c r="CO123" i="55"/>
  <c r="CU59" i="55"/>
  <c r="CZ89" i="55"/>
  <c r="DF180" i="55"/>
  <c r="DD206" i="55"/>
  <c r="CO186" i="55"/>
  <c r="CV184" i="55"/>
  <c r="DF118" i="55"/>
  <c r="DF148" i="55"/>
  <c r="CU215" i="55"/>
  <c r="CJ171" i="55"/>
  <c r="DC8" i="55"/>
  <c r="CF90" i="55"/>
  <c r="DC31" i="55"/>
  <c r="CK212" i="55"/>
  <c r="CR105" i="55"/>
  <c r="DE50" i="55"/>
  <c r="DE40" i="55"/>
  <c r="CW189" i="55"/>
  <c r="CG99" i="55"/>
  <c r="DH224" i="55"/>
  <c r="CZ228" i="55"/>
  <c r="CU20" i="55"/>
  <c r="DA136" i="55"/>
  <c r="CW207" i="55"/>
  <c r="DA218" i="55"/>
  <c r="CQ136" i="55"/>
  <c r="DC174" i="55"/>
  <c r="CW89" i="55"/>
  <c r="CP139" i="55"/>
  <c r="DB223" i="55"/>
  <c r="CV208" i="55"/>
  <c r="CI124" i="55"/>
  <c r="CU88" i="55"/>
  <c r="CO167" i="55"/>
  <c r="CW69" i="55"/>
  <c r="DC209" i="55"/>
  <c r="CR172" i="55"/>
  <c r="CV227" i="55"/>
  <c r="CT146" i="55"/>
  <c r="DF178" i="55"/>
  <c r="CV186" i="55"/>
  <c r="DC144" i="55"/>
  <c r="CX167" i="55"/>
  <c r="CU217" i="55"/>
  <c r="CW202" i="55"/>
  <c r="DB50" i="55"/>
  <c r="DH55" i="55"/>
  <c r="DF90" i="55"/>
  <c r="CW180" i="55"/>
  <c r="CX62" i="55"/>
  <c r="CT224" i="55"/>
  <c r="DB30" i="55"/>
  <c r="CY151" i="55"/>
  <c r="CT64" i="55"/>
  <c r="CB158" i="55"/>
  <c r="DG26" i="55"/>
  <c r="CT155" i="55"/>
  <c r="CP130" i="55"/>
  <c r="DE198" i="55"/>
  <c r="DC186" i="55"/>
  <c r="CV209" i="55"/>
  <c r="CM153" i="55"/>
  <c r="DH152" i="55"/>
  <c r="DD46" i="55"/>
  <c r="CX187" i="55"/>
  <c r="DC44" i="55"/>
  <c r="CX86" i="55"/>
  <c r="DB166" i="55"/>
  <c r="CP136" i="55"/>
  <c r="CQ31" i="55"/>
  <c r="DE147" i="55"/>
  <c r="DE107" i="55"/>
  <c r="CW172" i="55"/>
  <c r="DD204" i="55"/>
  <c r="CQ192" i="55"/>
  <c r="DA93" i="55"/>
  <c r="CZ122" i="55"/>
  <c r="DD200" i="55"/>
  <c r="CX183" i="55"/>
  <c r="DH227" i="55"/>
  <c r="CY152" i="55"/>
  <c r="CZ174" i="55"/>
  <c r="DF213" i="55"/>
  <c r="DG176" i="55"/>
  <c r="CO213" i="55"/>
  <c r="CX159" i="55"/>
  <c r="DG189" i="55"/>
  <c r="DC215" i="55"/>
  <c r="CT122" i="55"/>
  <c r="DD53" i="55"/>
  <c r="DF18" i="55"/>
  <c r="CL193" i="55"/>
  <c r="DE210" i="55"/>
  <c r="CP153" i="55"/>
  <c r="DB165" i="55"/>
  <c r="CU97" i="55"/>
  <c r="DA112" i="55"/>
  <c r="DB90" i="55"/>
  <c r="CM139" i="55"/>
  <c r="CX173" i="55"/>
  <c r="CU142" i="55"/>
  <c r="CQ206" i="55"/>
  <c r="CR233" i="55"/>
  <c r="CS196" i="55"/>
  <c r="CV152" i="55"/>
  <c r="CV44" i="55"/>
  <c r="CP172" i="55"/>
  <c r="DA176" i="55"/>
  <c r="CK163" i="55"/>
  <c r="CZ105" i="55"/>
  <c r="CW128" i="55"/>
  <c r="DE151" i="55"/>
  <c r="CO53" i="55"/>
  <c r="CY173" i="55"/>
  <c r="DE190" i="55"/>
  <c r="DB205" i="55"/>
  <c r="CQ21" i="55"/>
  <c r="DD202" i="55"/>
  <c r="CY132" i="55"/>
  <c r="CE195" i="55"/>
  <c r="CO13" i="55"/>
  <c r="DH196" i="55"/>
  <c r="DC79" i="55"/>
  <c r="CZ206" i="55"/>
  <c r="CX228" i="55"/>
  <c r="CS216" i="55"/>
  <c r="DA42" i="55"/>
  <c r="DB78" i="55"/>
  <c r="CP128" i="55"/>
  <c r="CR225" i="55"/>
  <c r="CT210" i="55"/>
  <c r="CO24" i="55"/>
  <c r="CO208" i="55"/>
  <c r="DE78" i="55"/>
  <c r="DA51" i="55"/>
  <c r="DH163" i="55"/>
  <c r="CR206" i="55"/>
  <c r="CX108" i="55"/>
  <c r="CF194" i="55"/>
  <c r="CX151" i="55"/>
  <c r="DE209" i="55"/>
  <c r="CQ162" i="55"/>
  <c r="DC179" i="55"/>
  <c r="DE153" i="55"/>
  <c r="CO228" i="55"/>
  <c r="CZ180" i="55"/>
  <c r="CW152" i="55"/>
  <c r="DH220" i="55"/>
  <c r="CR156" i="55"/>
  <c r="CW195" i="55"/>
  <c r="DD230" i="55"/>
  <c r="CO166" i="55"/>
  <c r="CX186" i="55"/>
  <c r="CW73" i="55"/>
  <c r="DG173" i="55"/>
  <c r="CP217" i="55"/>
  <c r="DC105" i="55"/>
  <c r="DD183" i="55"/>
  <c r="CS219" i="55"/>
  <c r="DB22" i="55"/>
  <c r="DF167" i="55"/>
  <c r="CS189" i="55"/>
  <c r="CO190" i="55"/>
  <c r="CY117" i="55"/>
  <c r="DF134" i="55"/>
  <c r="DG85" i="55"/>
  <c r="CY219" i="55"/>
  <c r="DH231" i="55"/>
  <c r="CP145" i="55"/>
  <c r="DF15" i="55"/>
  <c r="DF169" i="55"/>
  <c r="DA161" i="55"/>
  <c r="DD179" i="55"/>
  <c r="CP219" i="55"/>
  <c r="CU203" i="55"/>
  <c r="CO225" i="55"/>
  <c r="DG117" i="55"/>
  <c r="CJ152" i="55"/>
  <c r="DA97" i="55"/>
  <c r="CR86" i="55"/>
  <c r="DB145" i="55"/>
  <c r="CX124" i="55"/>
  <c r="CO163" i="55"/>
  <c r="DB207" i="55"/>
  <c r="DB102" i="55"/>
  <c r="CR155" i="55"/>
  <c r="DD113" i="55"/>
  <c r="DB46" i="55"/>
  <c r="DB64" i="55"/>
  <c r="CV80" i="55"/>
  <c r="CV160" i="55"/>
  <c r="DG218" i="55"/>
  <c r="CO177" i="55"/>
  <c r="DH207" i="55"/>
  <c r="DC176" i="55"/>
  <c r="DC189" i="55"/>
  <c r="CY212" i="55"/>
  <c r="CP57" i="55"/>
  <c r="DE118" i="55"/>
  <c r="CZ118" i="55"/>
  <c r="CS164" i="55"/>
  <c r="CT116" i="55"/>
  <c r="CT124" i="55"/>
  <c r="CO32" i="55"/>
  <c r="CG49" i="55"/>
  <c r="CR197" i="55"/>
  <c r="DB151" i="55"/>
  <c r="DF233" i="55"/>
  <c r="CK165" i="55"/>
  <c r="DG199" i="55"/>
  <c r="CS163" i="55"/>
  <c r="CO48" i="55"/>
  <c r="CO219" i="55"/>
  <c r="CW185" i="55"/>
  <c r="CT168" i="55"/>
  <c r="CR122" i="55"/>
  <c r="CO175" i="55"/>
  <c r="CR137" i="55"/>
  <c r="CT97" i="55"/>
  <c r="DG215" i="55"/>
  <c r="CS220" i="55"/>
  <c r="DB179" i="55"/>
  <c r="DB173" i="55"/>
  <c r="CW55" i="55"/>
  <c r="CU149" i="55"/>
  <c r="DC216" i="55"/>
  <c r="CV202" i="55"/>
  <c r="DD169" i="55"/>
  <c r="CS109" i="55"/>
  <c r="CY222" i="55"/>
  <c r="DE146" i="55"/>
  <c r="DH103" i="55"/>
  <c r="CY32" i="55"/>
  <c r="DA21" i="55"/>
  <c r="DF135" i="55"/>
  <c r="CZ191" i="55"/>
  <c r="CU200" i="55"/>
  <c r="CE44" i="55"/>
  <c r="DD210" i="55"/>
  <c r="CP157" i="55"/>
  <c r="CR192" i="55"/>
  <c r="DD187" i="55"/>
  <c r="CZ162" i="55"/>
  <c r="CU162" i="55"/>
  <c r="CP188" i="55"/>
  <c r="DC173" i="55"/>
  <c r="CY210" i="55"/>
  <c r="CB210" i="55"/>
  <c r="CT96" i="55"/>
  <c r="CU25" i="55"/>
  <c r="CK233" i="55"/>
  <c r="CR226" i="55"/>
  <c r="DC183" i="55"/>
  <c r="CV94" i="55"/>
  <c r="CZ140" i="55"/>
  <c r="DG227" i="55"/>
  <c r="DE216" i="55"/>
  <c r="CZ101" i="55"/>
  <c r="CQ51" i="55"/>
  <c r="DB152" i="55"/>
  <c r="DF54" i="55"/>
  <c r="CD205" i="55"/>
  <c r="CQ57" i="55"/>
  <c r="DH137" i="55"/>
  <c r="DC184" i="55"/>
  <c r="DH230" i="55"/>
  <c r="CV210" i="55"/>
  <c r="CO159" i="55"/>
  <c r="CR174" i="55"/>
  <c r="CO173" i="55"/>
  <c r="CO206" i="55"/>
  <c r="DA14" i="55"/>
  <c r="CF167" i="55"/>
  <c r="CW104" i="55"/>
  <c r="DF73" i="55"/>
  <c r="CS9" i="55"/>
  <c r="DF84" i="55"/>
  <c r="DA96" i="55"/>
  <c r="DB68" i="55"/>
  <c r="CS171" i="55"/>
  <c r="DD152" i="55"/>
  <c r="CW196" i="55"/>
  <c r="CX156" i="55"/>
  <c r="CW201" i="55"/>
  <c r="CR127" i="55"/>
  <c r="CP84" i="55"/>
  <c r="DE204" i="55"/>
  <c r="DC198" i="55"/>
  <c r="CZ50" i="55"/>
  <c r="CV193" i="55"/>
  <c r="CH202" i="55"/>
  <c r="CU125" i="55"/>
  <c r="DG186" i="55"/>
  <c r="CT189" i="55"/>
  <c r="DF176" i="55"/>
  <c r="DE179" i="55"/>
  <c r="DE53" i="55"/>
  <c r="CW150" i="55"/>
  <c r="DG134" i="55"/>
  <c r="CZ100" i="55"/>
  <c r="CO72" i="55"/>
  <c r="CD209" i="55"/>
  <c r="CR163" i="55"/>
  <c r="CY109" i="55"/>
  <c r="CC226" i="55"/>
  <c r="CR104" i="55"/>
  <c r="CX85" i="55"/>
  <c r="CW62" i="55"/>
  <c r="CS172" i="55"/>
  <c r="DB6" i="55"/>
  <c r="DC219" i="55"/>
  <c r="DH180" i="55"/>
  <c r="DA204" i="55"/>
  <c r="CG75" i="55"/>
  <c r="DF181" i="55"/>
  <c r="DG229" i="55"/>
  <c r="CR7" i="55"/>
  <c r="DC145" i="55"/>
  <c r="CQ145" i="55"/>
  <c r="DC135" i="55"/>
  <c r="CX162" i="55"/>
  <c r="CS222" i="55"/>
  <c r="CZ216" i="55"/>
  <c r="CT31" i="55"/>
  <c r="CR41" i="55"/>
  <c r="CP51" i="55"/>
  <c r="DB174" i="55"/>
  <c r="CO116" i="55"/>
  <c r="DB107" i="55"/>
  <c r="CV49" i="55"/>
  <c r="CS34" i="55"/>
  <c r="DG77" i="55"/>
  <c r="DE129" i="55"/>
  <c r="CQ199" i="55"/>
  <c r="DD42" i="55"/>
  <c r="CV114" i="55"/>
  <c r="CO196" i="55"/>
  <c r="CS67" i="55"/>
  <c r="CZ121" i="55"/>
  <c r="DD101" i="55"/>
  <c r="CP91" i="55"/>
  <c r="CV168" i="55"/>
  <c r="DC102" i="55"/>
  <c r="DD199" i="55"/>
  <c r="CV62" i="55"/>
  <c r="DD84" i="55"/>
  <c r="CO133" i="55"/>
  <c r="DB150" i="55"/>
  <c r="CP190" i="55"/>
  <c r="CQ35" i="55"/>
  <c r="CR173" i="55"/>
  <c r="CF163" i="55"/>
  <c r="CD142" i="55"/>
  <c r="CP123" i="55"/>
  <c r="CV174" i="55"/>
  <c r="DD36" i="55"/>
  <c r="CP38" i="55"/>
  <c r="CP144" i="55"/>
  <c r="CY103" i="55"/>
  <c r="DB172" i="55"/>
  <c r="CY186" i="55"/>
  <c r="DG87" i="55"/>
  <c r="CP90" i="55"/>
  <c r="DF101" i="55"/>
  <c r="DC150" i="55"/>
  <c r="DD161" i="55"/>
  <c r="CS233" i="55"/>
  <c r="CZ203" i="55"/>
  <c r="DD168" i="55"/>
  <c r="DA177" i="55"/>
  <c r="CY128" i="55"/>
  <c r="CQ189" i="55"/>
  <c r="DH204" i="55"/>
  <c r="DB121" i="55"/>
  <c r="CU166" i="55"/>
  <c r="CZ166" i="55"/>
  <c r="CW101" i="55"/>
  <c r="CW188" i="55"/>
  <c r="CP225" i="55"/>
  <c r="CT223" i="55"/>
  <c r="CT141" i="55"/>
  <c r="DG88" i="55"/>
  <c r="CX84" i="55"/>
  <c r="CV48" i="55"/>
  <c r="DE134" i="55"/>
  <c r="DF207" i="55"/>
  <c r="CX227" i="55"/>
  <c r="CZ211" i="55"/>
  <c r="CS89" i="55"/>
  <c r="CU92" i="55"/>
  <c r="CC189" i="55"/>
  <c r="DC134" i="55"/>
  <c r="DH14" i="55"/>
  <c r="CP140" i="55"/>
  <c r="CX216" i="55"/>
  <c r="CY97" i="55"/>
  <c r="CH207" i="55"/>
  <c r="CW72" i="55"/>
  <c r="CQ47" i="55"/>
  <c r="CO232" i="55"/>
  <c r="DA147" i="55"/>
  <c r="CQ23" i="55"/>
  <c r="CZ184" i="55"/>
  <c r="CR46" i="55"/>
  <c r="CN113" i="55"/>
  <c r="DG178" i="55"/>
  <c r="DA232" i="55"/>
  <c r="CO146" i="55"/>
  <c r="CQ143" i="55"/>
  <c r="CW22" i="55"/>
  <c r="DF229" i="55"/>
  <c r="CR217" i="55"/>
  <c r="DA131" i="55"/>
  <c r="DE142" i="55"/>
  <c r="CU171" i="55"/>
  <c r="CD181" i="55"/>
  <c r="DG197" i="55"/>
  <c r="CT148" i="55"/>
  <c r="CB205" i="55"/>
  <c r="CP28" i="55"/>
  <c r="CY167" i="55"/>
  <c r="DH33" i="55"/>
  <c r="CP98" i="55"/>
  <c r="CU174" i="55"/>
  <c r="CW210" i="55"/>
  <c r="CY145" i="55"/>
  <c r="DE170" i="55"/>
  <c r="DG34" i="55"/>
  <c r="CY209" i="55"/>
  <c r="CC100" i="55"/>
  <c r="DD110" i="55"/>
  <c r="DH229" i="55"/>
  <c r="DC168" i="55"/>
  <c r="CZ117" i="55"/>
  <c r="CF226" i="55"/>
  <c r="CT183" i="55"/>
  <c r="CU93" i="55"/>
  <c r="DG140" i="55"/>
  <c r="CT28" i="55"/>
  <c r="CZ205" i="55"/>
  <c r="CU128" i="55"/>
  <c r="CV233" i="55"/>
  <c r="DE68" i="55"/>
  <c r="CS167" i="55"/>
  <c r="DF232" i="55"/>
  <c r="CT73" i="55"/>
  <c r="DE23" i="55"/>
  <c r="CQ234" i="55"/>
  <c r="DB73" i="55"/>
  <c r="DE105" i="55"/>
  <c r="DD163" i="55"/>
  <c r="CR8" i="55"/>
  <c r="CR80" i="55"/>
  <c r="DE213" i="55"/>
  <c r="CS118" i="55"/>
  <c r="DC162" i="55"/>
  <c r="DG76" i="55"/>
  <c r="DG135" i="55"/>
  <c r="CT58" i="55"/>
  <c r="CF223" i="55"/>
  <c r="DC143" i="55"/>
  <c r="CR92" i="55"/>
  <c r="DF77" i="55"/>
  <c r="CW114" i="55"/>
  <c r="CM192" i="55"/>
  <c r="CO179" i="55"/>
  <c r="DA183" i="55"/>
  <c r="CO105" i="55"/>
  <c r="DG61" i="55"/>
  <c r="DE163" i="55"/>
  <c r="DG217" i="55"/>
  <c r="DG228" i="55"/>
  <c r="CW11" i="55"/>
  <c r="CP86" i="55"/>
  <c r="CX182" i="55"/>
  <c r="CZ177" i="55"/>
  <c r="CS35" i="55"/>
  <c r="CR195" i="55"/>
  <c r="CY208" i="55"/>
  <c r="CQ79" i="55"/>
  <c r="DA230" i="55"/>
  <c r="CH200" i="55"/>
  <c r="CY193" i="55"/>
  <c r="DG63" i="55"/>
  <c r="CY21" i="55"/>
  <c r="DA157" i="55"/>
  <c r="DE43" i="55"/>
  <c r="CZ210" i="55"/>
  <c r="DH98" i="55"/>
  <c r="CH94" i="55"/>
  <c r="CW31" i="55"/>
  <c r="CD203" i="55"/>
  <c r="DA123" i="55"/>
  <c r="CB186" i="55"/>
  <c r="CU226" i="55"/>
  <c r="DB137" i="55"/>
  <c r="CX130" i="55"/>
  <c r="CT229" i="55"/>
  <c r="CJ102" i="55"/>
  <c r="CY185" i="55"/>
  <c r="CV163" i="55"/>
  <c r="CR191" i="55"/>
  <c r="DG112" i="55"/>
  <c r="DE60" i="55"/>
  <c r="CY204" i="55"/>
  <c r="CT150" i="55"/>
  <c r="DG107" i="55"/>
  <c r="CT69" i="55"/>
  <c r="CG168" i="55"/>
  <c r="DH15" i="55"/>
  <c r="DE219" i="55"/>
  <c r="CW173" i="55"/>
  <c r="CW34" i="55"/>
  <c r="CS137" i="55"/>
  <c r="CW9" i="55"/>
  <c r="DG167" i="55"/>
  <c r="CI188" i="55"/>
  <c r="CV137" i="55"/>
  <c r="DD148" i="55"/>
  <c r="DE165" i="55"/>
  <c r="CS226" i="55"/>
  <c r="CU180" i="55"/>
  <c r="CG223" i="55"/>
  <c r="CO143" i="55"/>
  <c r="CA90" i="55"/>
  <c r="DE230" i="55"/>
  <c r="CV206" i="55"/>
  <c r="DD96" i="55"/>
  <c r="CB195" i="55"/>
  <c r="CX137" i="55"/>
  <c r="CY148" i="55"/>
  <c r="CJ72" i="55"/>
  <c r="CQ96" i="55"/>
  <c r="CY123" i="55"/>
  <c r="CU231" i="55"/>
  <c r="DF206" i="55"/>
  <c r="CS214" i="55"/>
  <c r="DD37" i="55"/>
  <c r="DF151" i="55"/>
  <c r="CT181" i="55"/>
  <c r="DB215" i="55"/>
  <c r="CW221" i="55"/>
  <c r="DB85" i="55"/>
  <c r="CB137" i="55"/>
  <c r="DF212" i="55"/>
  <c r="CO161" i="55"/>
  <c r="CX54" i="55"/>
  <c r="DD192" i="55"/>
  <c r="DH192" i="55"/>
  <c r="CV88" i="55"/>
  <c r="DH40" i="55"/>
  <c r="CY60" i="55"/>
  <c r="DB159" i="55"/>
  <c r="CW80" i="55"/>
  <c r="DF222" i="55"/>
  <c r="DC163" i="55"/>
  <c r="DB213" i="55"/>
  <c r="CO113" i="55"/>
  <c r="CP167" i="55"/>
  <c r="DE93" i="55"/>
  <c r="CQ221" i="55"/>
  <c r="DE177" i="55"/>
  <c r="DH232" i="55"/>
  <c r="DH157" i="55"/>
  <c r="DH219" i="55"/>
  <c r="CQ120" i="55"/>
  <c r="DG106" i="55"/>
  <c r="CS100" i="55"/>
  <c r="CR159" i="55"/>
  <c r="CR59" i="55"/>
  <c r="DB184" i="55"/>
  <c r="CS70" i="55"/>
  <c r="CW108" i="55"/>
  <c r="CX135" i="55"/>
  <c r="DC220" i="55"/>
  <c r="CO220" i="55"/>
  <c r="DG114" i="55"/>
  <c r="CM148" i="55"/>
  <c r="CA144" i="55"/>
  <c r="DG128" i="55"/>
  <c r="CW155" i="55"/>
  <c r="CU76" i="55"/>
  <c r="DE176" i="55"/>
  <c r="CS203" i="55"/>
  <c r="CZ198" i="55"/>
  <c r="CP228" i="55"/>
  <c r="DA50" i="55"/>
  <c r="CX160" i="55"/>
  <c r="CT187" i="55"/>
  <c r="DB96" i="55"/>
  <c r="CP183" i="55"/>
  <c r="DH169" i="55"/>
  <c r="DC222" i="55"/>
  <c r="CP232" i="55"/>
  <c r="CX165" i="55"/>
  <c r="DE98" i="55"/>
  <c r="CU197" i="55"/>
  <c r="CP148" i="55"/>
  <c r="CS125" i="55"/>
  <c r="DD208" i="55"/>
  <c r="CS187" i="55"/>
  <c r="DD228" i="55"/>
  <c r="CU225" i="55"/>
  <c r="DC231" i="55"/>
  <c r="CP146" i="55"/>
  <c r="CQ140" i="55"/>
  <c r="CO126" i="55"/>
  <c r="CP93" i="55"/>
  <c r="CQ204" i="55"/>
  <c r="DF216" i="55"/>
  <c r="CV43" i="55"/>
  <c r="CV41" i="55"/>
  <c r="CT76" i="55"/>
  <c r="DB204" i="55"/>
  <c r="CP94" i="55"/>
  <c r="CW154" i="55"/>
  <c r="CX41" i="55"/>
  <c r="CR26" i="55"/>
  <c r="DF108" i="55"/>
  <c r="CD138" i="55"/>
  <c r="CY216" i="55"/>
  <c r="CO218" i="55"/>
  <c r="CX93" i="55"/>
  <c r="CV161" i="55"/>
  <c r="DB131" i="55"/>
  <c r="DE192" i="55"/>
  <c r="CS21" i="55"/>
  <c r="DE87" i="55"/>
  <c r="DE55" i="55"/>
  <c r="DB147" i="55"/>
  <c r="CU123" i="55"/>
  <c r="CP166" i="55"/>
  <c r="CX224" i="55"/>
  <c r="CU129" i="55"/>
  <c r="CW116" i="55"/>
  <c r="CM218" i="55"/>
  <c r="DD65" i="55"/>
  <c r="DD20" i="55"/>
  <c r="CO58" i="55"/>
  <c r="CZ209" i="55"/>
  <c r="DA200" i="55"/>
  <c r="DE81" i="55"/>
  <c r="CB78" i="55"/>
  <c r="CB159" i="55"/>
  <c r="CF182" i="55"/>
  <c r="DF29" i="55"/>
  <c r="DD181" i="55"/>
  <c r="CY197" i="55"/>
  <c r="CO92" i="55"/>
  <c r="CU122" i="55"/>
  <c r="DH173" i="55"/>
  <c r="DA195" i="55"/>
  <c r="CA176" i="55"/>
  <c r="CR204" i="55"/>
  <c r="DF72" i="55"/>
  <c r="DB167" i="55"/>
  <c r="CT211" i="55"/>
  <c r="DD142" i="55"/>
  <c r="CZ150" i="55"/>
  <c r="CL222" i="55"/>
  <c r="DB208" i="55"/>
  <c r="CU132" i="55"/>
  <c r="CL163" i="55"/>
  <c r="CP77" i="55"/>
  <c r="DF13" i="55"/>
  <c r="CQ112" i="55"/>
  <c r="DC98" i="55"/>
  <c r="CR194" i="55"/>
  <c r="DC101" i="55"/>
  <c r="DG202" i="55"/>
  <c r="CZ87" i="55"/>
  <c r="CM143" i="55"/>
  <c r="CR199" i="55"/>
  <c r="CD193" i="55"/>
  <c r="CO50" i="55"/>
  <c r="CT169" i="55"/>
  <c r="CS218" i="55"/>
  <c r="CC216" i="55"/>
  <c r="DH27" i="55"/>
  <c r="DE38" i="55"/>
  <c r="CZ223" i="55"/>
  <c r="CQ186" i="55"/>
  <c r="CS157" i="55"/>
  <c r="CZ149" i="55"/>
  <c r="CA10" i="55"/>
  <c r="CU49" i="55"/>
  <c r="CY83" i="55"/>
  <c r="CD173" i="55"/>
  <c r="CX171" i="55"/>
  <c r="DB191" i="55"/>
  <c r="CY20" i="55"/>
  <c r="DC68" i="55"/>
  <c r="CT152" i="55"/>
  <c r="CO216" i="55"/>
  <c r="CW94" i="55"/>
  <c r="CS96" i="55"/>
  <c r="CU81" i="55"/>
  <c r="CQ93" i="55"/>
  <c r="CR77" i="55"/>
  <c r="CS22" i="55"/>
  <c r="CU26" i="55"/>
  <c r="CW186" i="55"/>
  <c r="CR205" i="55"/>
  <c r="DG192" i="55"/>
  <c r="CR210" i="55"/>
  <c r="CY166" i="55"/>
  <c r="DB118" i="55"/>
  <c r="DD41" i="55"/>
  <c r="CV203" i="55"/>
  <c r="DC227" i="55"/>
  <c r="DF27" i="55"/>
  <c r="DB218" i="55"/>
  <c r="DB193" i="55"/>
  <c r="CN201" i="55"/>
  <c r="CY214" i="55"/>
  <c r="CY194" i="55"/>
  <c r="DG50" i="55"/>
  <c r="DF152" i="55"/>
  <c r="DD158" i="55"/>
  <c r="CZ133" i="55"/>
  <c r="CV153" i="55"/>
  <c r="DF76" i="55"/>
  <c r="CD103" i="55"/>
  <c r="CT138" i="55"/>
  <c r="DH104" i="55"/>
  <c r="CO231" i="55"/>
  <c r="DD226" i="55"/>
  <c r="DG163" i="55"/>
  <c r="CI196" i="55"/>
  <c r="CO141" i="55"/>
  <c r="CV29" i="55"/>
  <c r="CY220" i="55"/>
  <c r="CW39" i="55"/>
  <c r="CW99" i="55"/>
  <c r="CT194" i="55"/>
  <c r="CQ182" i="55"/>
  <c r="DE82" i="55"/>
  <c r="CH106" i="55"/>
  <c r="CS148" i="55"/>
  <c r="CT170" i="55"/>
  <c r="CT216" i="55"/>
  <c r="CP147" i="55"/>
  <c r="DA165" i="55"/>
  <c r="CY18" i="55"/>
  <c r="DD174" i="55"/>
  <c r="CO56" i="55"/>
  <c r="CN195" i="55"/>
  <c r="CQ107" i="55"/>
  <c r="DA146" i="55"/>
  <c r="CS209" i="55"/>
  <c r="CF205" i="55"/>
  <c r="CF134" i="55"/>
  <c r="CY144" i="55"/>
  <c r="CS180" i="55"/>
  <c r="CV66" i="55"/>
  <c r="CV215" i="55"/>
  <c r="DF136" i="55"/>
  <c r="CY44" i="55"/>
  <c r="DF193" i="55"/>
  <c r="DG188" i="55"/>
  <c r="CQ229" i="55"/>
  <c r="CU58" i="55"/>
  <c r="CP189" i="55"/>
  <c r="CT159" i="55"/>
  <c r="DF128" i="55"/>
  <c r="CO151" i="55"/>
  <c r="CP208" i="55"/>
  <c r="CJ174" i="55"/>
  <c r="CW147" i="55"/>
  <c r="CU213" i="55"/>
  <c r="CZ188" i="55"/>
  <c r="DG109" i="55"/>
  <c r="CO15" i="55"/>
  <c r="CV90" i="55"/>
  <c r="CZ142" i="55"/>
  <c r="CU169" i="55"/>
  <c r="CO44" i="55"/>
  <c r="CB203" i="55"/>
  <c r="DF159" i="55"/>
  <c r="CV56" i="55"/>
  <c r="DB233" i="55"/>
  <c r="DF186" i="55"/>
  <c r="DA180" i="55"/>
  <c r="DB155" i="55"/>
  <c r="CX195" i="55"/>
  <c r="CY184" i="55"/>
  <c r="CW203" i="55"/>
  <c r="DD193" i="55"/>
  <c r="CS140" i="55"/>
  <c r="DA159" i="55"/>
  <c r="DB127" i="55"/>
  <c r="DD90" i="55"/>
  <c r="CP29" i="55"/>
  <c r="CT209" i="55"/>
  <c r="DB181" i="55"/>
  <c r="CQ41" i="55"/>
  <c r="DF155" i="55"/>
  <c r="CX177" i="55"/>
  <c r="DE172" i="55"/>
  <c r="CT214" i="55"/>
  <c r="CZ85" i="55"/>
  <c r="CQ150" i="55"/>
  <c r="CT225" i="55"/>
  <c r="DB194" i="55"/>
  <c r="CU187" i="55"/>
  <c r="CQ195" i="55"/>
  <c r="CX95" i="55"/>
  <c r="CV91" i="55"/>
  <c r="CW106" i="55"/>
  <c r="DB99" i="55"/>
  <c r="DF196" i="55"/>
  <c r="CP59" i="55"/>
  <c r="CT212" i="55"/>
  <c r="DC159" i="55"/>
  <c r="DB210" i="55"/>
  <c r="CP233" i="55"/>
  <c r="CO98" i="55"/>
  <c r="CQ198" i="55"/>
  <c r="CP126" i="55"/>
  <c r="CW133" i="55"/>
  <c r="DG174" i="55"/>
  <c r="DE188" i="55"/>
  <c r="CT156" i="55"/>
  <c r="DA125" i="55"/>
  <c r="DG194" i="55"/>
  <c r="CZ154" i="55"/>
  <c r="DG33" i="55"/>
  <c r="CY160" i="55"/>
  <c r="CU158" i="55"/>
  <c r="DA119" i="55"/>
  <c r="CO135" i="55"/>
  <c r="CS207" i="55"/>
  <c r="CY221" i="55"/>
  <c r="CX234" i="55"/>
  <c r="CZ146" i="55"/>
  <c r="DC11" i="55"/>
  <c r="CY190" i="55"/>
  <c r="CR234" i="55"/>
  <c r="DE11" i="55"/>
  <c r="CV147" i="55"/>
  <c r="CR219" i="55"/>
  <c r="DE22" i="55"/>
  <c r="DH49" i="55"/>
  <c r="DA84" i="55"/>
  <c r="CI153" i="55"/>
  <c r="DE112" i="55"/>
  <c r="CJ145" i="55"/>
  <c r="CZ167" i="55"/>
  <c r="CU99" i="55"/>
  <c r="DA58" i="55"/>
  <c r="DF97" i="55"/>
  <c r="CV185" i="55"/>
  <c r="DE193" i="55"/>
  <c r="DB12" i="55"/>
  <c r="CP162" i="55"/>
  <c r="CZ45" i="55"/>
  <c r="DH46" i="55"/>
  <c r="DD194" i="55"/>
  <c r="DD177" i="55"/>
  <c r="DF177" i="55"/>
  <c r="DB220" i="55"/>
  <c r="CU190" i="55"/>
  <c r="DF166" i="55"/>
  <c r="DE77" i="55"/>
  <c r="CR150" i="55"/>
  <c r="DE126" i="55"/>
  <c r="DC142" i="55"/>
  <c r="DH76" i="55"/>
  <c r="CZ220" i="55"/>
  <c r="CW91" i="55"/>
  <c r="CU151" i="55"/>
  <c r="CZ227" i="55"/>
  <c r="CY174" i="55"/>
  <c r="CS37" i="55"/>
  <c r="CR161" i="55"/>
  <c r="CS135" i="55"/>
  <c r="CQ207" i="55"/>
  <c r="CW151" i="55"/>
  <c r="DE232" i="55"/>
  <c r="DC9" i="55"/>
  <c r="DD217" i="55"/>
  <c r="DG142" i="55"/>
  <c r="CP106" i="55"/>
  <c r="CM166" i="55"/>
  <c r="DC190" i="55"/>
  <c r="CZ170" i="55"/>
  <c r="CW107" i="55"/>
  <c r="CV176" i="55"/>
  <c r="CX107" i="55"/>
  <c r="CY169" i="55"/>
  <c r="CZ44" i="55"/>
  <c r="CV191" i="55"/>
  <c r="CF71" i="55"/>
  <c r="CQ222" i="55"/>
  <c r="DG210" i="55"/>
  <c r="CU194" i="55"/>
  <c r="CF222" i="55"/>
  <c r="CU105" i="55"/>
  <c r="DE8" i="55"/>
  <c r="CO183" i="55"/>
  <c r="DC225" i="55"/>
  <c r="CR153" i="55"/>
  <c r="DG171" i="55"/>
  <c r="CW174" i="55"/>
  <c r="CT88" i="55"/>
  <c r="CT153" i="55"/>
  <c r="CV213" i="55"/>
  <c r="DA229" i="55"/>
  <c r="CP202" i="55"/>
  <c r="CX229" i="55"/>
  <c r="DA182" i="55"/>
  <c r="CT107" i="55"/>
  <c r="CU232" i="55"/>
  <c r="CY175" i="55"/>
  <c r="DF142" i="55"/>
  <c r="CF106" i="55"/>
  <c r="CT213" i="55"/>
  <c r="CV141" i="55"/>
  <c r="CZ161" i="55"/>
  <c r="CQ177" i="55"/>
  <c r="DD128" i="55"/>
  <c r="DG223" i="55"/>
  <c r="DF162" i="55"/>
  <c r="CZ155" i="55"/>
  <c r="CV115" i="55"/>
  <c r="CU63" i="55"/>
  <c r="CW51" i="55"/>
  <c r="CR68" i="55"/>
  <c r="CS104" i="55"/>
  <c r="CW231" i="55"/>
  <c r="CT82" i="55"/>
  <c r="CM96" i="55"/>
  <c r="CN226" i="55"/>
  <c r="CP97" i="55"/>
  <c r="CR67" i="55"/>
  <c r="CV187" i="55"/>
  <c r="CD87" i="55"/>
  <c r="CQ224" i="55"/>
  <c r="DD197" i="55"/>
  <c r="CP196" i="55"/>
  <c r="DE183" i="55"/>
  <c r="DF51" i="55"/>
  <c r="DG224" i="55"/>
  <c r="CZ115" i="55"/>
  <c r="DA153" i="55"/>
  <c r="CV211" i="55"/>
  <c r="CV97" i="55"/>
  <c r="CP35" i="55"/>
  <c r="DE196" i="55"/>
  <c r="CX138" i="55"/>
  <c r="CZ164" i="55"/>
  <c r="DE184" i="55"/>
  <c r="DD106" i="55"/>
  <c r="DG154" i="55"/>
  <c r="DA28" i="55"/>
  <c r="DA184" i="55"/>
  <c r="CY163" i="55"/>
  <c r="DG144" i="55"/>
  <c r="CS59" i="55"/>
  <c r="CQ119" i="55"/>
  <c r="CS101" i="55"/>
  <c r="CZ93" i="55"/>
  <c r="CS51" i="55"/>
  <c r="DH172" i="55"/>
  <c r="DF122" i="55"/>
  <c r="CT191" i="55"/>
  <c r="CR93" i="55"/>
  <c r="DA217" i="55"/>
  <c r="CP200" i="55"/>
  <c r="DF50" i="55"/>
  <c r="CD215" i="55"/>
  <c r="CH149" i="55"/>
  <c r="DH182" i="55"/>
  <c r="DH130" i="55"/>
  <c r="CI67" i="55"/>
  <c r="CP226" i="55"/>
  <c r="CI228" i="55"/>
  <c r="CR166" i="55"/>
  <c r="CC45" i="55"/>
  <c r="CS102" i="55"/>
  <c r="DF85" i="55"/>
  <c r="DG187" i="55"/>
  <c r="CY138" i="55"/>
  <c r="CT7" i="55"/>
  <c r="DG35" i="55"/>
  <c r="CS6" i="55"/>
  <c r="CW176" i="55"/>
  <c r="CV177" i="55"/>
  <c r="CQ52" i="55"/>
  <c r="CQ231" i="55"/>
  <c r="CK157" i="55"/>
  <c r="DC208" i="55"/>
  <c r="CO118" i="55"/>
  <c r="CR98" i="55"/>
  <c r="CX164" i="55"/>
  <c r="CS31" i="55"/>
  <c r="CU167" i="55"/>
  <c r="CZ49" i="55"/>
  <c r="CM88" i="55"/>
  <c r="DH153" i="55"/>
  <c r="CU61" i="55"/>
  <c r="CX201" i="55"/>
  <c r="CZ234" i="55"/>
  <c r="CU205" i="55"/>
  <c r="CD83" i="55"/>
  <c r="CY200" i="55"/>
  <c r="CS122" i="55"/>
  <c r="DD76" i="55"/>
  <c r="DA37" i="55"/>
  <c r="DE111" i="55"/>
  <c r="CU78" i="55"/>
  <c r="CZ204" i="55"/>
  <c r="DA191" i="55"/>
  <c r="CV167" i="55"/>
  <c r="CR141" i="55"/>
  <c r="CP31" i="55"/>
  <c r="CO154" i="55"/>
  <c r="CX90" i="55"/>
  <c r="CK201" i="55"/>
  <c r="DB41" i="55"/>
  <c r="DB209" i="55"/>
  <c r="CV72" i="55"/>
  <c r="DF184" i="55"/>
  <c r="CQ105" i="55"/>
  <c r="CA217" i="55"/>
  <c r="DE15" i="55"/>
  <c r="CE213" i="55"/>
  <c r="CI27" i="55"/>
  <c r="CV156" i="55"/>
  <c r="CZ79" i="55"/>
  <c r="CU126" i="55"/>
  <c r="CV31" i="55"/>
  <c r="DC6" i="55"/>
  <c r="DC149" i="55"/>
  <c r="DD146" i="55"/>
  <c r="CK31" i="55"/>
  <c r="DH37" i="55"/>
  <c r="CZ181" i="55"/>
  <c r="CO99" i="55"/>
  <c r="CT137" i="55"/>
  <c r="CY168" i="55"/>
  <c r="DE71" i="55"/>
  <c r="DH160" i="55"/>
  <c r="CU95" i="55"/>
  <c r="CG32" i="55"/>
  <c r="CX219" i="55"/>
  <c r="DC133" i="55"/>
  <c r="CC233" i="55"/>
  <c r="DE30" i="55"/>
  <c r="DE92" i="55"/>
  <c r="CH191" i="55"/>
  <c r="CY154" i="55"/>
  <c r="CR74" i="55"/>
  <c r="DF109" i="55"/>
  <c r="CE174" i="55"/>
  <c r="DD98" i="55"/>
  <c r="CA143" i="55"/>
  <c r="CO35" i="55"/>
  <c r="CA156" i="55"/>
  <c r="CA202" i="55"/>
  <c r="CU137" i="55"/>
  <c r="CS134" i="55"/>
  <c r="DC115" i="55"/>
  <c r="DC100" i="55"/>
  <c r="CA106" i="55"/>
  <c r="CQ201" i="55"/>
  <c r="CS166" i="55"/>
  <c r="CU196" i="55"/>
  <c r="CS154" i="55"/>
  <c r="CY215" i="55"/>
  <c r="DH59" i="55"/>
  <c r="CR165" i="55"/>
  <c r="DF202" i="55"/>
  <c r="CY52" i="55"/>
  <c r="CZ175" i="55"/>
  <c r="CS200" i="55"/>
  <c r="CX128" i="55"/>
  <c r="CX112" i="55"/>
  <c r="DB161" i="55"/>
  <c r="CW168" i="55"/>
  <c r="DA73" i="55"/>
  <c r="CT197" i="55"/>
  <c r="CU181" i="55"/>
  <c r="DA193" i="55"/>
  <c r="DH214" i="55"/>
  <c r="CR176" i="55"/>
  <c r="CW17" i="55"/>
  <c r="CQ128" i="55"/>
  <c r="CW183" i="55"/>
  <c r="CO86" i="55"/>
  <c r="DA126" i="55"/>
  <c r="CQ138" i="55"/>
  <c r="CV47" i="55"/>
  <c r="DA47" i="55"/>
  <c r="CV212" i="55"/>
  <c r="DA75" i="55"/>
  <c r="CW98" i="55"/>
  <c r="DA24" i="55"/>
  <c r="CQ49" i="55"/>
  <c r="DA221" i="55"/>
  <c r="CC145" i="55"/>
  <c r="CO209" i="55"/>
  <c r="DE17" i="55"/>
  <c r="CQ178" i="55"/>
  <c r="CR167" i="55"/>
  <c r="CR91" i="55"/>
  <c r="DE168" i="55"/>
  <c r="DD48" i="55"/>
  <c r="CE227" i="55"/>
  <c r="CT201" i="55"/>
  <c r="CY198" i="55"/>
  <c r="CW124" i="55"/>
  <c r="DG9" i="55"/>
  <c r="DA198" i="55"/>
  <c r="CR148" i="55"/>
  <c r="DD147" i="55"/>
  <c r="CR140" i="55"/>
  <c r="CO89" i="55"/>
  <c r="CP198" i="55"/>
  <c r="CE218" i="55"/>
  <c r="CX166" i="55"/>
  <c r="CP125" i="55"/>
  <c r="CV149" i="55"/>
  <c r="DE72" i="55"/>
  <c r="DF131" i="55"/>
  <c r="CZ156" i="55"/>
  <c r="DA214" i="55"/>
  <c r="DC192" i="55"/>
  <c r="CY61" i="55"/>
  <c r="CC182" i="55"/>
  <c r="DG149" i="55"/>
  <c r="DD233" i="55"/>
  <c r="CQ161" i="55"/>
  <c r="DE67" i="55"/>
  <c r="DD13" i="55"/>
  <c r="CX120" i="55"/>
  <c r="DH175" i="55"/>
  <c r="CN170" i="55"/>
  <c r="DA71" i="55"/>
  <c r="CZ197" i="55"/>
  <c r="CQ170" i="55"/>
  <c r="CP137" i="55"/>
  <c r="CO189" i="55"/>
  <c r="CR9" i="55"/>
  <c r="DG220" i="55"/>
  <c r="DG208" i="55"/>
  <c r="DE120" i="55"/>
  <c r="DA175" i="55"/>
  <c r="CZ104" i="55"/>
  <c r="DC193" i="55"/>
  <c r="CT63" i="55"/>
  <c r="DE203" i="55"/>
  <c r="DH234" i="55"/>
  <c r="DC217" i="55"/>
  <c r="CZ77" i="55"/>
  <c r="DF119" i="55"/>
  <c r="DE224" i="55"/>
  <c r="CV85" i="55"/>
  <c r="DE136" i="55"/>
  <c r="CV154" i="55"/>
  <c r="CY33" i="55"/>
  <c r="CP234" i="55"/>
  <c r="CW78" i="55"/>
  <c r="CH205" i="55"/>
  <c r="DG55" i="55"/>
  <c r="CR224" i="55"/>
  <c r="CC77" i="55"/>
  <c r="CO178" i="55"/>
  <c r="DD93" i="55"/>
  <c r="CJ111" i="55"/>
  <c r="CT202" i="55"/>
  <c r="CO102" i="55"/>
  <c r="CU178" i="55"/>
  <c r="CV172" i="55"/>
  <c r="DD134" i="55"/>
  <c r="CQ228" i="55"/>
  <c r="DE160" i="55"/>
  <c r="CP61" i="55"/>
  <c r="CQ135" i="55"/>
  <c r="DC169" i="55"/>
  <c r="CK18" i="55"/>
  <c r="CR62" i="55"/>
  <c r="CD30" i="55"/>
  <c r="DH91" i="55"/>
  <c r="CY228" i="55"/>
  <c r="DE138" i="55"/>
  <c r="CV64" i="55"/>
  <c r="CQ63" i="55"/>
  <c r="DB226" i="55"/>
  <c r="DD133" i="55"/>
  <c r="DC86" i="55"/>
  <c r="DH25" i="55"/>
  <c r="CL216" i="55"/>
  <c r="DG209" i="55"/>
  <c r="CT142" i="55"/>
  <c r="DC103" i="55"/>
  <c r="CP78" i="55"/>
  <c r="CH132" i="55"/>
  <c r="DA130" i="55"/>
  <c r="DF99" i="55"/>
  <c r="CW232" i="55"/>
  <c r="DH181" i="55"/>
  <c r="CE204" i="55"/>
  <c r="CA199" i="55"/>
  <c r="DC58" i="55"/>
  <c r="CX163" i="55"/>
  <c r="CU121" i="55"/>
  <c r="CP192" i="55"/>
  <c r="CY47" i="55"/>
  <c r="CY218" i="55"/>
  <c r="DC36" i="55"/>
  <c r="DB203" i="55"/>
  <c r="CO47" i="55"/>
  <c r="DA25" i="55"/>
  <c r="DF221" i="55"/>
  <c r="CI185" i="55"/>
  <c r="CL122" i="55"/>
  <c r="CG135" i="55"/>
  <c r="CO155" i="55"/>
  <c r="CH179" i="55"/>
  <c r="CO103" i="55"/>
  <c r="CP132" i="55"/>
  <c r="CB57" i="55"/>
  <c r="CL158" i="55"/>
  <c r="CP124" i="55"/>
  <c r="CY143" i="55"/>
  <c r="DH58" i="55"/>
  <c r="DD212" i="55"/>
  <c r="CH140" i="55"/>
  <c r="CR190" i="55"/>
  <c r="DE27" i="55"/>
  <c r="DF68" i="55"/>
  <c r="CF75" i="55"/>
  <c r="DC23" i="55"/>
  <c r="DH39" i="55"/>
  <c r="CN138" i="55"/>
  <c r="CZ189" i="55"/>
  <c r="DF191" i="55"/>
  <c r="DF137" i="55"/>
  <c r="CV234" i="55"/>
  <c r="CW143" i="55"/>
  <c r="CD91" i="55"/>
  <c r="DC165" i="55"/>
  <c r="CZ186" i="55"/>
  <c r="CL183" i="55"/>
  <c r="DF22" i="55"/>
  <c r="CM196" i="55"/>
  <c r="CR211" i="55"/>
  <c r="CR125" i="55"/>
  <c r="DB232" i="55"/>
  <c r="CQ168" i="55"/>
  <c r="CY114" i="55"/>
  <c r="DH117" i="55"/>
  <c r="DH213" i="55"/>
  <c r="DE164" i="55"/>
  <c r="CS221" i="55"/>
  <c r="DB230" i="55"/>
  <c r="DB217" i="55"/>
  <c r="CO227" i="55"/>
  <c r="CS127" i="55"/>
  <c r="CU156" i="55"/>
  <c r="CX134" i="55"/>
  <c r="CZ212" i="55"/>
  <c r="DB74" i="55"/>
  <c r="CT45" i="55"/>
  <c r="CD145" i="55"/>
  <c r="DG120" i="55"/>
  <c r="DA137" i="55"/>
  <c r="DF209" i="55"/>
  <c r="DB134" i="55"/>
  <c r="CP218" i="55"/>
  <c r="CR30" i="55"/>
  <c r="DD102" i="55"/>
  <c r="DE130" i="55"/>
  <c r="DA151" i="55"/>
  <c r="DA135" i="55"/>
  <c r="DC85" i="55"/>
  <c r="CW24" i="55"/>
  <c r="CS162" i="55"/>
  <c r="CL70" i="55"/>
  <c r="CV111" i="55"/>
  <c r="CN153" i="55"/>
  <c r="CC234" i="55"/>
  <c r="CP222" i="55"/>
  <c r="CP129" i="55"/>
  <c r="CP210" i="55"/>
  <c r="DA181" i="55"/>
  <c r="CR57" i="55"/>
  <c r="DA231" i="55"/>
  <c r="CR228" i="55"/>
  <c r="DF226" i="55"/>
  <c r="CS105" i="55"/>
  <c r="DH168" i="55"/>
  <c r="CI184" i="55"/>
  <c r="DG24" i="55"/>
  <c r="CX223" i="55"/>
  <c r="DH109" i="55"/>
  <c r="CO64" i="55"/>
  <c r="CF138" i="55"/>
  <c r="DC197" i="55"/>
  <c r="CS25" i="55"/>
  <c r="DE26" i="55"/>
  <c r="CY153" i="55"/>
  <c r="CS141" i="55"/>
  <c r="DD35" i="55"/>
  <c r="CR85" i="55"/>
  <c r="DC35" i="55"/>
  <c r="DA56" i="55"/>
  <c r="DA76" i="55"/>
  <c r="DC113" i="55"/>
  <c r="DC200" i="55"/>
  <c r="CO170" i="55"/>
  <c r="CW158" i="55"/>
  <c r="CQ95" i="55"/>
  <c r="CO180" i="55"/>
  <c r="DB185" i="55"/>
  <c r="CX76" i="55"/>
  <c r="CV12" i="55"/>
  <c r="CO132" i="55"/>
  <c r="DC66" i="55"/>
  <c r="DF48" i="55"/>
  <c r="CT87" i="55"/>
  <c r="CX122" i="55"/>
  <c r="CY164" i="55"/>
  <c r="DB119" i="55"/>
  <c r="CP213" i="55"/>
  <c r="DE16" i="55"/>
  <c r="DA103" i="55"/>
  <c r="DF188" i="55"/>
  <c r="CQ194" i="55"/>
  <c r="CU18" i="55"/>
  <c r="CW161" i="55"/>
  <c r="DB170" i="55"/>
  <c r="DG79" i="55"/>
  <c r="DE18" i="55"/>
  <c r="CU79" i="55"/>
  <c r="DE91" i="55"/>
  <c r="CP178" i="55"/>
  <c r="CE215" i="55"/>
  <c r="CO223" i="55"/>
  <c r="CY136" i="55"/>
  <c r="CC155" i="55"/>
  <c r="CN206" i="55"/>
  <c r="DH195" i="55"/>
  <c r="CF228" i="55"/>
  <c r="CW208" i="55"/>
  <c r="CU224" i="55"/>
  <c r="DG185" i="55"/>
  <c r="CW109" i="55"/>
  <c r="CY110" i="55"/>
  <c r="CR198" i="55"/>
  <c r="DD124" i="55"/>
  <c r="CJ71" i="55"/>
  <c r="CY45" i="55"/>
  <c r="CC114" i="55"/>
  <c r="CT24" i="55"/>
  <c r="CL132" i="55"/>
  <c r="DC87" i="55"/>
  <c r="CJ192" i="55"/>
  <c r="CO148" i="55"/>
  <c r="DG113" i="55"/>
  <c r="CO138" i="55"/>
  <c r="CP20" i="55"/>
  <c r="CQ103" i="55"/>
  <c r="DE225" i="55"/>
  <c r="CO127" i="55"/>
  <c r="CS194" i="55"/>
  <c r="CR151" i="55"/>
  <c r="CV196" i="55"/>
  <c r="CE52" i="55"/>
  <c r="CJ207" i="55"/>
  <c r="DA20" i="55"/>
  <c r="CW127" i="55"/>
  <c r="DB25" i="55"/>
  <c r="CF180" i="55"/>
  <c r="DC61" i="55"/>
  <c r="DB154" i="55"/>
  <c r="CZ110" i="55"/>
  <c r="DA134" i="55"/>
  <c r="CV53" i="55"/>
  <c r="CM56" i="55"/>
  <c r="CX111" i="55"/>
  <c r="CL149" i="55"/>
  <c r="DG51" i="55"/>
  <c r="CT110" i="55"/>
  <c r="CD202" i="55"/>
  <c r="DA144" i="55"/>
  <c r="DG233" i="55"/>
  <c r="DD88" i="55"/>
  <c r="DC177" i="55"/>
  <c r="CX22" i="55"/>
  <c r="DH92" i="55"/>
  <c r="CQ169" i="55"/>
  <c r="DD68" i="55"/>
  <c r="DB133" i="55"/>
  <c r="CV171" i="55"/>
  <c r="DD221" i="55"/>
  <c r="CO104" i="55"/>
  <c r="CR61" i="55"/>
  <c r="CA124" i="55"/>
  <c r="CS42" i="55"/>
  <c r="CC221" i="55"/>
  <c r="DH107" i="55"/>
  <c r="DH81" i="55"/>
  <c r="DC43" i="55"/>
  <c r="CX133" i="55"/>
  <c r="DB84" i="55"/>
  <c r="CX38" i="55"/>
  <c r="DE62" i="55"/>
  <c r="CE166" i="55"/>
  <c r="CQ159" i="55"/>
  <c r="DE157" i="55"/>
  <c r="CX145" i="55"/>
  <c r="CN214" i="55"/>
  <c r="CY10" i="55"/>
  <c r="CQ116" i="55"/>
  <c r="CF169" i="55"/>
  <c r="CQ88" i="55"/>
  <c r="DE233" i="55"/>
  <c r="CO144" i="55"/>
  <c r="CK108" i="55"/>
  <c r="CT120" i="55"/>
  <c r="CT149" i="55"/>
  <c r="CL151" i="55"/>
  <c r="CS129" i="55"/>
  <c r="CP11" i="55"/>
  <c r="CK213" i="55"/>
  <c r="CT83" i="55"/>
  <c r="CR169" i="55"/>
  <c r="DE180" i="55"/>
  <c r="CQ157" i="55"/>
  <c r="CU118" i="55"/>
  <c r="DA52" i="55"/>
  <c r="DF205" i="55"/>
  <c r="CO211" i="55"/>
  <c r="DB116" i="55"/>
  <c r="DG36" i="55"/>
  <c r="DC108" i="55"/>
  <c r="DE173" i="55"/>
  <c r="DC191" i="55"/>
  <c r="CT179" i="55"/>
  <c r="CB69" i="55"/>
  <c r="CV201" i="55"/>
  <c r="CW206" i="55"/>
  <c r="DE229" i="55"/>
  <c r="CT178" i="55"/>
  <c r="CY205" i="55"/>
  <c r="DH62" i="55"/>
  <c r="CH153" i="55"/>
  <c r="CV33" i="55"/>
  <c r="DC151" i="55"/>
  <c r="CZ129" i="55"/>
  <c r="DB49" i="55"/>
  <c r="CY42" i="55"/>
  <c r="CV130" i="55"/>
  <c r="DF225" i="55"/>
  <c r="CY126" i="55"/>
  <c r="CU11" i="55"/>
  <c r="CE222" i="55"/>
  <c r="DF179" i="55"/>
  <c r="CU72" i="55"/>
  <c r="CS215" i="55"/>
  <c r="DF41" i="55"/>
  <c r="DE64" i="55"/>
  <c r="DE135" i="55"/>
  <c r="CY225" i="55"/>
  <c r="CK132" i="55"/>
  <c r="CM45" i="55"/>
  <c r="CN76" i="55"/>
  <c r="CE228" i="55"/>
  <c r="CE25" i="55"/>
  <c r="CS12" i="55"/>
  <c r="CO198" i="55"/>
  <c r="DC170" i="55"/>
  <c r="DB221" i="55"/>
  <c r="DE152" i="55"/>
  <c r="DH203" i="55"/>
  <c r="CA62" i="55"/>
  <c r="CX115" i="55"/>
  <c r="DA211" i="55"/>
  <c r="CX212" i="55"/>
  <c r="CO124" i="55"/>
  <c r="CU15" i="55"/>
  <c r="CH73" i="55"/>
  <c r="CQ34" i="55"/>
  <c r="CS205" i="55"/>
  <c r="DG198" i="55"/>
  <c r="DC210" i="55"/>
  <c r="CW230" i="55"/>
  <c r="DE223" i="55"/>
  <c r="DE84" i="55"/>
  <c r="CV183" i="55"/>
  <c r="CP185" i="55"/>
  <c r="CP113" i="55"/>
  <c r="CR223" i="55"/>
  <c r="DD218" i="55"/>
  <c r="CW139" i="55"/>
  <c r="CW233" i="55"/>
  <c r="CP205" i="55"/>
  <c r="CQ148" i="55"/>
  <c r="CR123" i="55"/>
  <c r="CS113" i="55"/>
  <c r="CC25" i="55"/>
  <c r="CY96" i="55"/>
  <c r="DE155" i="55"/>
  <c r="CK74" i="55"/>
  <c r="CN223" i="55"/>
  <c r="CX68" i="55"/>
  <c r="DH16" i="55"/>
  <c r="CR168" i="55"/>
  <c r="CJ196" i="55"/>
  <c r="CO33" i="55"/>
  <c r="DH158" i="55"/>
  <c r="CO111" i="55"/>
  <c r="DH216" i="55"/>
  <c r="DA63" i="55"/>
  <c r="CW20" i="55"/>
  <c r="DE205" i="55"/>
  <c r="DG180" i="55"/>
  <c r="CN165" i="55"/>
  <c r="DH100" i="55"/>
  <c r="DA209" i="55"/>
  <c r="DA104" i="55"/>
  <c r="DH139" i="55"/>
  <c r="CR216" i="55"/>
  <c r="DH133" i="55"/>
  <c r="DE32" i="55"/>
  <c r="CO174" i="55"/>
  <c r="CU51" i="55"/>
  <c r="CS204" i="55"/>
  <c r="DH138" i="55"/>
  <c r="CI232" i="55"/>
  <c r="DG212" i="55"/>
  <c r="DA145" i="55"/>
  <c r="CP203" i="55"/>
  <c r="DH9" i="55"/>
  <c r="DC194" i="55"/>
  <c r="DE96" i="55"/>
  <c r="CQ75" i="55"/>
  <c r="CV169" i="55"/>
  <c r="DA120" i="55"/>
  <c r="CV113" i="55"/>
  <c r="CU222" i="55"/>
  <c r="CQ26" i="55"/>
  <c r="CO207" i="55"/>
  <c r="CI50" i="55"/>
  <c r="CY159" i="55"/>
  <c r="DH215" i="55"/>
  <c r="CP95" i="55"/>
  <c r="CZ32" i="55"/>
  <c r="DA228" i="55"/>
  <c r="DE167" i="55"/>
  <c r="DF8" i="55"/>
  <c r="CV124" i="55"/>
  <c r="DH166" i="55"/>
  <c r="DF227" i="55"/>
  <c r="CX181" i="55"/>
  <c r="CS191" i="55"/>
  <c r="CR162" i="55"/>
  <c r="CY121" i="55"/>
  <c r="CO188" i="55"/>
  <c r="CD88" i="55"/>
  <c r="DF185" i="55"/>
  <c r="CQ187" i="55"/>
  <c r="DG165" i="55"/>
  <c r="CS126" i="55"/>
  <c r="DF107" i="55"/>
  <c r="DB115" i="55"/>
  <c r="CU120" i="55"/>
  <c r="CZ107" i="55"/>
  <c r="DE178" i="55"/>
  <c r="DE19" i="55"/>
  <c r="CU182" i="55"/>
  <c r="CX192" i="55"/>
  <c r="CX217" i="55"/>
  <c r="CP127" i="55"/>
  <c r="CW60" i="55"/>
  <c r="CY227" i="55"/>
  <c r="CV78" i="55"/>
  <c r="CJ168" i="55"/>
  <c r="CF21" i="55"/>
  <c r="CV110" i="55"/>
  <c r="CX199" i="55"/>
  <c r="DD120" i="55"/>
  <c r="CY24" i="55"/>
  <c r="CY115" i="55"/>
  <c r="DH165" i="55"/>
  <c r="DF100" i="55"/>
  <c r="CU33" i="55"/>
  <c r="CX155" i="55"/>
  <c r="CT103" i="55"/>
  <c r="CX141" i="55"/>
  <c r="DF210" i="55"/>
  <c r="CK181" i="55"/>
  <c r="CU68" i="55"/>
  <c r="DD213" i="55"/>
  <c r="CZ201" i="55"/>
  <c r="CC44" i="55"/>
  <c r="CC173" i="55"/>
  <c r="CV189" i="55"/>
  <c r="CJ201" i="55"/>
  <c r="DD54" i="55"/>
  <c r="CW56" i="55"/>
  <c r="CO106" i="55"/>
  <c r="CX59" i="55"/>
  <c r="CX203" i="55"/>
  <c r="DE218" i="55"/>
  <c r="CU29" i="55"/>
  <c r="DD125" i="55"/>
  <c r="CQ227" i="55"/>
  <c r="CP204" i="55"/>
  <c r="DC213" i="55"/>
  <c r="CR28" i="55"/>
  <c r="DH54" i="55"/>
  <c r="DH11" i="55"/>
  <c r="CJ204" i="55"/>
  <c r="CO55" i="55"/>
  <c r="DF28" i="55"/>
  <c r="CX121" i="55"/>
  <c r="DH147" i="55"/>
  <c r="CI147" i="55"/>
  <c r="CY149" i="55"/>
  <c r="CO191" i="55"/>
  <c r="DB82" i="55"/>
  <c r="DC171" i="55"/>
  <c r="CV93" i="55"/>
  <c r="DH185" i="55"/>
  <c r="CC193" i="55"/>
  <c r="DE197" i="55"/>
  <c r="CY203" i="55"/>
  <c r="CX185" i="55"/>
  <c r="CW16" i="55"/>
  <c r="CJ205" i="55"/>
  <c r="CR183" i="55"/>
  <c r="DD178" i="55"/>
  <c r="CN203" i="55"/>
  <c r="CQ172" i="55"/>
  <c r="CX208" i="55"/>
  <c r="DE37" i="55"/>
  <c r="CS184" i="55"/>
  <c r="CL126" i="55"/>
  <c r="DC112" i="55"/>
  <c r="CR33" i="55"/>
  <c r="CU133" i="55"/>
  <c r="CP81" i="55"/>
  <c r="CX12" i="55"/>
  <c r="CW164" i="55"/>
  <c r="CW76" i="55"/>
  <c r="CR142" i="55"/>
  <c r="CH192" i="55"/>
  <c r="CR39" i="55"/>
  <c r="CZ195" i="55"/>
  <c r="CT17" i="55"/>
  <c r="CR76" i="55"/>
  <c r="CK175" i="55"/>
  <c r="CS119" i="55"/>
  <c r="CS136" i="55"/>
  <c r="DE119" i="55"/>
  <c r="CX204" i="55"/>
  <c r="CP149" i="55"/>
  <c r="CW193" i="55"/>
  <c r="CJ137" i="55"/>
  <c r="CV220" i="55"/>
  <c r="CY50" i="55"/>
  <c r="DG105" i="55"/>
  <c r="CS232" i="55"/>
  <c r="CX80" i="55"/>
  <c r="DF103" i="55"/>
  <c r="CO212" i="55"/>
  <c r="DC181" i="55"/>
  <c r="CY40" i="55"/>
  <c r="DC107" i="55"/>
  <c r="CI134" i="55"/>
  <c r="CW63" i="55"/>
  <c r="CJ79" i="55"/>
  <c r="CW194" i="55"/>
  <c r="CN118" i="55"/>
  <c r="DC207" i="55"/>
  <c r="CP230" i="55"/>
  <c r="CN102" i="55"/>
  <c r="CP229" i="55"/>
  <c r="DH197" i="55"/>
  <c r="CQ132" i="55"/>
  <c r="CE226" i="55"/>
  <c r="DD159" i="55"/>
  <c r="DA148" i="55"/>
  <c r="CS211" i="55"/>
  <c r="CC222" i="55"/>
  <c r="CA233" i="55"/>
  <c r="CZ137" i="55"/>
  <c r="CV145" i="55"/>
  <c r="DE24" i="55"/>
  <c r="CN227" i="55"/>
  <c r="CC141" i="55"/>
  <c r="CM8" i="55"/>
  <c r="DD17" i="55"/>
  <c r="DG13" i="55"/>
  <c r="DE85" i="55"/>
  <c r="CQ211" i="55"/>
  <c r="CW92" i="55"/>
  <c r="CI223" i="55"/>
  <c r="CL57" i="55"/>
  <c r="DC72" i="55"/>
  <c r="CW112" i="55"/>
  <c r="CJ234" i="55"/>
  <c r="CW66" i="55"/>
  <c r="DC152" i="55"/>
  <c r="CX179" i="55"/>
  <c r="CU152" i="55"/>
  <c r="CS14" i="55"/>
  <c r="CT185" i="55"/>
  <c r="DH123" i="55"/>
  <c r="CS170" i="55"/>
  <c r="DF164" i="55"/>
  <c r="CO152" i="55"/>
  <c r="DB62" i="55"/>
  <c r="CN218" i="55"/>
  <c r="CO234" i="55"/>
  <c r="CV60" i="55"/>
  <c r="DD62" i="55"/>
  <c r="CU230" i="55"/>
  <c r="CR196" i="55"/>
  <c r="CT204" i="55"/>
  <c r="CW228" i="55"/>
  <c r="CS212" i="55"/>
  <c r="CU157" i="55"/>
  <c r="CQ233" i="55"/>
  <c r="CV157" i="55"/>
  <c r="CS73" i="55"/>
  <c r="DD175" i="55"/>
  <c r="CY56" i="55"/>
  <c r="CA220" i="55"/>
  <c r="CS64" i="55"/>
  <c r="DF120" i="55"/>
  <c r="CV175" i="55"/>
  <c r="DA172" i="55"/>
  <c r="CP209" i="55"/>
  <c r="CU130" i="55"/>
  <c r="DA196" i="55"/>
  <c r="CA8" i="55"/>
  <c r="CI202" i="55"/>
  <c r="CS40" i="55"/>
  <c r="CC202" i="55"/>
  <c r="CV121" i="55"/>
  <c r="CQ87" i="55"/>
  <c r="DG214" i="55"/>
  <c r="CR133" i="55"/>
  <c r="CA160" i="55"/>
  <c r="DC111" i="55"/>
  <c r="DD114" i="55"/>
  <c r="CX231" i="55"/>
  <c r="DH89" i="55"/>
  <c r="DD87" i="55"/>
  <c r="CX25" i="55"/>
  <c r="CL88" i="55"/>
  <c r="CT160" i="55"/>
  <c r="DB110" i="55"/>
  <c r="DF192" i="55"/>
  <c r="CE121" i="55"/>
  <c r="CR60" i="55"/>
  <c r="DD201" i="55"/>
  <c r="CQ81" i="55"/>
  <c r="CV36" i="55"/>
  <c r="DF69" i="55"/>
  <c r="CK94" i="55"/>
  <c r="CU211" i="55"/>
  <c r="CY104" i="55"/>
  <c r="CX168" i="55"/>
  <c r="CV190" i="55"/>
  <c r="CG116" i="55"/>
  <c r="CK179" i="55"/>
  <c r="DH93" i="55"/>
  <c r="CS26" i="55"/>
  <c r="CC176" i="55"/>
  <c r="CE139" i="55"/>
  <c r="CI88" i="55"/>
  <c r="CY74" i="55"/>
  <c r="CU148" i="55"/>
  <c r="CG58" i="55"/>
  <c r="CL85" i="55"/>
  <c r="CQ209" i="55"/>
  <c r="CS103" i="55"/>
  <c r="CO156" i="55"/>
  <c r="CO41" i="55"/>
  <c r="DC110" i="55"/>
  <c r="CS206" i="55"/>
  <c r="DF32" i="55"/>
  <c r="CO37" i="55"/>
  <c r="CM222" i="55"/>
  <c r="CU56" i="55"/>
  <c r="CT227" i="55"/>
  <c r="DD141" i="55"/>
  <c r="CI68" i="55"/>
  <c r="DE117" i="55"/>
  <c r="DG37" i="55"/>
  <c r="DG93" i="55"/>
  <c r="CT92" i="55"/>
  <c r="DD196" i="55"/>
  <c r="DF44" i="55"/>
  <c r="CK156" i="55"/>
  <c r="CE84" i="55"/>
  <c r="CC131" i="55"/>
  <c r="DF165" i="55"/>
  <c r="CN46" i="55"/>
  <c r="DG20" i="55"/>
  <c r="CI119" i="55"/>
  <c r="DG161" i="55"/>
  <c r="DG30" i="55"/>
  <c r="DD216" i="55"/>
  <c r="CS99" i="55"/>
  <c r="DB38" i="55"/>
  <c r="CO162" i="55"/>
  <c r="CY234" i="55"/>
  <c r="CU176" i="55"/>
  <c r="DH189" i="55"/>
  <c r="DF163" i="55"/>
  <c r="CE207" i="55"/>
  <c r="CA83" i="55"/>
  <c r="DA53" i="55"/>
  <c r="CI218" i="55"/>
  <c r="CW145" i="55"/>
  <c r="CT165" i="55"/>
  <c r="CW199" i="55"/>
  <c r="CR231" i="55"/>
  <c r="DD91" i="55"/>
  <c r="CJ96" i="55"/>
  <c r="CQ152" i="55"/>
  <c r="CT217" i="55"/>
  <c r="CS91" i="55"/>
  <c r="CZ51" i="55"/>
  <c r="CR227" i="55"/>
  <c r="CW163" i="55"/>
  <c r="DG150" i="55"/>
  <c r="CR209" i="55"/>
  <c r="DC230" i="55"/>
  <c r="CP27" i="55"/>
  <c r="CR97" i="55"/>
  <c r="CS61" i="55"/>
  <c r="DC99" i="55"/>
  <c r="CV205" i="55"/>
  <c r="CX113" i="55"/>
  <c r="DB229" i="55"/>
  <c r="CX215" i="55"/>
  <c r="DE221" i="55"/>
  <c r="CL218" i="55"/>
  <c r="DC75" i="55"/>
  <c r="CY12" i="55"/>
  <c r="CO66" i="55"/>
  <c r="CU101" i="55"/>
  <c r="CC97" i="55"/>
  <c r="CO108" i="55"/>
  <c r="CX36" i="55"/>
  <c r="CT171" i="55"/>
  <c r="CQ108" i="55"/>
  <c r="DG68" i="55"/>
  <c r="CY68" i="55"/>
  <c r="CU221" i="55"/>
  <c r="DE97" i="55"/>
  <c r="DH79" i="55"/>
  <c r="CY158" i="55"/>
  <c r="DF190" i="55"/>
  <c r="DD73" i="55"/>
  <c r="DH161" i="55"/>
  <c r="CB134" i="55"/>
  <c r="CE176" i="55"/>
  <c r="DE143" i="55"/>
  <c r="CN130" i="55"/>
  <c r="DH102" i="55"/>
  <c r="DA19" i="55"/>
  <c r="CS57" i="55"/>
  <c r="CX97" i="55"/>
  <c r="CR45" i="55"/>
  <c r="CV95" i="55"/>
  <c r="CO52" i="55"/>
  <c r="CJ98" i="55"/>
  <c r="CY224" i="55"/>
  <c r="CM26" i="55"/>
  <c r="CY176" i="55"/>
  <c r="CD101" i="55"/>
  <c r="CU57" i="55"/>
  <c r="DC123" i="55"/>
  <c r="CZ145" i="55"/>
  <c r="CX89" i="55"/>
  <c r="DG126" i="55"/>
  <c r="DA35" i="55"/>
  <c r="CB221" i="55"/>
  <c r="CL54" i="55"/>
  <c r="CM216" i="55"/>
  <c r="CN148" i="55"/>
  <c r="DG43" i="55"/>
  <c r="CM95" i="55"/>
  <c r="CZ128" i="55"/>
  <c r="CO70" i="55"/>
  <c r="CX40" i="55"/>
  <c r="DF234" i="55"/>
  <c r="CL224" i="55"/>
  <c r="DH85" i="55"/>
  <c r="DA187" i="55"/>
  <c r="CQ213" i="55"/>
  <c r="CO68" i="55"/>
  <c r="DA43" i="55"/>
  <c r="CE185" i="55"/>
  <c r="DA216" i="55"/>
  <c r="CW121" i="55"/>
  <c r="DB58" i="55"/>
  <c r="CB175" i="55"/>
  <c r="CS20" i="55"/>
  <c r="DB180" i="55"/>
  <c r="DH50" i="55"/>
  <c r="CY213" i="55"/>
  <c r="CP13" i="55"/>
  <c r="CS225" i="55"/>
  <c r="CQ114" i="55"/>
  <c r="CV50" i="55"/>
  <c r="CU186" i="55"/>
  <c r="CQ76" i="55"/>
  <c r="CO22" i="55"/>
  <c r="DA116" i="55"/>
  <c r="CF69" i="55"/>
  <c r="CZ42" i="55"/>
  <c r="CL51" i="55"/>
  <c r="DF11" i="55"/>
  <c r="CR178" i="55"/>
  <c r="CT215" i="55"/>
  <c r="DF20" i="55"/>
  <c r="CN222" i="55"/>
  <c r="DH205" i="55"/>
  <c r="DC116" i="55"/>
  <c r="CT200" i="55"/>
  <c r="CS114" i="55"/>
  <c r="CI81" i="55"/>
  <c r="CC148" i="55"/>
  <c r="DA49" i="55"/>
  <c r="CN123" i="55"/>
  <c r="DC124" i="55"/>
  <c r="DE125" i="55"/>
  <c r="CQ106" i="55"/>
  <c r="CR208" i="55"/>
  <c r="DE191" i="55"/>
  <c r="DC22" i="55"/>
  <c r="CS33" i="55"/>
  <c r="DD119" i="55"/>
  <c r="DD38" i="55"/>
  <c r="CR52" i="55"/>
  <c r="CU8" i="55"/>
  <c r="DB106" i="55"/>
  <c r="CO11" i="55"/>
  <c r="CU163" i="55"/>
  <c r="DE59" i="55"/>
  <c r="CR154" i="55"/>
  <c r="CZ90" i="55"/>
  <c r="CI226" i="55"/>
  <c r="DG15" i="55"/>
  <c r="CM75" i="55"/>
  <c r="CJ133" i="55"/>
  <c r="CT105" i="55"/>
  <c r="CB220" i="55"/>
  <c r="CV221" i="55"/>
  <c r="CV27" i="55"/>
  <c r="CW165" i="55"/>
  <c r="CZ153" i="55"/>
  <c r="CI19" i="55"/>
  <c r="CC41" i="55"/>
  <c r="DG102" i="55"/>
  <c r="DC157" i="55"/>
  <c r="DH191" i="55"/>
  <c r="DG110" i="55"/>
  <c r="CP80" i="55"/>
  <c r="CF72" i="55"/>
  <c r="CZ138" i="55"/>
  <c r="CT157" i="55"/>
  <c r="CZ132" i="55"/>
  <c r="DC109" i="55"/>
  <c r="CN228" i="55"/>
  <c r="DF150" i="55"/>
  <c r="CT117" i="55"/>
  <c r="DE187" i="55"/>
  <c r="CH124" i="55"/>
  <c r="CA59" i="55"/>
  <c r="DF94" i="55"/>
  <c r="CO222" i="55"/>
  <c r="CA128" i="55"/>
  <c r="CG87" i="55"/>
  <c r="CJ181" i="55"/>
  <c r="CF123" i="55"/>
  <c r="CS182" i="55"/>
  <c r="DF55" i="55"/>
  <c r="CB152" i="55"/>
  <c r="CW61" i="55"/>
  <c r="CH155" i="55"/>
  <c r="CB94" i="55"/>
  <c r="CI175" i="55"/>
  <c r="CN208" i="55"/>
  <c r="CZ226" i="55"/>
  <c r="CO160" i="55"/>
  <c r="DB36" i="55"/>
  <c r="CN185" i="55"/>
  <c r="DD203" i="55"/>
  <c r="CV103" i="55"/>
  <c r="CV197" i="55"/>
  <c r="DH127" i="55"/>
  <c r="CW29" i="55"/>
  <c r="CI113" i="55"/>
  <c r="CL12" i="55"/>
  <c r="CI60" i="55"/>
  <c r="DH30" i="55"/>
  <c r="CL155" i="55"/>
  <c r="CL204" i="55"/>
  <c r="CZ6" i="55"/>
  <c r="CG186" i="55"/>
  <c r="DB164" i="55"/>
  <c r="CZ230" i="55"/>
  <c r="CP199" i="55"/>
  <c r="CK44" i="55"/>
  <c r="CY233" i="55"/>
  <c r="CU199" i="55"/>
  <c r="CA80" i="55"/>
  <c r="CK56" i="55"/>
  <c r="CV101" i="55"/>
  <c r="CV223" i="55"/>
  <c r="DA7" i="55"/>
  <c r="CQ29" i="55"/>
  <c r="DB123" i="55"/>
  <c r="DG169" i="55"/>
  <c r="CX10" i="55"/>
  <c r="CK169" i="55"/>
  <c r="CM98" i="55"/>
  <c r="CZ229" i="55"/>
  <c r="CX188" i="55"/>
  <c r="DE227" i="55"/>
  <c r="DE159" i="55"/>
  <c r="DG166" i="55"/>
  <c r="CS169" i="55"/>
  <c r="CR193" i="55"/>
  <c r="DE169" i="55"/>
  <c r="CY49" i="55"/>
  <c r="CH160" i="55"/>
  <c r="CX226" i="55"/>
  <c r="CW225" i="55"/>
  <c r="CP15" i="55"/>
  <c r="CW153" i="55"/>
  <c r="CK130" i="55"/>
  <c r="CQ188" i="55"/>
  <c r="DH223" i="55"/>
  <c r="CX77" i="55"/>
  <c r="CZ125" i="55"/>
  <c r="CD227" i="55"/>
  <c r="CR181" i="55"/>
  <c r="CU24" i="55"/>
  <c r="CU208" i="55"/>
  <c r="CP186" i="55"/>
  <c r="CT72" i="55"/>
  <c r="DA226" i="55"/>
  <c r="DF219" i="55"/>
  <c r="CO94" i="55"/>
  <c r="CY226" i="55"/>
  <c r="CP175" i="55"/>
  <c r="DB138" i="55"/>
  <c r="CD206" i="55"/>
  <c r="CR215" i="55"/>
  <c r="DH90" i="55"/>
  <c r="CZ86" i="55"/>
  <c r="DH170" i="55"/>
  <c r="DC121" i="55"/>
  <c r="CV37" i="55"/>
  <c r="DB111" i="55"/>
  <c r="CC199" i="55"/>
  <c r="CT144" i="55"/>
  <c r="DE47" i="55"/>
  <c r="DC196" i="55"/>
  <c r="CR49" i="55"/>
  <c r="DF158" i="55"/>
  <c r="DH99" i="55"/>
  <c r="DA59" i="55"/>
  <c r="DF147" i="55"/>
  <c r="CV106" i="55"/>
  <c r="DE28" i="55"/>
  <c r="CX125" i="55"/>
  <c r="CW167" i="55"/>
  <c r="CV199" i="55"/>
  <c r="CL21" i="55"/>
  <c r="CD217" i="55"/>
  <c r="CN161" i="55"/>
  <c r="CN209" i="55"/>
  <c r="DB83" i="55"/>
  <c r="CB85" i="55"/>
  <c r="CU139" i="55"/>
  <c r="DG116" i="55"/>
  <c r="CS190" i="55"/>
  <c r="CZ217" i="55"/>
  <c r="CF16" i="55"/>
  <c r="CH75" i="55"/>
  <c r="CK182" i="55"/>
  <c r="CS208" i="55"/>
  <c r="CW10" i="55"/>
  <c r="CL232" i="55"/>
  <c r="DE45" i="55"/>
  <c r="DA68" i="55"/>
  <c r="CV46" i="55"/>
  <c r="DA133" i="55"/>
  <c r="CR29" i="55"/>
  <c r="CS48" i="55"/>
  <c r="CM172" i="55"/>
  <c r="CX53" i="55"/>
  <c r="CQ69" i="55"/>
  <c r="CS54" i="55"/>
  <c r="CH196" i="55"/>
  <c r="CR121" i="55"/>
  <c r="CC18" i="55"/>
  <c r="CH130" i="55"/>
  <c r="CR78" i="55"/>
  <c r="CP194" i="55"/>
  <c r="CF89" i="55"/>
  <c r="CU62" i="55"/>
  <c r="CY78" i="55"/>
  <c r="CX47" i="55"/>
  <c r="CG114" i="55"/>
  <c r="CO109" i="55"/>
  <c r="CA214" i="55"/>
  <c r="DG157" i="55"/>
  <c r="CE59" i="55"/>
  <c r="CU50" i="55"/>
  <c r="CZ53" i="55"/>
  <c r="CW103" i="55"/>
  <c r="CF41" i="55"/>
  <c r="CV57" i="55"/>
  <c r="CM122" i="55"/>
  <c r="DC118" i="55"/>
  <c r="CS183" i="55"/>
  <c r="CP75" i="55"/>
  <c r="CR31" i="55"/>
  <c r="DB124" i="55"/>
  <c r="CT13" i="55"/>
  <c r="CI9" i="55"/>
  <c r="CS229" i="55"/>
  <c r="CT39" i="55"/>
  <c r="CY13" i="55"/>
  <c r="CY202" i="55"/>
  <c r="CA64" i="55"/>
  <c r="DH217" i="55"/>
  <c r="CV87" i="55"/>
  <c r="CM85" i="55"/>
  <c r="DF161" i="55"/>
  <c r="CB127" i="55"/>
  <c r="CB42" i="55"/>
  <c r="CK46" i="55"/>
  <c r="DF31" i="55"/>
  <c r="CV77" i="55"/>
  <c r="CG61" i="55"/>
  <c r="CV219" i="55"/>
  <c r="CV108" i="55"/>
  <c r="CL58" i="55"/>
  <c r="CQ155" i="55"/>
  <c r="CE165" i="55"/>
  <c r="CZ194" i="55"/>
  <c r="DD195" i="55"/>
  <c r="CT232" i="55"/>
  <c r="CV146" i="55"/>
  <c r="CU106" i="55"/>
  <c r="CC224" i="55"/>
  <c r="CD110" i="55"/>
  <c r="DF129" i="55"/>
  <c r="CU98" i="55"/>
  <c r="DF87" i="55"/>
  <c r="DG181" i="55"/>
  <c r="CB52" i="55"/>
  <c r="CW191" i="55"/>
  <c r="DD207" i="55"/>
  <c r="DC175" i="55"/>
  <c r="DA108" i="55"/>
  <c r="CQ130" i="55"/>
  <c r="CU112" i="55"/>
  <c r="DC161" i="55"/>
  <c r="DC24" i="55"/>
  <c r="CT109" i="55"/>
  <c r="DF197" i="55"/>
  <c r="CE27" i="55"/>
  <c r="DD89" i="55"/>
  <c r="DH111" i="55"/>
  <c r="CA211" i="55"/>
  <c r="CF224" i="55"/>
  <c r="DB9" i="55"/>
  <c r="CW211" i="55"/>
  <c r="CY87" i="55"/>
  <c r="CW19" i="55"/>
  <c r="CY85" i="55"/>
  <c r="CT20" i="55"/>
  <c r="CQ50" i="55"/>
  <c r="DG108" i="55"/>
  <c r="CF136" i="55"/>
  <c r="CU131" i="55"/>
  <c r="DB140" i="55"/>
  <c r="CY165" i="55"/>
  <c r="CX72" i="55"/>
  <c r="CT123" i="55"/>
  <c r="CI34" i="55"/>
  <c r="CW149" i="55"/>
  <c r="CC232" i="55"/>
  <c r="CY122" i="55"/>
  <c r="CX211" i="55"/>
  <c r="CY16" i="55"/>
  <c r="CX96" i="55"/>
  <c r="CP116" i="55"/>
  <c r="DE36" i="55"/>
  <c r="DB182" i="55"/>
  <c r="CV69" i="55"/>
  <c r="CT25" i="55"/>
  <c r="CV138" i="55"/>
  <c r="CW59" i="55"/>
  <c r="CO130" i="55"/>
  <c r="CT221" i="55"/>
  <c r="CD218" i="55"/>
  <c r="DD47" i="55"/>
  <c r="CL48" i="55"/>
  <c r="CQ147" i="55"/>
  <c r="CW198" i="55"/>
  <c r="CV148" i="55"/>
  <c r="CP182" i="55"/>
  <c r="CN190" i="55"/>
  <c r="CE110" i="55"/>
  <c r="CC129" i="55"/>
  <c r="CV143" i="55"/>
  <c r="CU134" i="55"/>
  <c r="CX109" i="55"/>
  <c r="DC232" i="55"/>
  <c r="CW226" i="55"/>
  <c r="CJ90" i="55"/>
  <c r="CP67" i="55"/>
  <c r="CV14" i="55"/>
  <c r="CU89" i="55"/>
  <c r="CU37" i="55"/>
  <c r="CC61" i="55"/>
  <c r="CS124" i="55"/>
  <c r="DH8" i="55"/>
  <c r="CP134" i="55"/>
  <c r="CB82" i="55"/>
  <c r="DB141" i="55"/>
  <c r="CV83" i="55"/>
  <c r="CS147" i="55"/>
  <c r="CG47" i="55"/>
  <c r="DC57" i="55"/>
  <c r="CU46" i="55"/>
  <c r="DF58" i="55"/>
  <c r="CG127" i="55"/>
  <c r="CZ52" i="55"/>
  <c r="CX222" i="55"/>
  <c r="CO215" i="55"/>
  <c r="DB57" i="55"/>
  <c r="CX129" i="55"/>
  <c r="DB65" i="55"/>
  <c r="CH195" i="55"/>
  <c r="CB173" i="55"/>
  <c r="CS227" i="55"/>
  <c r="CO169" i="55"/>
  <c r="DC20" i="55"/>
  <c r="CU191" i="55"/>
  <c r="CR18" i="55"/>
  <c r="CE131" i="55"/>
  <c r="DG7" i="55"/>
  <c r="CE233" i="55"/>
  <c r="CU219" i="55"/>
  <c r="CQ165" i="55"/>
  <c r="CZ24" i="55"/>
  <c r="CV134" i="55"/>
  <c r="CO81" i="55"/>
  <c r="CW216" i="55"/>
  <c r="CR201" i="55"/>
  <c r="CG22" i="55"/>
  <c r="CQ223" i="55"/>
  <c r="CD167" i="55"/>
  <c r="CA66" i="55"/>
  <c r="CT129" i="55"/>
  <c r="CS80" i="55"/>
  <c r="DH65" i="55"/>
  <c r="CR65" i="55"/>
  <c r="CQ33" i="55"/>
  <c r="DH190" i="55"/>
  <c r="DD149" i="55"/>
  <c r="CO217" i="55"/>
  <c r="DD172" i="55"/>
  <c r="DF59" i="55"/>
  <c r="CT154" i="55"/>
  <c r="DE131" i="55"/>
  <c r="CQ230" i="55"/>
  <c r="DG101" i="55"/>
  <c r="CZ54" i="55"/>
  <c r="CI160" i="55"/>
  <c r="DA142" i="55"/>
  <c r="CU184" i="55"/>
  <c r="CN65" i="55"/>
  <c r="DF34" i="55"/>
  <c r="CT231" i="55"/>
  <c r="DD69" i="55"/>
  <c r="DD176" i="55"/>
  <c r="CY82" i="55"/>
  <c r="CA67" i="55"/>
  <c r="CT205" i="55"/>
  <c r="DA95" i="55"/>
  <c r="DB24" i="55"/>
  <c r="CK129" i="55"/>
  <c r="CX232" i="55"/>
  <c r="CT133" i="55"/>
  <c r="DG151" i="55"/>
  <c r="CQ216" i="55"/>
  <c r="CA140" i="55"/>
  <c r="CV127" i="55"/>
  <c r="DG156" i="55"/>
  <c r="DF141" i="55"/>
  <c r="CT136" i="55"/>
  <c r="DE128" i="55"/>
  <c r="CY206" i="55"/>
  <c r="DA31" i="55"/>
  <c r="CV188" i="55"/>
  <c r="DH226" i="55"/>
  <c r="DG213" i="55"/>
  <c r="DA206" i="55"/>
  <c r="DE226" i="55"/>
  <c r="CS175" i="55"/>
  <c r="CK227" i="55"/>
  <c r="CS202" i="55"/>
  <c r="CP69" i="55"/>
  <c r="CZ96" i="55"/>
  <c r="DH167" i="55"/>
  <c r="CS213" i="55"/>
  <c r="CF6" i="55"/>
  <c r="CA203" i="55"/>
  <c r="CW71" i="55"/>
  <c r="CU210" i="55"/>
  <c r="CS86" i="55"/>
  <c r="DB35" i="55"/>
  <c r="CN101" i="55"/>
  <c r="CP161" i="55"/>
  <c r="CG144" i="55"/>
  <c r="DB144" i="55"/>
  <c r="CC152" i="55"/>
  <c r="DF116" i="55"/>
  <c r="DD21" i="55"/>
  <c r="CE126" i="55"/>
  <c r="CB116" i="55"/>
  <c r="CK222" i="55"/>
  <c r="CI13" i="55"/>
  <c r="DD186" i="55"/>
  <c r="CX150" i="55"/>
  <c r="DD215" i="55"/>
  <c r="CZ94" i="55"/>
  <c r="CG152" i="55"/>
  <c r="DB97" i="55"/>
  <c r="DH201" i="55"/>
  <c r="CL208" i="55"/>
  <c r="CV18" i="55"/>
  <c r="CR48" i="55"/>
  <c r="CX149" i="55"/>
  <c r="CV10" i="55"/>
  <c r="CI109" i="55"/>
  <c r="CQ36" i="55"/>
  <c r="CI65" i="55"/>
  <c r="CP223" i="55"/>
  <c r="DE182" i="55"/>
  <c r="CX91" i="55"/>
  <c r="CD189" i="55"/>
  <c r="DD100" i="55"/>
  <c r="DA167" i="55"/>
  <c r="CN133" i="55"/>
  <c r="DB198" i="55"/>
  <c r="DD27" i="55"/>
  <c r="CZ124" i="55"/>
  <c r="CV228" i="55"/>
  <c r="DC146" i="55"/>
  <c r="CF231" i="55"/>
  <c r="DA86" i="55"/>
  <c r="DF195" i="55"/>
  <c r="CI210" i="55"/>
  <c r="CR213" i="55"/>
  <c r="DD190" i="55"/>
  <c r="DB148" i="55"/>
  <c r="DC154" i="55"/>
  <c r="CV204" i="55"/>
  <c r="DC234" i="55"/>
  <c r="CW126" i="55"/>
  <c r="CD132" i="55"/>
  <c r="CO205" i="55"/>
  <c r="CN30" i="55"/>
  <c r="DB95" i="55"/>
  <c r="DH200" i="55"/>
  <c r="CF135" i="55"/>
  <c r="CO51" i="55"/>
  <c r="CO184" i="55"/>
  <c r="CG229" i="55"/>
  <c r="CW229" i="55"/>
  <c r="DA40" i="55"/>
  <c r="DA10" i="55"/>
  <c r="CV65" i="55"/>
  <c r="CS230" i="55"/>
  <c r="CQ39" i="55"/>
  <c r="CO63" i="55"/>
  <c r="CV123" i="55"/>
  <c r="CJ160" i="55"/>
  <c r="CG41" i="55"/>
  <c r="CN64" i="55"/>
  <c r="CY116" i="55"/>
  <c r="CE63" i="55"/>
  <c r="CI41" i="55"/>
  <c r="CQ60" i="55"/>
  <c r="CR43" i="55"/>
  <c r="CV20" i="55"/>
  <c r="DH174" i="55"/>
  <c r="DD224" i="55"/>
  <c r="CT8" i="55"/>
  <c r="DF183" i="55"/>
  <c r="CB38" i="55"/>
  <c r="CV155" i="55"/>
  <c r="CX106" i="55"/>
  <c r="CT193" i="55"/>
  <c r="DA205" i="55"/>
  <c r="CP56" i="55"/>
  <c r="CX81" i="55"/>
  <c r="CL101" i="55"/>
  <c r="DC42" i="55"/>
  <c r="CO114" i="55"/>
  <c r="DD220" i="55"/>
  <c r="CA204" i="55"/>
  <c r="CG215" i="55"/>
  <c r="CS228" i="55"/>
  <c r="CW33" i="55"/>
  <c r="DG133" i="55"/>
  <c r="CT151" i="55"/>
  <c r="CT18" i="55"/>
  <c r="DF14" i="55"/>
  <c r="CO20" i="55"/>
  <c r="CZ106" i="55"/>
  <c r="DF114" i="55"/>
  <c r="CS90" i="55"/>
  <c r="CQ110" i="55"/>
  <c r="CG79" i="55"/>
  <c r="DH209" i="55"/>
  <c r="CR118" i="55"/>
  <c r="DF104" i="55"/>
  <c r="DH115" i="55"/>
  <c r="CT48" i="55"/>
  <c r="DC97" i="55"/>
  <c r="CF204" i="55"/>
  <c r="DB189" i="55"/>
  <c r="CG65" i="55"/>
  <c r="CH176" i="55"/>
  <c r="CX169" i="55"/>
  <c r="CT36" i="55"/>
  <c r="CV102" i="55"/>
  <c r="CT104" i="55"/>
  <c r="CJ122" i="55"/>
  <c r="CL109" i="55"/>
  <c r="CW25" i="55"/>
  <c r="CT22" i="55"/>
  <c r="CE160" i="55"/>
  <c r="CK180" i="55"/>
  <c r="DA8" i="55"/>
  <c r="DA105" i="55"/>
  <c r="CU153" i="55"/>
  <c r="DD77" i="55"/>
  <c r="CQ158" i="55"/>
  <c r="CD135" i="55"/>
  <c r="CM212" i="55"/>
  <c r="CA135" i="55"/>
  <c r="CI163" i="55"/>
  <c r="CH87" i="55"/>
  <c r="CG126" i="55"/>
  <c r="DB162" i="55"/>
  <c r="CW156" i="55"/>
  <c r="CY111" i="55"/>
  <c r="CH120" i="55"/>
  <c r="CB228" i="55"/>
  <c r="DH83" i="55"/>
  <c r="DB126" i="55"/>
  <c r="CJ215" i="55"/>
  <c r="CN154" i="55"/>
  <c r="CA207" i="55"/>
  <c r="CK162" i="55"/>
  <c r="CE152" i="55"/>
  <c r="CC108" i="55"/>
  <c r="CE234" i="55"/>
  <c r="CX180" i="55"/>
  <c r="CQ68" i="55"/>
  <c r="CX214" i="55"/>
  <c r="CA61" i="55"/>
  <c r="DC55" i="55"/>
  <c r="CY133" i="55"/>
  <c r="CR75" i="55"/>
  <c r="CH219" i="55"/>
  <c r="CM94" i="55"/>
  <c r="CS52" i="55"/>
  <c r="CD86" i="55"/>
  <c r="CP114" i="55"/>
  <c r="CJ187" i="55"/>
  <c r="CT207" i="55"/>
  <c r="CA33" i="55"/>
  <c r="CR214" i="55"/>
  <c r="CI58" i="55"/>
  <c r="CM174" i="55"/>
  <c r="DB34" i="55"/>
  <c r="CU189" i="55"/>
  <c r="CE208" i="55"/>
  <c r="CZ33" i="55"/>
  <c r="DB157" i="55"/>
  <c r="CY57" i="55"/>
  <c r="CJ118" i="55"/>
  <c r="CR103" i="55"/>
  <c r="DA41" i="55"/>
  <c r="CY39" i="55"/>
  <c r="CU110" i="55"/>
  <c r="CX198" i="55"/>
  <c r="DD66" i="55"/>
  <c r="DA174" i="55"/>
  <c r="CN136" i="55"/>
  <c r="CO210" i="55"/>
  <c r="CZ69" i="55"/>
  <c r="CE170" i="55"/>
  <c r="CD82" i="55"/>
  <c r="CL97" i="55"/>
  <c r="CB17" i="55"/>
  <c r="CB101" i="55"/>
  <c r="CP40" i="55"/>
  <c r="CQ82" i="55"/>
  <c r="DF16" i="55"/>
  <c r="CJ190" i="55"/>
  <c r="CP8" i="55"/>
  <c r="CA185" i="55"/>
  <c r="CT37" i="55"/>
  <c r="CZ57" i="55"/>
  <c r="CR114" i="55"/>
  <c r="DH57" i="55"/>
  <c r="CW175" i="55"/>
  <c r="DH120" i="55"/>
  <c r="CT38" i="55"/>
  <c r="DG95" i="55"/>
  <c r="DH106" i="55"/>
  <c r="CY30" i="55"/>
  <c r="CE37" i="55"/>
  <c r="CU40" i="55"/>
  <c r="DE44" i="55"/>
  <c r="DG98" i="55"/>
  <c r="CP154" i="55"/>
  <c r="CR130" i="55"/>
  <c r="CJ97" i="55"/>
  <c r="DE20" i="55"/>
  <c r="CL78" i="55"/>
  <c r="CZ116" i="55"/>
  <c r="CT175" i="55"/>
  <c r="DG147" i="55"/>
  <c r="CZ39" i="55"/>
  <c r="DB196" i="55"/>
  <c r="CK91" i="55"/>
  <c r="CB147" i="55"/>
  <c r="CZ130" i="55"/>
  <c r="CQ208" i="55"/>
  <c r="CE150" i="55"/>
  <c r="CO60" i="55"/>
  <c r="DF35" i="55"/>
  <c r="DC156" i="55"/>
  <c r="DB59" i="55"/>
  <c r="DA100" i="55"/>
  <c r="CW105" i="55"/>
  <c r="CL229" i="55"/>
  <c r="CG113" i="55"/>
  <c r="CR17" i="55"/>
  <c r="CJ197" i="55"/>
  <c r="DE133" i="55"/>
  <c r="CQ149" i="55"/>
  <c r="CG112" i="55"/>
  <c r="DA110" i="55"/>
  <c r="CD54" i="55"/>
  <c r="CA198" i="55"/>
  <c r="DH119" i="55"/>
  <c r="CG103" i="55"/>
  <c r="CI61" i="55"/>
  <c r="CA132" i="55"/>
  <c r="DB190" i="55"/>
  <c r="CD211" i="55"/>
  <c r="DB188" i="55"/>
  <c r="DH32" i="55"/>
  <c r="CQ30" i="55"/>
  <c r="CO10" i="55"/>
  <c r="CG182" i="55"/>
  <c r="CL38" i="55"/>
  <c r="CT222" i="55"/>
  <c r="DC204" i="55"/>
  <c r="CM64" i="55"/>
  <c r="CX29" i="55"/>
  <c r="CM160" i="55"/>
  <c r="CK81" i="55"/>
  <c r="CW136" i="55"/>
  <c r="CW30" i="55"/>
  <c r="DE220" i="55"/>
  <c r="CW46" i="55"/>
  <c r="CK226" i="55"/>
  <c r="DA168" i="55"/>
  <c r="CX202" i="55"/>
  <c r="CP104" i="55"/>
  <c r="CZ224" i="55"/>
  <c r="CO90" i="55"/>
  <c r="CC228" i="55"/>
  <c r="CO7" i="55"/>
  <c r="CR218" i="55"/>
  <c r="DH131" i="55"/>
  <c r="DH24" i="55"/>
  <c r="CX147" i="55"/>
  <c r="CA121" i="55"/>
  <c r="DA201" i="55"/>
  <c r="CF133" i="55"/>
  <c r="DH179" i="55"/>
  <c r="CP118" i="55"/>
  <c r="DG25" i="55"/>
  <c r="CE100" i="55"/>
  <c r="CS150" i="55"/>
  <c r="DF106" i="55"/>
  <c r="CJ218" i="55"/>
  <c r="DC139" i="55"/>
  <c r="CD51" i="55"/>
  <c r="CN114" i="55"/>
  <c r="CS36" i="55"/>
  <c r="CI138" i="55"/>
  <c r="CT198" i="55"/>
  <c r="CK85" i="55"/>
  <c r="CR70" i="55"/>
  <c r="CL135" i="55"/>
  <c r="CJ69" i="55"/>
  <c r="CP25" i="55"/>
  <c r="CW170" i="55"/>
  <c r="CL179" i="55"/>
  <c r="CT115" i="55"/>
  <c r="CI178" i="55"/>
  <c r="DG31" i="55"/>
  <c r="CL103" i="55"/>
  <c r="CG96" i="55"/>
  <c r="CS41" i="55"/>
  <c r="CK140" i="55"/>
  <c r="DG200" i="55"/>
  <c r="CX92" i="55"/>
  <c r="DH28" i="55"/>
  <c r="CR185" i="55"/>
  <c r="CQ151" i="55"/>
  <c r="CZ152" i="55"/>
  <c r="CW159" i="55"/>
  <c r="CM231" i="55"/>
  <c r="CT61" i="55"/>
  <c r="CQ59" i="55"/>
  <c r="CB142" i="55"/>
  <c r="CP102" i="55"/>
  <c r="CD120" i="55"/>
  <c r="CP62" i="55"/>
  <c r="CS15" i="55"/>
  <c r="CQ173" i="55"/>
  <c r="CB229" i="55"/>
  <c r="CN124" i="55"/>
  <c r="CJ156" i="55"/>
  <c r="CA194" i="55"/>
  <c r="CY180" i="55"/>
  <c r="CU229" i="55"/>
  <c r="CL138" i="55"/>
  <c r="CT95" i="55"/>
  <c r="CN50" i="55"/>
  <c r="CM52" i="55"/>
  <c r="DF220" i="55"/>
  <c r="CK37" i="55"/>
  <c r="CF207" i="55"/>
  <c r="CQ125" i="55"/>
  <c r="CG206" i="55"/>
  <c r="DB32" i="55"/>
  <c r="CD42" i="55"/>
  <c r="CJ46" i="55"/>
  <c r="CH12" i="55"/>
  <c r="CG9" i="55"/>
  <c r="DG29" i="55"/>
  <c r="CK36" i="55"/>
  <c r="CG111" i="55"/>
  <c r="DA90" i="55"/>
  <c r="CY86" i="55"/>
  <c r="CU10" i="55"/>
  <c r="CM103" i="55"/>
  <c r="CK110" i="55"/>
  <c r="CM101" i="55"/>
  <c r="DB103" i="55"/>
  <c r="CB21" i="55"/>
  <c r="CE219" i="55"/>
  <c r="CH30" i="55"/>
  <c r="CB145" i="55"/>
  <c r="CS193" i="55"/>
  <c r="CD212" i="55"/>
  <c r="DC59" i="55"/>
  <c r="DE56" i="55"/>
  <c r="CX102" i="55"/>
  <c r="CP9" i="55"/>
  <c r="CZ109" i="55"/>
  <c r="CU19" i="55"/>
  <c r="CT162" i="55"/>
  <c r="CQ202" i="55"/>
  <c r="CJ37" i="55"/>
  <c r="CS144" i="55"/>
  <c r="CC191" i="55"/>
  <c r="CR6" i="55"/>
  <c r="CH201" i="55"/>
  <c r="CQ74" i="55"/>
  <c r="CK223" i="55"/>
  <c r="DF79" i="55"/>
  <c r="DA70" i="55"/>
  <c r="CR232" i="55"/>
  <c r="CQ54" i="55"/>
  <c r="CO9" i="55"/>
  <c r="CP163" i="55"/>
  <c r="CK211" i="55"/>
  <c r="DG153" i="55"/>
  <c r="DD55" i="55"/>
  <c r="CC119" i="55"/>
  <c r="DE51" i="55"/>
  <c r="CC200" i="55"/>
  <c r="DC49" i="55"/>
  <c r="DH66" i="55"/>
  <c r="CL146" i="55"/>
  <c r="DB28" i="55"/>
  <c r="CQ89" i="55"/>
  <c r="CI98" i="55"/>
  <c r="CL230" i="55"/>
  <c r="CT113" i="55"/>
  <c r="CQ91" i="55"/>
  <c r="CH209" i="55"/>
  <c r="DE156" i="55"/>
  <c r="CF76" i="55"/>
  <c r="CW157" i="55"/>
  <c r="CO26" i="55"/>
  <c r="CR110" i="55"/>
  <c r="CK65" i="55"/>
  <c r="DE100" i="55"/>
  <c r="DE73" i="55"/>
  <c r="CP138" i="55"/>
  <c r="CV192" i="55"/>
  <c r="CX221" i="55"/>
  <c r="DE150" i="55"/>
  <c r="CJ124" i="55"/>
  <c r="CS88" i="55"/>
  <c r="CZ200" i="55"/>
  <c r="CI101" i="55"/>
  <c r="CQ64" i="55"/>
  <c r="CK189" i="55"/>
  <c r="DA54" i="55"/>
  <c r="CP111" i="55"/>
  <c r="CL211" i="55"/>
  <c r="CS85" i="55"/>
  <c r="CE75" i="55"/>
  <c r="CV135" i="55"/>
  <c r="CU96" i="55"/>
  <c r="DF138" i="55"/>
  <c r="CF95" i="55"/>
  <c r="CV126" i="55"/>
  <c r="CW93" i="55"/>
  <c r="CQ9" i="55"/>
  <c r="DC92" i="55"/>
  <c r="CK62" i="55"/>
  <c r="CD148" i="55"/>
  <c r="DG118" i="55"/>
  <c r="CZ173" i="55"/>
  <c r="CX184" i="55"/>
  <c r="DA16" i="55"/>
  <c r="CX154" i="55"/>
  <c r="CW222" i="55"/>
  <c r="CQ102" i="55"/>
  <c r="CP181" i="55"/>
  <c r="CQ179" i="55"/>
  <c r="DG168" i="55"/>
  <c r="CZ218" i="55"/>
  <c r="CM201" i="55"/>
  <c r="DG92" i="55"/>
  <c r="CM213" i="55"/>
  <c r="DG115" i="55"/>
  <c r="CX116" i="55"/>
  <c r="CO49" i="55"/>
  <c r="DH122" i="55"/>
  <c r="CX51" i="55"/>
  <c r="CU228" i="55"/>
  <c r="DD82" i="55"/>
  <c r="CU234" i="55"/>
  <c r="CJ183" i="55"/>
  <c r="CS107" i="55"/>
  <c r="DG143" i="55"/>
  <c r="CP96" i="55"/>
  <c r="DA224" i="55"/>
  <c r="CA155" i="55"/>
  <c r="CN49" i="55"/>
  <c r="DH29" i="55"/>
  <c r="DH187" i="55"/>
  <c r="CA226" i="55"/>
  <c r="CX206" i="55"/>
  <c r="CD13" i="55"/>
  <c r="CT9" i="55"/>
  <c r="CX218" i="55"/>
  <c r="CZ64" i="55"/>
  <c r="DB48" i="55"/>
  <c r="CF31" i="55"/>
  <c r="CP156" i="55"/>
  <c r="DG230" i="55"/>
  <c r="CQ109" i="55"/>
  <c r="CI30" i="55"/>
  <c r="DA66" i="55"/>
  <c r="CD22" i="55"/>
  <c r="CZ199" i="55"/>
  <c r="CN229" i="55"/>
  <c r="CZ192" i="55"/>
  <c r="CZ15" i="55"/>
  <c r="CJ177" i="55"/>
  <c r="CA164" i="55"/>
  <c r="CM87" i="55"/>
  <c r="CX230" i="55"/>
  <c r="CY6" i="55"/>
  <c r="CF62" i="55"/>
  <c r="CV63" i="55"/>
  <c r="CC126" i="55"/>
  <c r="CJ28" i="55"/>
  <c r="CQ210" i="55"/>
  <c r="CF160" i="55"/>
  <c r="DG203" i="55"/>
  <c r="DA143" i="55"/>
  <c r="CI74" i="55"/>
  <c r="CE105" i="55"/>
  <c r="CD27" i="55"/>
  <c r="CY223" i="55"/>
  <c r="CC168" i="55"/>
  <c r="CF104" i="55"/>
  <c r="DF182" i="55"/>
  <c r="CR19" i="55"/>
  <c r="CE33" i="55"/>
  <c r="CC69" i="55"/>
  <c r="CY71" i="55"/>
  <c r="CL168" i="55"/>
  <c r="CT220" i="55"/>
  <c r="CW219" i="55"/>
  <c r="DF39" i="55"/>
  <c r="CR132" i="55"/>
  <c r="CD89" i="55"/>
  <c r="CE35" i="55"/>
  <c r="DF153" i="55"/>
  <c r="CS176" i="55"/>
  <c r="CR83" i="55"/>
  <c r="CN231" i="55"/>
  <c r="DG100" i="55"/>
  <c r="DG125" i="55"/>
  <c r="DB18" i="55"/>
  <c r="CM210" i="55"/>
  <c r="DD140" i="55"/>
  <c r="DA190" i="55"/>
  <c r="CQ27" i="55"/>
  <c r="CX27" i="55"/>
  <c r="CK118" i="55"/>
  <c r="CW200" i="55"/>
  <c r="CO88" i="55"/>
  <c r="CQ80" i="55"/>
  <c r="CK87" i="55"/>
  <c r="DA48" i="55"/>
  <c r="CE89" i="55"/>
  <c r="CP64" i="55"/>
  <c r="CO107" i="55"/>
  <c r="CR138" i="55"/>
  <c r="CW35" i="55"/>
  <c r="DD129" i="55"/>
  <c r="CB54" i="55"/>
  <c r="DC65" i="55"/>
  <c r="CD93" i="55"/>
  <c r="CA167" i="55"/>
  <c r="CX35" i="55"/>
  <c r="CI146" i="55"/>
  <c r="CU111" i="55"/>
  <c r="CR144" i="55"/>
  <c r="CT143" i="55"/>
  <c r="CT11" i="55"/>
  <c r="CY232" i="55"/>
  <c r="DD24" i="55"/>
  <c r="CW160" i="55"/>
  <c r="CB189" i="55"/>
  <c r="CW142" i="55"/>
  <c r="CV173" i="55"/>
  <c r="CU117" i="55"/>
  <c r="DD188" i="55"/>
  <c r="DA57" i="55"/>
  <c r="CT19" i="55"/>
  <c r="CY37" i="55"/>
  <c r="CS87" i="55"/>
  <c r="CH186" i="55"/>
  <c r="CE70" i="55"/>
  <c r="DB163" i="55"/>
  <c r="CD158" i="55"/>
  <c r="CF208" i="55"/>
  <c r="CN184" i="55"/>
  <c r="DC211" i="55"/>
  <c r="CY66" i="55"/>
  <c r="CO221" i="55"/>
  <c r="DF154" i="55"/>
  <c r="CV42" i="55"/>
  <c r="CS174" i="55"/>
  <c r="CD157" i="55"/>
  <c r="DB113" i="55"/>
  <c r="CN178" i="55"/>
  <c r="DE102" i="55"/>
  <c r="DF139" i="55"/>
  <c r="CJ141" i="55"/>
  <c r="DE94" i="55"/>
  <c r="CY14" i="55"/>
  <c r="DD45" i="55"/>
  <c r="CP55" i="55"/>
  <c r="CV216" i="55"/>
  <c r="DC82" i="55"/>
  <c r="CF221" i="55"/>
  <c r="DD18" i="55"/>
  <c r="DH228" i="55"/>
  <c r="CU127" i="55"/>
  <c r="CC120" i="55"/>
  <c r="CX174" i="55"/>
  <c r="DB11" i="55"/>
  <c r="CL39" i="55"/>
  <c r="DD166" i="55"/>
  <c r="CA234" i="55"/>
  <c r="DC129" i="55"/>
  <c r="CB208" i="55"/>
  <c r="CK154" i="55"/>
  <c r="CI204" i="55"/>
  <c r="CQ42" i="55"/>
  <c r="CL161" i="55"/>
  <c r="CQ73" i="55"/>
  <c r="CS130" i="55"/>
  <c r="CH23" i="55"/>
  <c r="CS115" i="55"/>
  <c r="CB224" i="55"/>
  <c r="CW182" i="55"/>
  <c r="CY77" i="55"/>
  <c r="CU36" i="55"/>
  <c r="CW141" i="55"/>
  <c r="CV118" i="55"/>
  <c r="CY192" i="55"/>
  <c r="CK219" i="55"/>
  <c r="CJ135" i="55"/>
  <c r="CX209" i="55"/>
  <c r="CA134" i="55"/>
  <c r="CU12" i="55"/>
  <c r="CA13" i="55"/>
  <c r="CE206" i="55"/>
  <c r="DB67" i="55"/>
  <c r="CJ170" i="55"/>
  <c r="DD145" i="55"/>
  <c r="CA181" i="55"/>
  <c r="CU183" i="55"/>
  <c r="CW138" i="55"/>
  <c r="DH124" i="55"/>
  <c r="CM211" i="55"/>
  <c r="CO83" i="55"/>
  <c r="CI219" i="55"/>
  <c r="DD15" i="55"/>
  <c r="CY125" i="55"/>
  <c r="CH110" i="55"/>
  <c r="CW134" i="55"/>
  <c r="DC14" i="55"/>
  <c r="CB28" i="55"/>
  <c r="CS158" i="55"/>
  <c r="CL202" i="55"/>
  <c r="CM163" i="55"/>
  <c r="CO201" i="55"/>
  <c r="CE74" i="55"/>
  <c r="CI170" i="55"/>
  <c r="CR37" i="55"/>
  <c r="CP214" i="55"/>
  <c r="CX52" i="55"/>
  <c r="DC126" i="55"/>
  <c r="DC153" i="55"/>
  <c r="DH53" i="55"/>
  <c r="DD123" i="55"/>
  <c r="CL227" i="55"/>
  <c r="CS117" i="55"/>
  <c r="DD22" i="55"/>
  <c r="CU179" i="55"/>
  <c r="CZ127" i="55"/>
  <c r="DH171" i="55"/>
  <c r="CT167" i="55"/>
  <c r="DB42" i="55"/>
  <c r="CQ181" i="55"/>
  <c r="CQ121" i="55"/>
  <c r="CJ63" i="55"/>
  <c r="CX193" i="55"/>
  <c r="CH213" i="55"/>
  <c r="CU227" i="55"/>
  <c r="DH177" i="55"/>
  <c r="CS139" i="55"/>
  <c r="CF47" i="55"/>
  <c r="DE109" i="55"/>
  <c r="CJ103" i="55"/>
  <c r="CP179" i="55"/>
  <c r="CB154" i="55"/>
  <c r="DA81" i="55"/>
  <c r="CU38" i="55"/>
  <c r="CZ35" i="55"/>
  <c r="CG217" i="55"/>
  <c r="CF196" i="55"/>
  <c r="CN63" i="55"/>
  <c r="CE211" i="55"/>
  <c r="CN38" i="55"/>
  <c r="DA138" i="55"/>
  <c r="CB153" i="55"/>
  <c r="CF22" i="55"/>
  <c r="CA104" i="55"/>
  <c r="CK51" i="55"/>
  <c r="CT43" i="55"/>
  <c r="CP212" i="55"/>
  <c r="DG72" i="55"/>
  <c r="CM72" i="55"/>
  <c r="CR90" i="55"/>
  <c r="DF133" i="55"/>
  <c r="DC166" i="55"/>
  <c r="CA231" i="55"/>
  <c r="CF186" i="55"/>
  <c r="DG47" i="55"/>
  <c r="CF166" i="55"/>
  <c r="DA179" i="55"/>
  <c r="DA128" i="55"/>
  <c r="DD57" i="55"/>
  <c r="DE122" i="55"/>
  <c r="CX220" i="55"/>
  <c r="CH98" i="55"/>
  <c r="DF23" i="55"/>
  <c r="CJ32" i="55"/>
  <c r="CT174" i="55"/>
  <c r="CV230" i="55"/>
  <c r="CS120" i="55"/>
  <c r="DD151" i="55"/>
  <c r="CX105" i="55"/>
  <c r="CF227" i="55"/>
  <c r="CH107" i="55"/>
  <c r="CN54" i="55"/>
  <c r="CG138" i="55"/>
  <c r="DB132" i="55"/>
  <c r="CS17" i="55"/>
  <c r="CO224" i="55"/>
  <c r="CR134" i="55"/>
  <c r="CE130" i="55"/>
  <c r="CY188" i="55"/>
  <c r="CN175" i="55"/>
  <c r="CQ196" i="55"/>
  <c r="CZ71" i="55"/>
  <c r="DF200" i="55"/>
  <c r="CR99" i="55"/>
  <c r="CF158" i="55"/>
  <c r="CP142" i="55"/>
  <c r="CT10" i="55"/>
  <c r="CO65" i="55"/>
  <c r="CL226" i="55"/>
  <c r="CO122" i="55"/>
  <c r="CO28" i="55"/>
  <c r="CR117" i="55"/>
  <c r="CQ226" i="55"/>
  <c r="DH222" i="55"/>
  <c r="DF175" i="55"/>
  <c r="CM77" i="55"/>
  <c r="CY127" i="55"/>
  <c r="CF147" i="55"/>
  <c r="CR129" i="55"/>
  <c r="CP110" i="55"/>
  <c r="CP22" i="55"/>
  <c r="CV218" i="55"/>
  <c r="DH74" i="55"/>
  <c r="DC148" i="55"/>
  <c r="CY129" i="55"/>
  <c r="DA18" i="55"/>
  <c r="CE55" i="55"/>
  <c r="CS58" i="55"/>
  <c r="CI207" i="55"/>
  <c r="CJ154" i="55"/>
  <c r="CZ91" i="55"/>
  <c r="DF198" i="55"/>
  <c r="CA115" i="55"/>
  <c r="CY162" i="55"/>
  <c r="CH68" i="55"/>
  <c r="CB182" i="55"/>
  <c r="CG225" i="55"/>
  <c r="DD63" i="55"/>
  <c r="CN159" i="55"/>
  <c r="CB120" i="55"/>
  <c r="CW117" i="55"/>
  <c r="CY106" i="55"/>
  <c r="DA61" i="55"/>
  <c r="CO91" i="55"/>
  <c r="CL50" i="55"/>
  <c r="DC206" i="55"/>
  <c r="DA203" i="55"/>
  <c r="CY79" i="55"/>
  <c r="CI216" i="55"/>
  <c r="CG102" i="55"/>
  <c r="CZ99" i="55"/>
  <c r="CW140" i="55"/>
  <c r="CR175" i="55"/>
  <c r="CB164" i="55"/>
  <c r="CH95" i="55"/>
  <c r="CX34" i="55"/>
  <c r="DG54" i="55"/>
  <c r="CQ46" i="55"/>
  <c r="CG224" i="55"/>
  <c r="DB192" i="55"/>
  <c r="CP220" i="55"/>
  <c r="CJ228" i="55"/>
  <c r="DD9" i="55"/>
  <c r="CI62" i="55"/>
  <c r="CH80" i="55"/>
  <c r="CD170" i="55"/>
  <c r="CT126" i="55"/>
  <c r="CM233" i="55"/>
  <c r="CO214" i="55"/>
  <c r="CG72" i="55"/>
  <c r="CK107" i="55"/>
  <c r="CI90" i="55"/>
  <c r="DH135" i="55"/>
  <c r="CS143" i="55"/>
  <c r="CO75" i="55"/>
  <c r="CN180" i="55"/>
  <c r="CO96" i="55"/>
  <c r="DA121" i="55"/>
  <c r="DH150" i="55"/>
  <c r="CG106" i="55"/>
  <c r="CE144" i="55"/>
  <c r="CK77" i="55"/>
  <c r="CF159" i="55"/>
  <c r="CH218" i="55"/>
  <c r="CI52" i="55"/>
  <c r="CH47" i="55"/>
  <c r="CJ120" i="55"/>
  <c r="CH78" i="55"/>
  <c r="DB142" i="55"/>
  <c r="CV122" i="55"/>
  <c r="CC49" i="55"/>
  <c r="CB50" i="55"/>
  <c r="CT131" i="55"/>
  <c r="CL110" i="55"/>
  <c r="CZ114" i="55"/>
  <c r="CL190" i="55"/>
  <c r="CB92" i="55"/>
  <c r="CB171" i="55"/>
  <c r="CE187" i="55"/>
  <c r="CB18" i="55"/>
  <c r="CU80" i="55"/>
  <c r="CC88" i="55"/>
  <c r="CO112" i="55"/>
  <c r="DC127" i="55"/>
  <c r="DF105" i="55"/>
  <c r="DA212" i="55"/>
  <c r="CW179" i="55"/>
  <c r="CW88" i="55"/>
  <c r="CP141" i="55"/>
  <c r="CX42" i="55"/>
  <c r="CS198" i="55"/>
  <c r="CR81" i="55"/>
  <c r="DD126" i="55"/>
  <c r="CH137" i="55"/>
  <c r="CF25" i="55"/>
  <c r="CA166" i="55"/>
  <c r="CT163" i="55"/>
  <c r="CC217" i="55"/>
  <c r="DF145" i="55"/>
  <c r="CY156" i="55"/>
  <c r="CS217" i="55"/>
  <c r="CA229" i="55"/>
  <c r="DF224" i="55"/>
  <c r="CV125" i="55"/>
  <c r="CL198" i="55"/>
  <c r="CX103" i="55"/>
  <c r="CQ117" i="55"/>
  <c r="CE129" i="55"/>
  <c r="CY120" i="55"/>
  <c r="CA209" i="55"/>
  <c r="CL33" i="55"/>
  <c r="DD219" i="55"/>
  <c r="CA165" i="55"/>
  <c r="DA74" i="55"/>
  <c r="DE65" i="55"/>
  <c r="CE225" i="55"/>
  <c r="CJ11" i="55"/>
  <c r="CO21" i="55"/>
  <c r="DG99" i="55"/>
  <c r="CW81" i="55"/>
  <c r="CK48" i="55"/>
  <c r="DH210" i="55"/>
  <c r="CB226" i="55"/>
  <c r="CL191" i="55"/>
  <c r="CL107" i="55"/>
  <c r="DF53" i="55"/>
  <c r="DA92" i="55"/>
  <c r="CL100" i="55"/>
  <c r="CN183" i="55"/>
  <c r="DD135" i="55"/>
  <c r="CP54" i="55"/>
  <c r="CR21" i="55"/>
  <c r="CT59" i="55"/>
  <c r="CJ38" i="55"/>
  <c r="CD222" i="55"/>
  <c r="CR108" i="55"/>
  <c r="CP76" i="55"/>
  <c r="CO31" i="55"/>
  <c r="CZ136" i="55"/>
  <c r="CL89" i="55"/>
  <c r="CZ60" i="55"/>
  <c r="CK127" i="55"/>
  <c r="CZ58" i="55"/>
  <c r="CR170" i="55"/>
  <c r="DF111" i="55"/>
  <c r="CH57" i="55"/>
  <c r="DA26" i="55"/>
  <c r="CJ66" i="55"/>
  <c r="CC132" i="55"/>
  <c r="CG207" i="55"/>
  <c r="CH214" i="55"/>
  <c r="CV180" i="55"/>
  <c r="CY89" i="55"/>
  <c r="CU39" i="55"/>
  <c r="CH222" i="55"/>
  <c r="CM215" i="55"/>
  <c r="CO131" i="55"/>
  <c r="CB60" i="55"/>
  <c r="CU91" i="55"/>
  <c r="CB140" i="55"/>
  <c r="DD150" i="55"/>
  <c r="CI181" i="55"/>
  <c r="CY51" i="55"/>
  <c r="CC107" i="55"/>
  <c r="CA168" i="55"/>
  <c r="DA127" i="55"/>
  <c r="CL64" i="55"/>
  <c r="CK57" i="55"/>
  <c r="CK136" i="55"/>
  <c r="DC137" i="55"/>
  <c r="CT101" i="55"/>
  <c r="CD201" i="55"/>
  <c r="DG205" i="55"/>
  <c r="DA225" i="55"/>
  <c r="CR145" i="55"/>
  <c r="CU115" i="55"/>
  <c r="CW224" i="55"/>
  <c r="CN197" i="55"/>
  <c r="CM155" i="55"/>
  <c r="CU141" i="55"/>
  <c r="DG122" i="55"/>
  <c r="CW177" i="55"/>
  <c r="CT134" i="55"/>
  <c r="DB89" i="55"/>
  <c r="CJ225" i="55"/>
  <c r="CF8" i="55"/>
  <c r="DG97" i="55"/>
  <c r="DG69" i="55"/>
  <c r="CU193" i="55"/>
  <c r="CL153" i="55"/>
  <c r="DA106" i="55"/>
  <c r="CM221" i="55"/>
  <c r="DH18" i="55"/>
  <c r="CP168" i="55"/>
  <c r="CO82" i="55"/>
  <c r="CS50" i="55"/>
  <c r="CY27" i="55"/>
  <c r="CE179" i="55"/>
  <c r="CB126" i="55"/>
  <c r="CD104" i="55"/>
  <c r="CD85" i="55"/>
  <c r="DB61" i="55"/>
  <c r="CR222" i="55"/>
  <c r="DA64" i="55"/>
  <c r="CA190" i="55"/>
  <c r="CM154" i="55"/>
  <c r="CO197" i="55"/>
  <c r="CQ32" i="55"/>
  <c r="CL154" i="55"/>
  <c r="CS153" i="55"/>
  <c r="CX139" i="55"/>
  <c r="CJ162" i="55"/>
  <c r="CX58" i="55"/>
  <c r="CA172" i="55"/>
  <c r="CY55" i="55"/>
  <c r="CA150" i="55"/>
  <c r="DC226" i="55"/>
  <c r="CV6" i="55"/>
  <c r="CA159" i="55"/>
  <c r="CM38" i="55"/>
  <c r="CR84" i="55"/>
  <c r="CC23" i="55"/>
  <c r="DE144" i="55"/>
  <c r="CC170" i="55"/>
  <c r="CL87" i="55"/>
  <c r="DG66" i="55"/>
  <c r="CB123" i="55"/>
  <c r="DG44" i="55"/>
  <c r="CE158" i="55"/>
  <c r="CI130" i="55"/>
  <c r="CL75" i="55"/>
  <c r="CS156" i="55"/>
  <c r="CL167" i="55"/>
  <c r="CC164" i="55"/>
  <c r="CZ83" i="55"/>
  <c r="DB143" i="55"/>
  <c r="DA87" i="55"/>
  <c r="CS106" i="55"/>
  <c r="CM92" i="55"/>
  <c r="CC105" i="55"/>
  <c r="CH41" i="55"/>
  <c r="CE94" i="55"/>
  <c r="CA82" i="55"/>
  <c r="CH48" i="55"/>
  <c r="CV109" i="55"/>
  <c r="CG151" i="55"/>
  <c r="CX49" i="55"/>
  <c r="CC29" i="55"/>
  <c r="CE180" i="55"/>
  <c r="CE10" i="55"/>
  <c r="DA101" i="55"/>
  <c r="CE95" i="55"/>
  <c r="CI144" i="55"/>
  <c r="DA118" i="55"/>
  <c r="CT119" i="55"/>
  <c r="CM47" i="55"/>
  <c r="CF124" i="55"/>
  <c r="CU34" i="55"/>
  <c r="CC179" i="55"/>
  <c r="CV39" i="55"/>
  <c r="CE184" i="55"/>
  <c r="CL59" i="55"/>
  <c r="CG202" i="55"/>
  <c r="CY59" i="55"/>
  <c r="CC178" i="55"/>
  <c r="DG11" i="55"/>
  <c r="DC88" i="55"/>
  <c r="CM43" i="55"/>
  <c r="CI63" i="55"/>
  <c r="CJ100" i="55"/>
  <c r="CR94" i="55"/>
  <c r="CP44" i="55"/>
  <c r="CS16" i="55"/>
  <c r="CT196" i="55"/>
  <c r="CL56" i="55"/>
  <c r="DG78" i="55"/>
  <c r="CN152" i="55"/>
  <c r="DD11" i="55"/>
  <c r="CF143" i="55"/>
  <c r="CI157" i="55"/>
  <c r="DA22" i="55"/>
  <c r="CI16" i="55"/>
  <c r="DE222" i="55"/>
  <c r="CW38" i="55"/>
  <c r="CD122" i="55"/>
  <c r="CD92" i="55"/>
  <c r="CM168" i="55"/>
  <c r="CW18" i="55"/>
  <c r="CQ118" i="55"/>
  <c r="DF17" i="55"/>
  <c r="CA93" i="55"/>
  <c r="DB202" i="55"/>
  <c r="CJ167" i="55"/>
  <c r="CM29" i="55"/>
  <c r="CJ127" i="55"/>
  <c r="DA27" i="55"/>
  <c r="CD102" i="55"/>
  <c r="CL95" i="55"/>
  <c r="CC215" i="55"/>
  <c r="CK194" i="55"/>
  <c r="CZ215" i="55"/>
  <c r="CA111" i="55"/>
  <c r="CA87" i="55"/>
  <c r="CM206" i="55"/>
  <c r="CJ54" i="55"/>
  <c r="CH115" i="55"/>
  <c r="CI125" i="55"/>
  <c r="CO134" i="55"/>
  <c r="CC28" i="55"/>
  <c r="CF33" i="55"/>
  <c r="CH33" i="55"/>
  <c r="CM33" i="55"/>
  <c r="CA29" i="55"/>
  <c r="CA7" i="55"/>
  <c r="CH66" i="55"/>
  <c r="CL111" i="55"/>
  <c r="CZ126" i="55"/>
  <c r="CM190" i="55"/>
  <c r="CW234" i="55"/>
  <c r="CJ12" i="55"/>
  <c r="CQ38" i="55"/>
  <c r="CE98" i="55"/>
  <c r="DH23" i="55"/>
  <c r="DE171" i="55"/>
  <c r="CS39" i="55"/>
  <c r="CT118" i="55"/>
  <c r="CQ123" i="55"/>
  <c r="CL74" i="55"/>
  <c r="CK55" i="55"/>
  <c r="CQ18" i="55"/>
  <c r="CB231" i="55"/>
  <c r="CO14" i="55"/>
  <c r="CZ74" i="55"/>
  <c r="DG70" i="55"/>
  <c r="CW190" i="55"/>
  <c r="CY131" i="55"/>
  <c r="CH226" i="55"/>
  <c r="CZ19" i="55"/>
  <c r="CS72" i="55"/>
  <c r="CR42" i="55"/>
  <c r="CT139" i="55"/>
  <c r="CN67" i="55"/>
  <c r="DG159" i="55"/>
  <c r="CU146" i="55"/>
  <c r="CD43" i="55"/>
  <c r="CG221" i="55"/>
  <c r="CG29" i="55"/>
  <c r="DE88" i="55"/>
  <c r="DG196" i="55"/>
  <c r="DH71" i="55"/>
  <c r="CA34" i="55"/>
  <c r="CF28" i="55"/>
  <c r="CN221" i="55"/>
  <c r="CU31" i="55"/>
  <c r="CO76" i="55"/>
  <c r="CV142" i="55"/>
  <c r="CI140" i="55"/>
  <c r="DD19" i="55"/>
  <c r="CM228" i="55"/>
  <c r="DD83" i="55"/>
  <c r="CZ151" i="55"/>
  <c r="CC177" i="55"/>
  <c r="CZ147" i="55"/>
  <c r="CO110" i="55"/>
  <c r="DC34" i="55"/>
  <c r="CF102" i="55"/>
  <c r="CS132" i="55"/>
  <c r="DH118" i="55"/>
  <c r="DB72" i="55"/>
  <c r="CW49" i="55"/>
  <c r="CI69" i="55"/>
  <c r="CC175" i="55"/>
  <c r="CU135" i="55"/>
  <c r="CS151" i="55"/>
  <c r="DC37" i="55"/>
  <c r="DE57" i="55"/>
  <c r="CJ52" i="55"/>
  <c r="CU165" i="55"/>
  <c r="CH50" i="55"/>
  <c r="CG158" i="55"/>
  <c r="CL176" i="55"/>
  <c r="CK218" i="55"/>
  <c r="CR51" i="55"/>
  <c r="CF64" i="55"/>
  <c r="DC54" i="55"/>
  <c r="CE167" i="55"/>
  <c r="CG25" i="55"/>
  <c r="DF214" i="55"/>
  <c r="CX82" i="55"/>
  <c r="CL228" i="55"/>
  <c r="DH21" i="55"/>
  <c r="DC46" i="55"/>
  <c r="CW111" i="55"/>
  <c r="DD97" i="55"/>
  <c r="CN99" i="55"/>
  <c r="CB133" i="55"/>
  <c r="CG44" i="55"/>
  <c r="CC47" i="55"/>
  <c r="CY80" i="55"/>
  <c r="CN179" i="55"/>
  <c r="CT102" i="55"/>
  <c r="CZ168" i="55"/>
  <c r="CL45" i="55"/>
  <c r="CB49" i="55"/>
  <c r="DD156" i="55"/>
  <c r="CZ16" i="55"/>
  <c r="CD210" i="55"/>
  <c r="CM232" i="55"/>
  <c r="CN225" i="55"/>
  <c r="CQ55" i="55"/>
  <c r="CF175" i="55"/>
  <c r="CB206" i="55"/>
  <c r="CF232" i="55"/>
  <c r="DF24" i="55"/>
  <c r="CG199" i="55"/>
  <c r="CE12" i="55"/>
  <c r="CO30" i="55"/>
  <c r="CW212" i="55"/>
  <c r="CK9" i="55"/>
  <c r="CL205" i="55"/>
  <c r="DG48" i="55"/>
  <c r="CJ202" i="55"/>
  <c r="CH100" i="55"/>
  <c r="DD49" i="55"/>
  <c r="CA75" i="55"/>
  <c r="CF201" i="55"/>
  <c r="CK123" i="55"/>
  <c r="CU119" i="55"/>
  <c r="CH193" i="55"/>
  <c r="CY53" i="55"/>
  <c r="CE119" i="55"/>
  <c r="CE141" i="55"/>
  <c r="CU13" i="55"/>
  <c r="CV214" i="55"/>
  <c r="CB90" i="55"/>
  <c r="CM229" i="55"/>
  <c r="CH60" i="55"/>
  <c r="CD6" i="55"/>
  <c r="CY29" i="55"/>
  <c r="CT53" i="55"/>
  <c r="DF70" i="55"/>
  <c r="CD97" i="55"/>
  <c r="CK197" i="55"/>
  <c r="CI180" i="55"/>
  <c r="CF7" i="55"/>
  <c r="DB176" i="55"/>
  <c r="CH199" i="55"/>
  <c r="CE93" i="55"/>
  <c r="CQ28" i="55"/>
  <c r="CW65" i="55"/>
  <c r="CJ123" i="55"/>
  <c r="CT86" i="55"/>
  <c r="CV179" i="55"/>
  <c r="CV222" i="55"/>
  <c r="CY137" i="55"/>
  <c r="CV181" i="55"/>
  <c r="CR189" i="55"/>
  <c r="CS155" i="55"/>
  <c r="CZ120" i="55"/>
  <c r="CS82" i="55"/>
  <c r="CZ66" i="55"/>
  <c r="CO40" i="55"/>
  <c r="CD19" i="55"/>
  <c r="DC27" i="55"/>
  <c r="CR34" i="55"/>
  <c r="CT128" i="55"/>
  <c r="CW86" i="55"/>
  <c r="CD60" i="55"/>
  <c r="DE139" i="55"/>
  <c r="CB84" i="55"/>
  <c r="CE111" i="55"/>
  <c r="CZ17" i="55"/>
  <c r="CH216" i="55"/>
  <c r="CE39" i="55"/>
  <c r="CW50" i="55"/>
  <c r="CP173" i="55"/>
  <c r="CJ212" i="55"/>
  <c r="CB72" i="55"/>
  <c r="CW125" i="55"/>
  <c r="CT34" i="55"/>
  <c r="CG157" i="55"/>
  <c r="CF171" i="55"/>
  <c r="CB98" i="55"/>
  <c r="CZ103" i="55"/>
  <c r="CE168" i="55"/>
  <c r="CG132" i="55"/>
  <c r="CY139" i="55"/>
  <c r="CB53" i="55"/>
  <c r="CP71" i="55"/>
  <c r="CW32" i="55"/>
  <c r="CX70" i="55"/>
  <c r="DH73" i="55"/>
  <c r="CY108" i="55"/>
  <c r="CE104" i="55"/>
  <c r="CS11" i="55"/>
  <c r="CP49" i="55"/>
  <c r="CG110" i="55"/>
  <c r="DB79" i="55"/>
  <c r="DB219" i="55"/>
  <c r="CU172" i="55"/>
  <c r="CP107" i="55"/>
  <c r="DG73" i="55"/>
  <c r="CC147" i="55"/>
  <c r="CG122" i="55"/>
  <c r="CU55" i="55"/>
  <c r="CU160" i="55"/>
  <c r="CB118" i="55"/>
  <c r="CG6" i="55"/>
  <c r="CP39" i="55"/>
  <c r="CK232" i="55"/>
  <c r="CI55" i="55"/>
  <c r="CC133" i="55"/>
  <c r="DB54" i="55"/>
  <c r="CF109" i="55"/>
  <c r="DD74" i="55"/>
  <c r="DB168" i="55"/>
  <c r="CC186" i="55"/>
  <c r="DH140" i="55"/>
  <c r="CG231" i="55"/>
  <c r="CH129" i="55"/>
  <c r="CJ15" i="55"/>
  <c r="DH113" i="55"/>
  <c r="CD159" i="55"/>
  <c r="CB176" i="55"/>
  <c r="CQ175" i="55"/>
  <c r="CS84" i="55"/>
  <c r="CB136" i="55"/>
  <c r="CO176" i="55"/>
  <c r="CG232" i="55"/>
  <c r="CO187" i="55"/>
  <c r="CE91" i="55"/>
  <c r="CA38" i="55"/>
  <c r="CN8" i="55"/>
  <c r="CA100" i="55"/>
  <c r="CN132" i="55"/>
  <c r="CC36" i="55"/>
  <c r="DD121" i="55"/>
  <c r="CE58" i="55"/>
  <c r="CO23" i="55"/>
  <c r="DE137" i="55"/>
  <c r="CM71" i="55"/>
  <c r="CN200" i="55"/>
  <c r="CP83" i="55"/>
  <c r="CN68" i="55"/>
  <c r="CD44" i="55"/>
  <c r="DC128" i="55"/>
  <c r="CN47" i="55"/>
  <c r="CV112" i="55"/>
  <c r="CI197" i="55"/>
  <c r="CJ208" i="55"/>
  <c r="CM183" i="55"/>
  <c r="CE172" i="55"/>
  <c r="CN94" i="55"/>
  <c r="DE6" i="55"/>
  <c r="CC24" i="55"/>
  <c r="CF215" i="55"/>
  <c r="CX43" i="55"/>
  <c r="CQ67" i="55"/>
  <c r="CN146" i="55"/>
  <c r="CM35" i="55"/>
  <c r="CY23" i="55"/>
  <c r="CX140" i="55"/>
  <c r="CH164" i="55"/>
  <c r="CW100" i="55"/>
  <c r="CI54" i="55"/>
  <c r="CY62" i="55"/>
  <c r="CC85" i="55"/>
  <c r="CW58" i="55"/>
  <c r="CI39" i="55"/>
  <c r="CF103" i="55"/>
  <c r="CI183" i="55"/>
  <c r="CP85" i="55"/>
  <c r="CX114" i="55"/>
  <c r="CC71" i="55"/>
  <c r="CD65" i="55"/>
  <c r="CM6" i="55"/>
  <c r="CX131" i="55"/>
  <c r="CZ221" i="55"/>
  <c r="DD205" i="55"/>
  <c r="CX178" i="55"/>
  <c r="DG206" i="55"/>
  <c r="CU124" i="55"/>
  <c r="DE86" i="55"/>
  <c r="DH82" i="55"/>
  <c r="CG31" i="55"/>
  <c r="CF34" i="55"/>
  <c r="CT188" i="55"/>
  <c r="CV139" i="55"/>
  <c r="DH101" i="55"/>
  <c r="CQ101" i="55"/>
  <c r="CZ76" i="55"/>
  <c r="CE29" i="55"/>
  <c r="CF203" i="55"/>
  <c r="CA72" i="55"/>
  <c r="CD38" i="55"/>
  <c r="DA197" i="55"/>
  <c r="CD46" i="55"/>
  <c r="CY90" i="55"/>
  <c r="CT27" i="55"/>
  <c r="CU48" i="55"/>
  <c r="CH36" i="55"/>
  <c r="CW192" i="55"/>
  <c r="CA153" i="55"/>
  <c r="CD59" i="55"/>
  <c r="CN9" i="55"/>
  <c r="DF218" i="55"/>
  <c r="CZ111" i="55"/>
  <c r="DD180" i="55"/>
  <c r="DA139" i="55"/>
  <c r="CW113" i="55"/>
  <c r="CT70" i="55"/>
  <c r="CT100" i="55"/>
  <c r="DH211" i="55"/>
  <c r="DC106" i="55"/>
  <c r="CM83" i="55"/>
  <c r="CS234" i="55"/>
  <c r="CB96" i="55"/>
  <c r="CQ61" i="55"/>
  <c r="CN150" i="55"/>
  <c r="CT30" i="55"/>
  <c r="CV117" i="55"/>
  <c r="CH109" i="55"/>
  <c r="CH217" i="55"/>
  <c r="CA46" i="55"/>
  <c r="CF185" i="55"/>
  <c r="DD30" i="55"/>
  <c r="DF231" i="55"/>
  <c r="DG75" i="55"/>
  <c r="CH234" i="55"/>
  <c r="DE195" i="55"/>
  <c r="CC73" i="55"/>
  <c r="DF45" i="55"/>
  <c r="CA183" i="55"/>
  <c r="CK63" i="55"/>
  <c r="DF65" i="55"/>
  <c r="CQ84" i="55"/>
  <c r="CR126" i="55"/>
  <c r="CS44" i="55"/>
  <c r="CB74" i="55"/>
  <c r="CD114" i="55"/>
  <c r="CE200" i="55"/>
  <c r="CC159" i="55"/>
  <c r="CD224" i="55"/>
  <c r="CH17" i="55"/>
  <c r="CL96" i="55"/>
  <c r="CM178" i="55"/>
  <c r="CK117" i="55"/>
  <c r="CG90" i="55"/>
  <c r="CS149" i="55"/>
  <c r="CW53" i="55"/>
  <c r="CN89" i="55"/>
  <c r="CI47" i="55"/>
  <c r="CS79" i="55"/>
  <c r="CN39" i="55"/>
  <c r="CK200" i="55"/>
  <c r="CI32" i="55"/>
  <c r="CD225" i="55"/>
  <c r="CF92" i="55"/>
  <c r="DF26" i="55"/>
  <c r="CH99" i="55"/>
  <c r="CJ232" i="55"/>
  <c r="CI133" i="55"/>
  <c r="DF9" i="55"/>
  <c r="CK151" i="55"/>
  <c r="CI233" i="55"/>
  <c r="DB139" i="55"/>
  <c r="CR119" i="55"/>
  <c r="DE58" i="55"/>
  <c r="CN202" i="55"/>
  <c r="CJ109" i="55"/>
  <c r="CQ193" i="55"/>
  <c r="CM123" i="55"/>
  <c r="CF190" i="55"/>
  <c r="CH117" i="55"/>
  <c r="DH19" i="55"/>
  <c r="CL121" i="55"/>
  <c r="CE60" i="55"/>
  <c r="CS195" i="55"/>
  <c r="CO181" i="55"/>
  <c r="CW204" i="55"/>
  <c r="CI45" i="55"/>
  <c r="DG32" i="55"/>
  <c r="CB33" i="55"/>
  <c r="CK126" i="55"/>
  <c r="CX64" i="55"/>
  <c r="CY22" i="55"/>
  <c r="CH85" i="55"/>
  <c r="CD77" i="55"/>
  <c r="CB216" i="55"/>
  <c r="CX194" i="55"/>
  <c r="CS168" i="55"/>
  <c r="CG11" i="55"/>
  <c r="CX8" i="55"/>
  <c r="CP18" i="55"/>
  <c r="CB109" i="55"/>
  <c r="CM152" i="55"/>
  <c r="DB104" i="55"/>
  <c r="CJ176" i="55"/>
  <c r="CJ130" i="55"/>
  <c r="CY69" i="55"/>
  <c r="CY102" i="55"/>
  <c r="CT79" i="55"/>
  <c r="DA160" i="55"/>
  <c r="CI227" i="55"/>
  <c r="CP89" i="55"/>
  <c r="DF217" i="55"/>
  <c r="CZ26" i="55"/>
  <c r="CG208" i="55"/>
  <c r="CO233" i="55"/>
  <c r="DF130" i="55"/>
  <c r="DG182" i="55"/>
  <c r="CW85" i="55"/>
  <c r="CZ143" i="55"/>
  <c r="CY17" i="55"/>
  <c r="CM184" i="55"/>
  <c r="CS27" i="55"/>
  <c r="CD153" i="55"/>
  <c r="CC185" i="55"/>
  <c r="CX6" i="55"/>
  <c r="CO16" i="55"/>
  <c r="CO42" i="55"/>
  <c r="DE116" i="55"/>
  <c r="CW115" i="55"/>
  <c r="DC131" i="55"/>
  <c r="DC140" i="55"/>
  <c r="CD128" i="55"/>
  <c r="CX69" i="55"/>
  <c r="CT55" i="55"/>
  <c r="DA220" i="55"/>
  <c r="DH20" i="55"/>
  <c r="DA140" i="55"/>
  <c r="CZ88" i="55"/>
  <c r="CG133" i="55"/>
  <c r="CA129" i="55"/>
  <c r="CO115" i="55"/>
  <c r="CM32" i="55"/>
  <c r="CD17" i="55"/>
  <c r="CL188" i="55"/>
  <c r="DD143" i="55"/>
  <c r="CR55" i="55"/>
  <c r="DC187" i="55"/>
  <c r="DB8" i="55"/>
  <c r="CM158" i="55"/>
  <c r="CV131" i="55"/>
  <c r="DG136" i="55"/>
  <c r="DH38" i="55"/>
  <c r="CB70" i="55"/>
  <c r="DB212" i="55"/>
  <c r="CU168" i="55"/>
  <c r="CW120" i="55"/>
  <c r="DB21" i="55"/>
  <c r="DB122" i="55"/>
  <c r="CK152" i="55"/>
  <c r="CL36" i="55"/>
  <c r="CX74" i="55"/>
  <c r="DE70" i="55"/>
  <c r="DB20" i="55"/>
  <c r="CB155" i="55"/>
  <c r="DG19" i="55"/>
  <c r="CK208" i="55"/>
  <c r="CF43" i="55"/>
  <c r="CD74" i="55"/>
  <c r="CZ202" i="55"/>
  <c r="CM54" i="55"/>
  <c r="CK66" i="55"/>
  <c r="CJ134" i="55"/>
  <c r="CS199" i="55"/>
  <c r="DE31" i="55"/>
  <c r="CD182" i="55"/>
  <c r="DF91" i="55"/>
  <c r="CN139" i="55"/>
  <c r="CG212" i="55"/>
  <c r="CI91" i="55"/>
  <c r="DA188" i="55"/>
  <c r="CF212" i="55"/>
  <c r="CK11" i="55"/>
  <c r="CF187" i="55"/>
  <c r="CB157" i="55"/>
  <c r="CI161" i="55"/>
  <c r="CC65" i="55"/>
  <c r="DB47" i="55"/>
  <c r="CN21" i="55"/>
  <c r="DD105" i="55"/>
  <c r="CD234" i="55"/>
  <c r="CV76" i="55"/>
  <c r="CZ34" i="55"/>
  <c r="CP207" i="55"/>
  <c r="CA145" i="55"/>
  <c r="DB77" i="55"/>
  <c r="DC39" i="55"/>
  <c r="CC67" i="55"/>
  <c r="DH77" i="55"/>
  <c r="CE69" i="55"/>
  <c r="CL177" i="55"/>
  <c r="CA23" i="55"/>
  <c r="CB24" i="55"/>
  <c r="CE83" i="55"/>
  <c r="CF157" i="55"/>
  <c r="CF129" i="55"/>
  <c r="CS81" i="55"/>
  <c r="CC62" i="55"/>
  <c r="DE181" i="55"/>
  <c r="CS179" i="55"/>
  <c r="CG118" i="55"/>
  <c r="DD43" i="55"/>
  <c r="CK30" i="55"/>
  <c r="CG195" i="55"/>
  <c r="CA91" i="55"/>
  <c r="CK93" i="55"/>
  <c r="CY35" i="55"/>
  <c r="DH194" i="55"/>
  <c r="CC122" i="55"/>
  <c r="CN28" i="55"/>
  <c r="CY183" i="55"/>
  <c r="DD29" i="55"/>
  <c r="DC130" i="55"/>
  <c r="DC81" i="55"/>
  <c r="CK100" i="55"/>
  <c r="CP34" i="55"/>
  <c r="CH18" i="55"/>
  <c r="CD64" i="55"/>
  <c r="CX161" i="55"/>
  <c r="CA102" i="55"/>
  <c r="CD79" i="55"/>
  <c r="CL24" i="55"/>
  <c r="CU170" i="55"/>
  <c r="DH45" i="55"/>
  <c r="CQ205" i="55"/>
  <c r="CB113" i="55"/>
  <c r="CW137" i="55"/>
  <c r="CQ16" i="55"/>
  <c r="CP12" i="55"/>
  <c r="DD92" i="55"/>
  <c r="CY41" i="55"/>
  <c r="CW82" i="55"/>
  <c r="DF43" i="55"/>
  <c r="DD70" i="55"/>
  <c r="CL194" i="55"/>
  <c r="DA154" i="55"/>
  <c r="CV195" i="55"/>
  <c r="CC46" i="55"/>
  <c r="DF125" i="55"/>
  <c r="DE189" i="55"/>
  <c r="CA88" i="55"/>
  <c r="CM16" i="55"/>
  <c r="CQ94" i="55"/>
  <c r="CX123" i="55"/>
  <c r="CZ75" i="55"/>
  <c r="CA63" i="55"/>
  <c r="CV23" i="55"/>
  <c r="CF86" i="55"/>
  <c r="CQ111" i="55"/>
  <c r="DF208" i="55"/>
  <c r="CP158" i="55"/>
  <c r="DH136" i="55"/>
  <c r="CX197" i="55"/>
  <c r="CO147" i="55"/>
  <c r="CM67" i="55"/>
  <c r="CK10" i="55"/>
  <c r="DB44" i="55"/>
  <c r="CZ222" i="55"/>
  <c r="DA186" i="55"/>
  <c r="DD198" i="55"/>
  <c r="CP177" i="55"/>
  <c r="CU6" i="55"/>
  <c r="CI148" i="55"/>
  <c r="CH197" i="55"/>
  <c r="DC84" i="55"/>
  <c r="CP60" i="55"/>
  <c r="CD57" i="55"/>
  <c r="CC48" i="55"/>
  <c r="CU7" i="55"/>
  <c r="CF9" i="55"/>
  <c r="CV105" i="55"/>
  <c r="DF61" i="55"/>
  <c r="CB62" i="55"/>
  <c r="CN140" i="55"/>
  <c r="DH75" i="55"/>
  <c r="CH170" i="55"/>
  <c r="CT49" i="55"/>
  <c r="CF39" i="55"/>
  <c r="CW74" i="55"/>
  <c r="CQ146" i="55"/>
  <c r="CI152" i="55"/>
  <c r="CF88" i="55"/>
  <c r="CB132" i="55"/>
  <c r="CM53" i="55"/>
  <c r="DD39" i="55"/>
  <c r="CN172" i="55"/>
  <c r="CV81" i="55"/>
  <c r="CI94" i="55"/>
  <c r="DA30" i="55"/>
  <c r="CP47" i="55"/>
  <c r="CN134" i="55"/>
  <c r="CY19" i="55"/>
  <c r="DA219" i="55"/>
  <c r="CN29" i="55"/>
  <c r="DG39" i="55"/>
  <c r="CX75" i="55"/>
  <c r="CB122" i="55"/>
  <c r="CG28" i="55"/>
  <c r="CP32" i="55"/>
  <c r="CL172" i="55"/>
  <c r="CU207" i="55"/>
  <c r="CJ189" i="55"/>
  <c r="CW27" i="55"/>
  <c r="CC19" i="55"/>
  <c r="CC207" i="55"/>
  <c r="CC165" i="55"/>
  <c r="DC229" i="55"/>
  <c r="CM34" i="55"/>
  <c r="CP115" i="55"/>
  <c r="CG214" i="55"/>
  <c r="CZ40" i="55"/>
  <c r="CN42" i="55"/>
  <c r="CX17" i="55"/>
  <c r="DB136" i="55"/>
  <c r="CG139" i="55"/>
  <c r="CJ9" i="55"/>
  <c r="DC64" i="55"/>
  <c r="CR44" i="55"/>
  <c r="CF14" i="55"/>
  <c r="DG14" i="55"/>
  <c r="CH14" i="55"/>
  <c r="CG234" i="55"/>
  <c r="CX87" i="55"/>
  <c r="CO18" i="55"/>
  <c r="CB110" i="55"/>
  <c r="CE24" i="55"/>
  <c r="CI166" i="55"/>
  <c r="CN145" i="55"/>
  <c r="CY113" i="55"/>
  <c r="DD157" i="55"/>
  <c r="DB45" i="55"/>
  <c r="CN230" i="55"/>
  <c r="CR186" i="55"/>
  <c r="DH95" i="55"/>
  <c r="CG218" i="55"/>
  <c r="CN22" i="55"/>
  <c r="DD185" i="55"/>
  <c r="CM207" i="55"/>
  <c r="CU154" i="55"/>
  <c r="CM46" i="55"/>
  <c r="CE71" i="55"/>
  <c r="DB135" i="55"/>
  <c r="DD80" i="55"/>
  <c r="CI131" i="55"/>
  <c r="DF115" i="55"/>
  <c r="CR20" i="55"/>
  <c r="CR63" i="55"/>
  <c r="CK53" i="55"/>
  <c r="DC104" i="55"/>
  <c r="CL189" i="55"/>
  <c r="CJ25" i="55"/>
  <c r="CX200" i="55"/>
  <c r="CF49" i="55"/>
  <c r="CD179" i="55"/>
  <c r="CL99" i="55"/>
  <c r="CY199" i="55"/>
  <c r="DD78" i="55"/>
  <c r="DC132" i="55"/>
  <c r="CC167" i="55"/>
  <c r="DC141" i="55"/>
  <c r="CE143" i="55"/>
  <c r="CR22" i="55"/>
  <c r="CS121" i="55"/>
  <c r="CF99" i="55"/>
  <c r="CB58" i="55"/>
  <c r="DA111" i="55"/>
  <c r="CB23" i="55"/>
  <c r="DA46" i="55"/>
  <c r="CP36" i="55"/>
  <c r="CW52" i="55"/>
  <c r="CU103" i="55"/>
  <c r="CT106" i="55"/>
  <c r="CP109" i="55"/>
  <c r="CH175" i="55"/>
  <c r="CY101" i="55"/>
  <c r="CM126" i="55"/>
  <c r="CV164" i="55"/>
  <c r="DE161" i="55"/>
  <c r="DB27" i="55"/>
  <c r="CG178" i="55"/>
  <c r="CX126" i="55"/>
  <c r="CX176" i="55"/>
  <c r="CQ217" i="55"/>
  <c r="DH162" i="55"/>
  <c r="CC162" i="55"/>
  <c r="DD23" i="55"/>
  <c r="CE202" i="55"/>
  <c r="CN220" i="55"/>
  <c r="CP14" i="55"/>
  <c r="CG88" i="55"/>
  <c r="DC195" i="55"/>
  <c r="CQ212" i="55"/>
  <c r="CN144" i="55"/>
  <c r="CG200" i="55"/>
  <c r="DA62" i="55"/>
  <c r="DA98" i="55"/>
  <c r="DH84" i="55"/>
  <c r="CD95" i="55"/>
  <c r="CD163" i="55"/>
  <c r="DB156" i="55"/>
  <c r="CI85" i="55"/>
  <c r="CM99" i="55"/>
  <c r="DH154" i="55"/>
  <c r="CM80" i="55"/>
  <c r="CN149" i="55"/>
  <c r="CU204" i="55"/>
  <c r="CJ220" i="55"/>
  <c r="CM89" i="55"/>
  <c r="CM28" i="55"/>
  <c r="DB169" i="55"/>
  <c r="CJ222" i="55"/>
  <c r="CR14" i="55"/>
  <c r="CE122" i="55"/>
  <c r="DF6" i="55"/>
  <c r="DC90" i="55"/>
  <c r="CM138" i="55"/>
  <c r="CK184" i="55"/>
  <c r="CT192" i="55"/>
  <c r="CK8" i="55"/>
  <c r="DC62" i="55"/>
  <c r="CT50" i="55"/>
  <c r="CR116" i="55"/>
  <c r="CC52" i="55"/>
  <c r="CK101" i="55"/>
  <c r="CC33" i="55"/>
  <c r="DA227" i="55"/>
  <c r="CA68" i="55"/>
  <c r="CI104" i="55"/>
  <c r="DC63" i="55"/>
  <c r="CW37" i="55"/>
  <c r="DB76" i="55"/>
  <c r="CX189" i="55"/>
  <c r="CJ43" i="55"/>
  <c r="DC18" i="55"/>
  <c r="CO57" i="55"/>
  <c r="CR79" i="55"/>
  <c r="CN191" i="55"/>
  <c r="DD227" i="55"/>
  <c r="CS210" i="55"/>
  <c r="CD200" i="55"/>
  <c r="CK193" i="55"/>
  <c r="CH82" i="55"/>
  <c r="CE127" i="55"/>
  <c r="CB151" i="55"/>
  <c r="CR102" i="55"/>
  <c r="CK13" i="55"/>
  <c r="CE190" i="55"/>
  <c r="CL148" i="55"/>
  <c r="DH60" i="55"/>
  <c r="CB63" i="55"/>
  <c r="CA142" i="55"/>
  <c r="CN53" i="55"/>
  <c r="CK49" i="55"/>
  <c r="CC14" i="55"/>
  <c r="CN155" i="55"/>
  <c r="CA14" i="55"/>
  <c r="CA11" i="55"/>
  <c r="CK221" i="55"/>
  <c r="CB11" i="55"/>
  <c r="CK225" i="55"/>
  <c r="CE96" i="55"/>
  <c r="CE159" i="55"/>
  <c r="CH173" i="55"/>
  <c r="CX44" i="55"/>
  <c r="CA78" i="55"/>
  <c r="CT33" i="55"/>
  <c r="CK125" i="55"/>
  <c r="CA218" i="55"/>
  <c r="CJ99" i="55"/>
  <c r="CD192" i="55"/>
  <c r="CK14" i="55"/>
  <c r="CJ139" i="55"/>
  <c r="DB40" i="55"/>
  <c r="CH8" i="55"/>
  <c r="CR139" i="55"/>
  <c r="CJ129" i="55"/>
  <c r="CK68" i="55"/>
  <c r="CA216" i="55"/>
  <c r="CV107" i="55"/>
  <c r="CX66" i="55"/>
  <c r="DA85" i="55"/>
  <c r="DD232" i="55"/>
  <c r="CU198" i="55"/>
  <c r="CF206" i="55"/>
  <c r="CH86" i="55"/>
  <c r="CY75" i="55"/>
  <c r="CG137" i="55"/>
  <c r="CE231" i="55"/>
  <c r="CS97" i="55"/>
  <c r="CG100" i="55"/>
  <c r="DA149" i="55"/>
  <c r="CZ36" i="55"/>
  <c r="CF153" i="55"/>
  <c r="CR136" i="55"/>
  <c r="CL22" i="55"/>
  <c r="CK173" i="55"/>
  <c r="DA9" i="55"/>
  <c r="CK104" i="55"/>
  <c r="CT67" i="55"/>
  <c r="CS112" i="55"/>
  <c r="CJ186" i="55"/>
  <c r="CR107" i="55"/>
  <c r="CU159" i="55"/>
  <c r="DG86" i="55"/>
  <c r="CL184" i="55"/>
  <c r="CK155" i="55"/>
  <c r="CT65" i="55"/>
  <c r="DH13" i="55"/>
  <c r="CA133" i="55"/>
  <c r="CQ12" i="55"/>
  <c r="CC123" i="55"/>
  <c r="CV40" i="55"/>
  <c r="DD155" i="55"/>
  <c r="CA215" i="55"/>
  <c r="CM224" i="55"/>
  <c r="CE7" i="55"/>
  <c r="CL114" i="55"/>
  <c r="CW144" i="55"/>
  <c r="CL169" i="55"/>
  <c r="CC89" i="55"/>
  <c r="CH62" i="55"/>
  <c r="CD23" i="55"/>
  <c r="DC15" i="55"/>
  <c r="DA210" i="55"/>
  <c r="CF122" i="55"/>
  <c r="CN32" i="55"/>
  <c r="DH141" i="55"/>
  <c r="CH104" i="55"/>
  <c r="CK86" i="55"/>
  <c r="DC96" i="55"/>
  <c r="CN219" i="55"/>
  <c r="DD225" i="55"/>
  <c r="CC70" i="55"/>
  <c r="CK19" i="55"/>
  <c r="CX16" i="55"/>
  <c r="CH74" i="55"/>
  <c r="CX67" i="55"/>
  <c r="CJ229" i="55"/>
  <c r="CB20" i="55"/>
  <c r="DH68" i="55"/>
  <c r="CN11" i="55"/>
  <c r="DG8" i="55"/>
  <c r="CK83" i="55"/>
  <c r="CI84" i="55"/>
  <c r="CS43" i="55"/>
  <c r="CK228" i="55"/>
  <c r="CM124" i="55"/>
  <c r="CN70" i="55"/>
  <c r="CK75" i="55"/>
  <c r="CI17" i="55"/>
  <c r="DC13" i="55"/>
  <c r="CN34" i="55"/>
  <c r="CR128" i="55"/>
  <c r="CT35" i="55"/>
  <c r="CE124" i="55"/>
  <c r="CO128" i="55"/>
  <c r="CE88" i="55"/>
  <c r="CA48" i="55"/>
  <c r="CQ154" i="55"/>
  <c r="CB75" i="55"/>
  <c r="CK50" i="55"/>
  <c r="DC19" i="55"/>
  <c r="CJ53" i="55"/>
  <c r="DE175" i="55"/>
  <c r="CZ80" i="55"/>
  <c r="CI66" i="55"/>
  <c r="CA205" i="55"/>
  <c r="CP21" i="55"/>
  <c r="CK206" i="55"/>
  <c r="DC48" i="55"/>
  <c r="CI195" i="55"/>
  <c r="CD197" i="55"/>
  <c r="CS93" i="55"/>
  <c r="CU144" i="55"/>
  <c r="CN20" i="55"/>
  <c r="CH224" i="55"/>
  <c r="CN33" i="55"/>
  <c r="CJ114" i="55"/>
  <c r="CK89" i="55"/>
  <c r="CC94" i="55"/>
  <c r="CE53" i="55"/>
  <c r="CH84" i="55"/>
  <c r="CQ62" i="55"/>
  <c r="CF130" i="55"/>
  <c r="CE101" i="55"/>
  <c r="DG46" i="55"/>
  <c r="CG142" i="55"/>
  <c r="DF56" i="55"/>
  <c r="CA47" i="55"/>
  <c r="CA152" i="55"/>
  <c r="CS24" i="55"/>
  <c r="CC115" i="55"/>
  <c r="CQ113" i="55"/>
  <c r="CN61" i="55"/>
  <c r="CB183" i="55"/>
  <c r="CL18" i="55"/>
  <c r="CC37" i="55"/>
  <c r="DE121" i="55"/>
  <c r="CB35" i="55"/>
  <c r="CJ61" i="55"/>
  <c r="CB106" i="55"/>
  <c r="CF145" i="55"/>
  <c r="CH221" i="55"/>
  <c r="CY34" i="55"/>
  <c r="CD16" i="55"/>
  <c r="CG24" i="55"/>
  <c r="CI112" i="55"/>
  <c r="CH163" i="55"/>
  <c r="CK28" i="55"/>
  <c r="CG33" i="55"/>
  <c r="CB59" i="55"/>
  <c r="CC55" i="55"/>
  <c r="CL91" i="55"/>
  <c r="DG124" i="55"/>
  <c r="CJ153" i="55"/>
  <c r="DH87" i="55"/>
  <c r="CB187" i="55"/>
  <c r="CF193" i="55"/>
  <c r="CJ213" i="55"/>
  <c r="CT111" i="55"/>
  <c r="CF77" i="55"/>
  <c r="CZ81" i="55"/>
  <c r="DH233" i="55"/>
  <c r="CG73" i="55"/>
  <c r="CT78" i="55"/>
  <c r="CD69" i="55"/>
  <c r="CW23" i="55"/>
  <c r="CF225" i="55"/>
  <c r="CL203" i="55"/>
  <c r="CH227" i="55"/>
  <c r="DH51" i="55"/>
  <c r="CJ95" i="55"/>
  <c r="DB37" i="55"/>
  <c r="CU47" i="55"/>
  <c r="CR72" i="55"/>
  <c r="CF100" i="55"/>
  <c r="CC40" i="55"/>
  <c r="CM15" i="55"/>
  <c r="CG156" i="55"/>
  <c r="CK109" i="55"/>
  <c r="DD116" i="55"/>
  <c r="CP105" i="55"/>
  <c r="CQ40" i="55"/>
  <c r="CB212" i="55"/>
  <c r="CL84" i="55"/>
  <c r="CJ146" i="55"/>
  <c r="CM191" i="55"/>
  <c r="CA49" i="55"/>
  <c r="CH194" i="55"/>
  <c r="DG103" i="55"/>
  <c r="CD76" i="55"/>
  <c r="DF47" i="55"/>
  <c r="CJ200" i="55"/>
  <c r="CN125" i="55"/>
  <c r="CG148" i="55"/>
  <c r="CH206" i="55"/>
  <c r="CL83" i="55"/>
  <c r="DG21" i="55"/>
  <c r="CP19" i="55"/>
  <c r="CH70" i="55"/>
  <c r="CA25" i="55"/>
  <c r="DA12" i="55"/>
  <c r="CG10" i="55"/>
  <c r="DH88" i="55"/>
  <c r="CD176" i="55"/>
  <c r="CL231" i="55"/>
  <c r="CB12" i="55"/>
  <c r="CL81" i="55"/>
  <c r="CP99" i="55"/>
  <c r="CX148" i="55"/>
  <c r="CS165" i="55"/>
  <c r="CF126" i="55"/>
  <c r="CR177" i="55"/>
  <c r="CB41" i="55"/>
  <c r="CQ167" i="55"/>
  <c r="DE41" i="55"/>
  <c r="CQ85" i="55"/>
  <c r="CR112" i="55"/>
  <c r="CX205" i="55"/>
  <c r="CG84" i="55"/>
  <c r="DE25" i="55"/>
  <c r="CM21" i="55"/>
  <c r="DF89" i="55"/>
  <c r="CD73" i="55"/>
  <c r="DH42" i="55"/>
  <c r="CA173" i="55"/>
  <c r="DA215" i="55"/>
  <c r="DF66" i="55"/>
  <c r="CM147" i="55"/>
  <c r="CA39" i="55"/>
  <c r="CQ78" i="55"/>
  <c r="CD172" i="55"/>
  <c r="CN78" i="55"/>
  <c r="CZ56" i="55"/>
  <c r="CH105" i="55"/>
  <c r="CK141" i="55"/>
  <c r="CJ92" i="55"/>
  <c r="CR147" i="55"/>
  <c r="CM164" i="55"/>
  <c r="CG108" i="55"/>
  <c r="CL73" i="55"/>
  <c r="CD24" i="55"/>
  <c r="CL147" i="55"/>
  <c r="DC47" i="55"/>
  <c r="CL200" i="55"/>
  <c r="CN36" i="55"/>
  <c r="CA118" i="55"/>
  <c r="CU44" i="55"/>
  <c r="CW48" i="55"/>
  <c r="CJ81" i="55"/>
  <c r="CL215" i="55"/>
  <c r="CI51" i="55"/>
  <c r="CD41" i="55"/>
  <c r="CD106" i="55"/>
  <c r="CN27" i="55"/>
  <c r="CN166" i="55"/>
  <c r="CC161" i="55"/>
  <c r="DF124" i="55"/>
  <c r="CD229" i="55"/>
  <c r="CC84" i="55"/>
  <c r="CG194" i="55"/>
  <c r="DB108" i="55"/>
  <c r="CD185" i="55"/>
  <c r="CE97" i="55"/>
  <c r="CV165" i="55"/>
  <c r="CL20" i="55"/>
  <c r="CB89" i="55"/>
  <c r="CB67" i="55"/>
  <c r="CD175" i="55"/>
  <c r="CY76" i="55"/>
  <c r="CU43" i="55"/>
  <c r="CG175" i="55"/>
  <c r="CG20" i="55"/>
  <c r="CF23" i="55"/>
  <c r="DE9" i="55"/>
  <c r="CC7" i="55"/>
  <c r="CN198" i="55"/>
  <c r="CK153" i="55"/>
  <c r="CI78" i="55"/>
  <c r="DH142" i="55"/>
  <c r="CO204" i="55"/>
  <c r="DF98" i="55"/>
  <c r="CM112" i="55"/>
  <c r="CB19" i="55"/>
  <c r="CH93" i="55"/>
  <c r="CL113" i="55"/>
  <c r="CE21" i="55"/>
  <c r="CM134" i="55"/>
  <c r="CK186" i="55"/>
  <c r="CO125" i="55"/>
  <c r="CJ23" i="55"/>
  <c r="CU83" i="55"/>
  <c r="CN162" i="55"/>
  <c r="CG197" i="55"/>
  <c r="CC32" i="55"/>
  <c r="CH103" i="55"/>
  <c r="CM220" i="55"/>
  <c r="CD207" i="55"/>
  <c r="CA27" i="55"/>
  <c r="CZ232" i="55"/>
  <c r="CW75" i="55"/>
  <c r="DE231" i="55"/>
  <c r="CA86" i="55"/>
  <c r="CZ10" i="55"/>
  <c r="CE163" i="55"/>
  <c r="DE54" i="55"/>
  <c r="CE223" i="55"/>
  <c r="CO142" i="55"/>
  <c r="CY81" i="55"/>
  <c r="CW220" i="55"/>
  <c r="DG148" i="55"/>
  <c r="CU147" i="55"/>
  <c r="CK95" i="55"/>
  <c r="CG52" i="55"/>
  <c r="CG160" i="55"/>
  <c r="CD184" i="55"/>
  <c r="CK42" i="55"/>
  <c r="DB43" i="55"/>
  <c r="CH56" i="55"/>
  <c r="CM194" i="55"/>
  <c r="CV129" i="55"/>
  <c r="CD139" i="55"/>
  <c r="CX56" i="55"/>
  <c r="CL170" i="55"/>
  <c r="CF176" i="55"/>
  <c r="CY95" i="55"/>
  <c r="CT42" i="55"/>
  <c r="CO71" i="55"/>
  <c r="CV82" i="55"/>
  <c r="CN126" i="55"/>
  <c r="CB174" i="55"/>
  <c r="CM58" i="55"/>
  <c r="CE162" i="55"/>
  <c r="CH228" i="55"/>
  <c r="CA127" i="55"/>
  <c r="CE117" i="55"/>
  <c r="CF144" i="55"/>
  <c r="CW47" i="55"/>
  <c r="DD234" i="55"/>
  <c r="CN16" i="55"/>
  <c r="CM185" i="55"/>
  <c r="CT226" i="55"/>
  <c r="CF120" i="55"/>
  <c r="CK58" i="55"/>
  <c r="DF187" i="55"/>
  <c r="DA23" i="55"/>
  <c r="DG80" i="55"/>
  <c r="CY36" i="55"/>
  <c r="CZ22" i="55"/>
  <c r="CX117" i="55"/>
  <c r="CW102" i="55"/>
  <c r="CG164" i="55"/>
  <c r="CD127" i="55"/>
  <c r="CS23" i="55"/>
  <c r="CP70" i="55"/>
  <c r="CS78" i="55"/>
  <c r="CD94" i="55"/>
  <c r="CK71" i="55"/>
  <c r="CN111" i="55"/>
  <c r="CD14" i="55"/>
  <c r="CM105" i="55"/>
  <c r="CM12" i="55"/>
  <c r="CB200" i="55"/>
  <c r="CG18" i="55"/>
  <c r="CS45" i="55"/>
  <c r="CK102" i="55"/>
  <c r="CJ85" i="55"/>
  <c r="CN156" i="55"/>
  <c r="CA130" i="55"/>
  <c r="CD216" i="55"/>
  <c r="CZ48" i="55"/>
  <c r="CY7" i="55"/>
  <c r="CE197" i="55"/>
  <c r="CK32" i="55"/>
  <c r="CN173" i="55"/>
  <c r="CF51" i="55"/>
  <c r="CA103" i="55"/>
  <c r="CV136" i="55"/>
  <c r="CK111" i="55"/>
  <c r="CE140" i="55"/>
  <c r="CH53" i="55"/>
  <c r="DC28" i="55"/>
  <c r="CL76" i="55"/>
  <c r="CN215" i="55"/>
  <c r="CJ210" i="55"/>
  <c r="CM119" i="55"/>
  <c r="CN232" i="55"/>
  <c r="CN24" i="55"/>
  <c r="DA65" i="55"/>
  <c r="CJ45" i="55"/>
  <c r="CC106" i="55"/>
  <c r="CK113" i="55"/>
  <c r="CC74" i="55"/>
  <c r="DH129" i="55"/>
  <c r="CG43" i="55"/>
  <c r="CF74" i="55"/>
  <c r="CH161" i="55"/>
  <c r="CD75" i="55"/>
  <c r="CA107" i="55"/>
  <c r="CZ123" i="55"/>
  <c r="CF165" i="55"/>
  <c r="CA16" i="55"/>
  <c r="CB114" i="55"/>
  <c r="CC103" i="55"/>
  <c r="DE42" i="55"/>
  <c r="CN88" i="55"/>
  <c r="CN122" i="55"/>
  <c r="CH210" i="55"/>
  <c r="CD208" i="55"/>
  <c r="CR212" i="55"/>
  <c r="CJ117" i="55"/>
  <c r="CO158" i="55"/>
  <c r="CF54" i="55"/>
  <c r="CG89" i="55"/>
  <c r="CQ137" i="55"/>
  <c r="CV8" i="55"/>
  <c r="CV52" i="55"/>
  <c r="DC122" i="55"/>
  <c r="CN96" i="55"/>
  <c r="CB149" i="55"/>
  <c r="CJ148" i="55"/>
  <c r="CK64" i="55"/>
  <c r="DA72" i="55"/>
  <c r="CG136" i="55"/>
  <c r="CY88" i="55"/>
  <c r="CN71" i="55"/>
  <c r="CC27" i="55"/>
  <c r="CN100" i="55"/>
  <c r="CD162" i="55"/>
  <c r="CC157" i="55"/>
  <c r="CR120" i="55"/>
  <c r="DB39" i="55"/>
  <c r="CL152" i="55"/>
  <c r="CG149" i="55"/>
  <c r="CA180" i="55"/>
  <c r="DC69" i="55"/>
  <c r="CH114" i="55"/>
  <c r="CB61" i="55"/>
  <c r="CC206" i="55"/>
  <c r="CY58" i="55"/>
  <c r="CU136" i="55"/>
  <c r="CE8" i="55"/>
  <c r="CJ40" i="55"/>
  <c r="CD61" i="55"/>
  <c r="CL144" i="55"/>
  <c r="CK191" i="55"/>
  <c r="CB115" i="55"/>
  <c r="DG123" i="55"/>
  <c r="CM199" i="55"/>
  <c r="CL210" i="55"/>
  <c r="DG6" i="55"/>
  <c r="CK177" i="55"/>
  <c r="CH16" i="55"/>
  <c r="CH112" i="55"/>
  <c r="DD117" i="55"/>
  <c r="CH131" i="55"/>
  <c r="CM200" i="55"/>
  <c r="CL108" i="55"/>
  <c r="CV140" i="55"/>
  <c r="CF154" i="55"/>
  <c r="CK137" i="55"/>
  <c r="CN37" i="55"/>
  <c r="CS123" i="55"/>
  <c r="CX45" i="55"/>
  <c r="DC73" i="55"/>
  <c r="CK106" i="55"/>
  <c r="DB93" i="55"/>
  <c r="CJ165" i="55"/>
  <c r="CP119" i="55"/>
  <c r="CC102" i="55"/>
  <c r="DD7" i="55"/>
  <c r="CE17" i="55"/>
  <c r="CF229" i="55"/>
  <c r="CE230" i="55"/>
  <c r="CQ83" i="55"/>
  <c r="CN58" i="55"/>
  <c r="CY94" i="55"/>
  <c r="CL173" i="55"/>
  <c r="CN189" i="55"/>
  <c r="CZ73" i="55"/>
  <c r="DE63" i="55"/>
  <c r="CR32" i="55"/>
  <c r="CO46" i="55"/>
  <c r="DB120" i="55"/>
  <c r="CX57" i="55"/>
  <c r="CD214" i="55"/>
  <c r="CD133" i="55"/>
  <c r="CJ59" i="55"/>
  <c r="CA120" i="55"/>
  <c r="CC150" i="55"/>
  <c r="CD233" i="55"/>
  <c r="DC158" i="55"/>
  <c r="CN93" i="55"/>
  <c r="CZ23" i="55"/>
  <c r="CC87" i="55"/>
  <c r="CB43" i="55"/>
  <c r="CM49" i="55"/>
  <c r="CB10" i="55"/>
  <c r="CF30" i="55"/>
  <c r="CL63" i="55"/>
  <c r="CK120" i="55"/>
  <c r="CE51" i="55"/>
  <c r="CM176" i="55"/>
  <c r="CO145" i="55"/>
  <c r="CC51" i="55"/>
  <c r="CY207" i="55"/>
  <c r="DH70" i="55"/>
  <c r="CG93" i="55"/>
  <c r="CL52" i="55"/>
  <c r="CM157" i="55"/>
  <c r="CG56" i="55"/>
  <c r="CJ62" i="55"/>
  <c r="DG130" i="55"/>
  <c r="CG51" i="55"/>
  <c r="DC16" i="55"/>
  <c r="CW28" i="55"/>
  <c r="CF52" i="55"/>
  <c r="CJ86" i="55"/>
  <c r="DF92" i="55"/>
  <c r="CK39" i="55"/>
  <c r="CG172" i="55"/>
  <c r="CD232" i="55"/>
  <c r="CF152" i="55"/>
  <c r="DD75" i="55"/>
  <c r="CE34" i="55"/>
  <c r="CA208" i="55"/>
  <c r="CN147" i="55"/>
  <c r="CE31" i="55"/>
  <c r="CJ180" i="55"/>
  <c r="CI93" i="55"/>
  <c r="CH231" i="55"/>
  <c r="CB172" i="55"/>
  <c r="CV13" i="55"/>
  <c r="CQ92" i="55"/>
  <c r="CD152" i="55"/>
  <c r="CM55" i="55"/>
  <c r="CF44" i="55"/>
  <c r="CK192" i="55"/>
  <c r="CA89" i="55"/>
  <c r="CX9" i="55"/>
  <c r="CS131" i="55"/>
  <c r="CB51" i="55"/>
  <c r="CV54" i="55"/>
  <c r="CM169" i="55"/>
  <c r="CD98" i="55"/>
  <c r="CP117" i="55"/>
  <c r="CE19" i="55"/>
  <c r="CX19" i="55"/>
  <c r="CI59" i="55"/>
  <c r="CI128" i="55"/>
  <c r="DD40" i="55"/>
  <c r="CG68" i="55"/>
  <c r="CT199" i="55"/>
  <c r="CC13" i="55"/>
  <c r="CJ191" i="55"/>
  <c r="CN17" i="55"/>
  <c r="CM189" i="55"/>
  <c r="CD125" i="55"/>
  <c r="CB107" i="55"/>
  <c r="CO100" i="55"/>
  <c r="CB81" i="55"/>
  <c r="CI38" i="55"/>
  <c r="CF114" i="55"/>
  <c r="CF191" i="55"/>
  <c r="CE128" i="55"/>
  <c r="CD123" i="55"/>
  <c r="CZ46" i="55"/>
  <c r="CM208" i="55"/>
  <c r="CM69" i="55"/>
  <c r="CX101" i="55"/>
  <c r="CL16" i="55"/>
  <c r="DH6" i="55"/>
  <c r="CZ208" i="55"/>
  <c r="CX136" i="55"/>
  <c r="CL115" i="55"/>
  <c r="CS111" i="55"/>
  <c r="CV30" i="55"/>
  <c r="DC30" i="55"/>
  <c r="CH26" i="55"/>
  <c r="DE52" i="55"/>
  <c r="CB161" i="55"/>
  <c r="DE76" i="55"/>
  <c r="CA19" i="55"/>
  <c r="CE147" i="55"/>
  <c r="DF82" i="55"/>
  <c r="CH52" i="55"/>
  <c r="CG177" i="55"/>
  <c r="CT184" i="55"/>
  <c r="CD228" i="55"/>
  <c r="CB181" i="55"/>
  <c r="CG145" i="55"/>
  <c r="CV79" i="55"/>
  <c r="CF46" i="55"/>
  <c r="CN177" i="55"/>
  <c r="CA74" i="55"/>
  <c r="DA132" i="55"/>
  <c r="CG59" i="55"/>
  <c r="CG169" i="55"/>
  <c r="CL185" i="55"/>
  <c r="CV17" i="55"/>
  <c r="CM141" i="55"/>
  <c r="CQ100" i="55"/>
  <c r="CL201" i="55"/>
  <c r="CG147" i="55"/>
  <c r="CG191" i="55"/>
  <c r="DH112" i="55"/>
  <c r="CH92" i="55"/>
  <c r="CI191" i="55"/>
  <c r="CQ48" i="55"/>
  <c r="CE56" i="55"/>
  <c r="CN82" i="55"/>
  <c r="CK214" i="55"/>
  <c r="CF55" i="55"/>
  <c r="CN135" i="55"/>
  <c r="CG7" i="55"/>
  <c r="CI229" i="55"/>
  <c r="CU60" i="55"/>
  <c r="CR23" i="55"/>
  <c r="CB121" i="55"/>
  <c r="CP68" i="55"/>
  <c r="CH174" i="55"/>
  <c r="CM137" i="55"/>
  <c r="CM175" i="55"/>
  <c r="CY161" i="55"/>
  <c r="DF93" i="55"/>
  <c r="CZ112" i="55"/>
  <c r="CF96" i="55"/>
  <c r="CT71" i="55"/>
  <c r="CK20" i="55"/>
  <c r="CH150" i="55"/>
  <c r="CQ24" i="55"/>
  <c r="CI22" i="55"/>
  <c r="DA44" i="55"/>
  <c r="CG71" i="55"/>
  <c r="CG140" i="55"/>
  <c r="CF18" i="55"/>
  <c r="CJ219" i="55"/>
  <c r="DB66" i="55"/>
  <c r="CH189" i="55"/>
  <c r="CC113" i="55"/>
  <c r="CC227" i="55"/>
  <c r="CI154" i="55"/>
  <c r="CY231" i="55"/>
  <c r="CG227" i="55"/>
  <c r="CF59" i="55"/>
  <c r="CN90" i="55"/>
  <c r="CE67" i="55"/>
  <c r="CK115" i="55"/>
  <c r="CN14" i="55"/>
  <c r="CD84" i="55"/>
  <c r="CO119" i="55"/>
  <c r="DD85" i="55"/>
  <c r="CH20" i="55"/>
  <c r="CT186" i="55"/>
  <c r="CM204" i="55"/>
  <c r="CK185" i="55"/>
  <c r="CX175" i="55"/>
  <c r="CI107" i="55"/>
  <c r="CN151" i="55"/>
  <c r="CI70" i="55"/>
  <c r="CH91" i="55"/>
  <c r="CF234" i="55"/>
  <c r="DF25" i="55"/>
  <c r="CJ217" i="55"/>
  <c r="CD68" i="55"/>
  <c r="CU73" i="55"/>
  <c r="DG121" i="55"/>
  <c r="DH202" i="55"/>
  <c r="DG38" i="55"/>
  <c r="CL219" i="55"/>
  <c r="DH132" i="55"/>
  <c r="CZ78" i="55"/>
  <c r="DF121" i="55"/>
  <c r="CG39" i="55"/>
  <c r="CN80" i="55"/>
  <c r="CG50" i="55"/>
  <c r="CM217" i="55"/>
  <c r="CH7" i="55"/>
  <c r="CL116" i="55"/>
  <c r="CK209" i="55"/>
  <c r="CC201" i="55"/>
  <c r="CJ221" i="55"/>
  <c r="CI155" i="55"/>
  <c r="CD213" i="55"/>
  <c r="CT89" i="55"/>
  <c r="CM202" i="55"/>
  <c r="DA80" i="55"/>
  <c r="DC125" i="55"/>
  <c r="CG80" i="55"/>
  <c r="CD18" i="55"/>
  <c r="CB150" i="55"/>
  <c r="CI12" i="55"/>
  <c r="CD21" i="55"/>
  <c r="CO84" i="55"/>
  <c r="CB31" i="55"/>
  <c r="CJ140" i="55"/>
  <c r="CC91" i="55"/>
  <c r="CG120" i="55"/>
  <c r="CL133" i="55"/>
  <c r="CB37" i="55"/>
  <c r="CC58" i="55"/>
  <c r="CG101" i="55"/>
  <c r="CD168" i="55"/>
  <c r="DB87" i="55"/>
  <c r="CR124" i="55"/>
  <c r="CL142" i="55"/>
  <c r="CL98" i="55"/>
  <c r="CC140" i="55"/>
  <c r="CA51" i="55"/>
  <c r="CC111" i="55"/>
  <c r="DE7" i="55"/>
  <c r="CP171" i="55"/>
  <c r="CN56" i="55"/>
  <c r="CI221" i="55"/>
  <c r="CF117" i="55"/>
  <c r="CG8" i="55"/>
  <c r="CC188" i="55"/>
  <c r="CB138" i="55"/>
  <c r="CB8" i="55"/>
  <c r="CS76" i="55"/>
  <c r="CT182" i="55"/>
  <c r="CY84" i="55"/>
  <c r="DA67" i="55"/>
  <c r="CI176" i="55"/>
  <c r="DE79" i="55"/>
  <c r="CO74" i="55"/>
  <c r="CJ169" i="55"/>
  <c r="DA60" i="55"/>
  <c r="CD35" i="55"/>
  <c r="CI83" i="55"/>
  <c r="CQ72" i="55"/>
  <c r="DE103" i="55"/>
  <c r="CB26" i="55"/>
  <c r="CG184" i="55"/>
  <c r="DD214" i="55"/>
  <c r="DG231" i="55"/>
  <c r="CE193" i="55"/>
  <c r="CE189" i="55"/>
  <c r="CW166" i="55"/>
  <c r="DH26" i="55"/>
  <c r="CL8" i="55"/>
  <c r="CD196" i="55"/>
  <c r="CL207" i="55"/>
  <c r="DD132" i="55"/>
  <c r="CK190" i="55"/>
  <c r="DF189" i="55"/>
  <c r="DB7" i="55"/>
  <c r="CI77" i="55"/>
  <c r="DG184" i="55"/>
  <c r="CG173" i="55"/>
  <c r="CC86" i="55"/>
  <c r="CD96" i="55"/>
  <c r="DH151" i="55"/>
  <c r="CD50" i="55"/>
  <c r="CI20" i="55"/>
  <c r="CF36" i="55"/>
  <c r="DD144" i="55"/>
  <c r="CD118" i="55"/>
  <c r="CK138" i="55"/>
  <c r="CN128" i="55"/>
  <c r="CM136" i="55"/>
  <c r="CR56" i="55"/>
  <c r="CL136" i="55"/>
  <c r="CY46" i="55"/>
  <c r="CI48" i="55"/>
  <c r="DB63" i="55"/>
  <c r="CL41" i="55"/>
  <c r="CB102" i="55"/>
  <c r="CI208" i="55"/>
  <c r="DB146" i="55"/>
  <c r="DC56" i="55"/>
  <c r="CJ36" i="55"/>
  <c r="CE154" i="55"/>
  <c r="CT125" i="55"/>
  <c r="CH102" i="55"/>
  <c r="CI121" i="55"/>
  <c r="CN129" i="55"/>
  <c r="CL186" i="55"/>
  <c r="CA195" i="55"/>
  <c r="DH41" i="55"/>
  <c r="CN15" i="55"/>
  <c r="DH7" i="55"/>
  <c r="CI71" i="55"/>
  <c r="CM180" i="55"/>
  <c r="CL123" i="55"/>
  <c r="CR73" i="55"/>
  <c r="CO171" i="55"/>
  <c r="CE38" i="55"/>
  <c r="CC112" i="55"/>
  <c r="CG74" i="55"/>
  <c r="CB103" i="55"/>
  <c r="DF203" i="55"/>
  <c r="DH212" i="55"/>
  <c r="CF199" i="55"/>
  <c r="CM114" i="55"/>
  <c r="DD14" i="55"/>
  <c r="DD86" i="55"/>
  <c r="CA18" i="55"/>
  <c r="DE49" i="55"/>
  <c r="CC54" i="55"/>
  <c r="CB83" i="55"/>
  <c r="CK176" i="55"/>
  <c r="DD59" i="55"/>
  <c r="CJ193" i="55"/>
  <c r="CD7" i="55"/>
  <c r="CI122" i="55"/>
  <c r="CH71" i="55"/>
  <c r="CA182" i="55"/>
  <c r="CF170" i="55"/>
  <c r="CV55" i="55"/>
  <c r="CI129" i="55"/>
  <c r="CQ139" i="55"/>
  <c r="DC10" i="55"/>
  <c r="CS56" i="55"/>
  <c r="CL69" i="55"/>
  <c r="CL93" i="55"/>
  <c r="CM133" i="55"/>
  <c r="CI114" i="55"/>
  <c r="CD143" i="55"/>
  <c r="CD67" i="55"/>
  <c r="CG180" i="55"/>
  <c r="CN10" i="55"/>
  <c r="CE175" i="55"/>
  <c r="CQ7" i="55"/>
  <c r="CI76" i="55"/>
  <c r="CO29" i="55"/>
  <c r="CV70" i="55"/>
  <c r="CM230" i="55"/>
  <c r="DC29" i="55"/>
  <c r="CS53" i="55"/>
  <c r="CF68" i="55"/>
  <c r="CF60" i="55"/>
  <c r="CB30" i="55"/>
  <c r="CA197" i="55"/>
  <c r="DA78" i="55"/>
  <c r="CH31" i="55"/>
  <c r="CU70" i="55"/>
  <c r="CT135" i="55"/>
  <c r="CP58" i="55"/>
  <c r="DG65" i="55"/>
  <c r="CE178" i="55"/>
  <c r="CN121" i="55"/>
  <c r="CJ198" i="55"/>
  <c r="CR87" i="55"/>
  <c r="CY229" i="55"/>
  <c r="CJ21" i="55"/>
  <c r="DF211" i="55"/>
  <c r="CX132" i="55"/>
  <c r="CM66" i="55"/>
  <c r="CB129" i="55"/>
  <c r="CW130" i="55"/>
  <c r="CW123" i="55"/>
  <c r="CY107" i="55"/>
  <c r="CK230" i="55"/>
  <c r="CQ220" i="55"/>
  <c r="CR38" i="55"/>
  <c r="DG74" i="55"/>
  <c r="CG185" i="55"/>
  <c r="CG163" i="55"/>
  <c r="DH31" i="55"/>
  <c r="CK134" i="55"/>
  <c r="CX21" i="55"/>
  <c r="CI7" i="55"/>
  <c r="CT121" i="55"/>
  <c r="CA147" i="55"/>
  <c r="CV89" i="55"/>
  <c r="CX60" i="55"/>
  <c r="CP170" i="55"/>
  <c r="CI217" i="55"/>
  <c r="CL220" i="55"/>
  <c r="DE89" i="55"/>
  <c r="CP48" i="55"/>
  <c r="CZ134" i="55"/>
  <c r="CS152" i="55"/>
  <c r="CB198" i="55"/>
  <c r="DB17" i="55"/>
  <c r="CM25" i="55"/>
  <c r="CJ24" i="55"/>
  <c r="CF94" i="55"/>
  <c r="CD164" i="55"/>
  <c r="CD126" i="55"/>
  <c r="DB98" i="55"/>
  <c r="CT132" i="55"/>
  <c r="DF140" i="55"/>
  <c r="CA178" i="55"/>
  <c r="DG96" i="55"/>
  <c r="CG187" i="55"/>
  <c r="CH121" i="55"/>
  <c r="CQ58" i="55"/>
  <c r="CP66" i="55"/>
  <c r="CB180" i="55"/>
  <c r="CL130" i="55"/>
  <c r="CP45" i="55"/>
  <c r="CA54" i="55"/>
  <c r="CJ138" i="55"/>
  <c r="CE43" i="55"/>
  <c r="DE207" i="55"/>
  <c r="CF214" i="55"/>
  <c r="DA34" i="55"/>
  <c r="CJ51" i="55"/>
  <c r="CO95" i="55"/>
  <c r="DA107" i="55"/>
  <c r="DC41" i="55"/>
  <c r="CW96" i="55"/>
  <c r="CM111" i="55"/>
  <c r="CN75" i="55"/>
  <c r="CE191" i="55"/>
  <c r="DD8" i="55"/>
  <c r="CF168" i="55"/>
  <c r="CP52" i="55"/>
  <c r="CF116" i="55"/>
  <c r="CM181" i="55"/>
  <c r="CL23" i="55"/>
  <c r="CE46" i="55"/>
  <c r="CA52" i="55"/>
  <c r="CU140" i="55"/>
  <c r="DE29" i="55"/>
  <c r="CG179" i="55"/>
  <c r="CB209" i="55"/>
  <c r="CE14" i="55"/>
  <c r="CF202" i="55"/>
  <c r="CC110" i="55"/>
  <c r="CU71" i="55"/>
  <c r="CV128" i="55"/>
  <c r="CG117" i="55"/>
  <c r="CM130" i="55"/>
  <c r="CJ155" i="55"/>
  <c r="CH134" i="55"/>
  <c r="CA12" i="55"/>
  <c r="CD204" i="55"/>
  <c r="CD187" i="55"/>
  <c r="DG52" i="55"/>
  <c r="CN167" i="55"/>
  <c r="CD155" i="55"/>
  <c r="CN193" i="55"/>
  <c r="CO8" i="55"/>
  <c r="CV25" i="55"/>
  <c r="CB14" i="55"/>
  <c r="CM109" i="55"/>
  <c r="DC91" i="55"/>
  <c r="CO121" i="55"/>
  <c r="CF56" i="55"/>
  <c r="DH36" i="55"/>
  <c r="CL166" i="55"/>
  <c r="CY38" i="55"/>
  <c r="CL120" i="55"/>
  <c r="CJ105" i="55"/>
  <c r="CJ157" i="55"/>
  <c r="CK67" i="55"/>
  <c r="CD191" i="55"/>
  <c r="CI8" i="55"/>
  <c r="CE181" i="55"/>
  <c r="CV98" i="55"/>
  <c r="DB94" i="55"/>
  <c r="CD10" i="55"/>
  <c r="CA41" i="55"/>
  <c r="CC151" i="55"/>
  <c r="CV21" i="55"/>
  <c r="CQ11" i="55"/>
  <c r="CD116" i="55"/>
  <c r="CD190" i="55"/>
  <c r="CK199" i="55"/>
  <c r="CD107" i="55"/>
  <c r="CT57" i="55"/>
  <c r="CF127" i="55"/>
  <c r="CL9" i="55"/>
  <c r="CH146" i="55"/>
  <c r="CA138" i="55"/>
  <c r="CT98" i="55"/>
  <c r="CU64" i="55"/>
  <c r="CH145" i="55"/>
  <c r="DD95" i="55"/>
  <c r="CK69" i="55"/>
  <c r="CF179" i="55"/>
  <c r="CN18" i="55"/>
  <c r="CF73" i="55"/>
  <c r="CF146" i="55"/>
  <c r="CT75" i="55"/>
  <c r="CJ179" i="55"/>
  <c r="DB224" i="55"/>
  <c r="CC125" i="55"/>
  <c r="CF216" i="55"/>
  <c r="DG138" i="55"/>
  <c r="CE146" i="55"/>
  <c r="DC80" i="55"/>
  <c r="CG86" i="55"/>
  <c r="CJ42" i="55"/>
  <c r="CA193" i="55"/>
  <c r="CL131" i="55"/>
  <c r="CJ20" i="55"/>
  <c r="CE61" i="55"/>
  <c r="CF217" i="55"/>
  <c r="DH188" i="55"/>
  <c r="DB228" i="55"/>
  <c r="CI35" i="55"/>
  <c r="DE33" i="55"/>
  <c r="CW68" i="55"/>
  <c r="CY26" i="55"/>
  <c r="CO45" i="55"/>
  <c r="CC171" i="55"/>
  <c r="CA232" i="55"/>
  <c r="CY187" i="55"/>
  <c r="CA45" i="55"/>
  <c r="DC228" i="55"/>
  <c r="CN62" i="55"/>
  <c r="CG205" i="55"/>
  <c r="CG174" i="55"/>
  <c r="CN97" i="55"/>
  <c r="CM61" i="55"/>
  <c r="CU14" i="55"/>
  <c r="CE192" i="55"/>
  <c r="CM209" i="55"/>
  <c r="CA96" i="55"/>
  <c r="CK203" i="55"/>
  <c r="CW67" i="55"/>
  <c r="CN233" i="55"/>
  <c r="CQ22" i="55"/>
  <c r="CI174" i="55"/>
  <c r="CD78" i="55"/>
  <c r="DG127" i="55"/>
  <c r="CM42" i="55"/>
  <c r="CW129" i="55"/>
  <c r="CQ65" i="55"/>
  <c r="CS65" i="55"/>
  <c r="CQ163" i="55"/>
  <c r="CX157" i="55"/>
  <c r="DH12" i="55"/>
  <c r="CF209" i="55"/>
  <c r="CK27" i="55"/>
  <c r="DE69" i="55"/>
  <c r="DG53" i="55"/>
  <c r="CK202" i="55"/>
  <c r="CM36" i="55"/>
  <c r="CF155" i="55"/>
  <c r="DA122" i="55"/>
  <c r="DF194" i="55"/>
  <c r="CN73" i="55"/>
  <c r="DE83" i="55"/>
  <c r="CL92" i="55"/>
  <c r="CI127" i="55"/>
  <c r="DD44" i="55"/>
  <c r="CK47" i="55"/>
  <c r="CP63" i="55"/>
  <c r="DH146" i="55"/>
  <c r="CI205" i="55"/>
  <c r="CR152" i="55"/>
  <c r="CM234" i="55"/>
  <c r="CL86" i="55"/>
  <c r="CF210" i="55"/>
  <c r="CG57" i="55"/>
  <c r="CE186" i="55"/>
  <c r="CN41" i="55"/>
  <c r="CC34" i="55"/>
  <c r="DF174" i="55"/>
  <c r="CM156" i="55"/>
  <c r="CR36" i="55"/>
  <c r="CE42" i="55"/>
  <c r="CW12" i="55"/>
  <c r="CI116" i="55"/>
  <c r="CL82" i="55"/>
  <c r="DC21" i="55"/>
  <c r="CE22" i="55"/>
  <c r="CE6" i="55"/>
  <c r="CH83" i="55"/>
  <c r="DC17" i="55"/>
  <c r="CN69" i="55"/>
  <c r="DE108" i="55"/>
  <c r="CB165" i="55"/>
  <c r="CT62" i="55"/>
  <c r="CA186" i="55"/>
  <c r="CC213" i="55"/>
  <c r="CX190" i="55"/>
  <c r="CT164" i="55"/>
  <c r="CX24" i="55"/>
  <c r="CD36" i="55"/>
  <c r="CT26" i="55"/>
  <c r="CB162" i="55"/>
  <c r="CL67" i="55"/>
  <c r="CM60" i="55"/>
  <c r="CC31" i="55"/>
  <c r="CF219" i="55"/>
  <c r="CT203" i="55"/>
  <c r="CF140" i="55"/>
  <c r="CA84" i="55"/>
  <c r="DH116" i="55"/>
  <c r="CS49" i="55"/>
  <c r="CT84" i="55"/>
  <c r="CM91" i="55"/>
  <c r="CC98" i="55"/>
  <c r="CA174" i="55"/>
  <c r="CI139" i="55"/>
  <c r="CB214" i="55"/>
  <c r="DF64" i="55"/>
  <c r="CK26" i="55"/>
  <c r="DA99" i="55"/>
  <c r="CL143" i="55"/>
  <c r="CB223" i="55"/>
  <c r="CM108" i="55"/>
  <c r="CJ147" i="55"/>
  <c r="CS95" i="55"/>
  <c r="CD11" i="55"/>
  <c r="DF42" i="55"/>
  <c r="CQ15" i="55"/>
  <c r="DC95" i="55"/>
  <c r="CN169" i="55"/>
  <c r="CO137" i="55"/>
  <c r="CW79" i="55"/>
  <c r="DD108" i="55"/>
  <c r="CD99" i="55"/>
  <c r="CB219" i="55"/>
  <c r="DE158" i="55"/>
  <c r="CJ18" i="55"/>
  <c r="CH11" i="55"/>
  <c r="DB86" i="55"/>
  <c r="CM9" i="55"/>
  <c r="CJ30" i="55"/>
  <c r="CT21" i="55"/>
  <c r="CC64" i="55"/>
  <c r="CG19" i="55"/>
  <c r="DC214" i="55"/>
  <c r="CF105" i="55"/>
  <c r="CE103" i="55"/>
  <c r="CD80" i="55"/>
  <c r="CK84" i="55"/>
  <c r="DC114" i="55"/>
  <c r="CJ164" i="55"/>
  <c r="CL71" i="55"/>
  <c r="CL157" i="55"/>
  <c r="CX100" i="55"/>
  <c r="CZ214" i="55"/>
  <c r="CE133" i="55"/>
  <c r="CM121" i="55"/>
  <c r="CM110" i="55"/>
  <c r="DC51" i="55"/>
  <c r="CA148" i="55"/>
  <c r="CI126" i="55"/>
  <c r="CW209" i="55"/>
  <c r="CK171" i="55"/>
  <c r="CF233" i="55"/>
  <c r="CG146" i="55"/>
  <c r="CL42" i="55"/>
  <c r="CA20" i="55"/>
  <c r="CD226" i="55"/>
  <c r="CL68" i="55"/>
  <c r="DG84" i="55"/>
  <c r="CE138" i="55"/>
  <c r="CC143" i="55"/>
  <c r="CN103" i="55"/>
  <c r="CF164" i="55"/>
  <c r="CU23" i="55"/>
  <c r="CH63" i="55"/>
  <c r="DF37" i="55"/>
  <c r="CF197" i="55"/>
  <c r="CM159" i="55"/>
  <c r="CK105" i="55"/>
  <c r="CK148" i="55"/>
  <c r="CS66" i="55"/>
  <c r="CN157" i="55"/>
  <c r="CL118" i="55"/>
  <c r="CH96" i="55"/>
  <c r="CN66" i="55"/>
  <c r="CL62" i="55"/>
  <c r="CB34" i="55"/>
  <c r="CA73" i="55"/>
  <c r="CM188" i="55"/>
  <c r="DG139" i="55"/>
  <c r="CD150" i="55"/>
  <c r="CZ47" i="55"/>
  <c r="CJ173" i="55"/>
  <c r="DA17" i="55"/>
  <c r="CB68" i="55"/>
  <c r="CL150" i="55"/>
  <c r="CJ87" i="55"/>
  <c r="CL187" i="55"/>
  <c r="CR58" i="55"/>
  <c r="CU42" i="55"/>
  <c r="CB27" i="55"/>
  <c r="CE142" i="55"/>
  <c r="CU75" i="55"/>
  <c r="CM17" i="55"/>
  <c r="CU27" i="55"/>
  <c r="CV24" i="55"/>
  <c r="CS55" i="55"/>
  <c r="CK116" i="55"/>
  <c r="CK79" i="55"/>
  <c r="CW77" i="55"/>
  <c r="CG38" i="55"/>
  <c r="CC93" i="55"/>
  <c r="CM179" i="55"/>
  <c r="CL79" i="55"/>
  <c r="DD189" i="55"/>
  <c r="CL178" i="55"/>
  <c r="CQ19" i="55"/>
  <c r="CO193" i="55"/>
  <c r="CI234" i="55"/>
  <c r="DH52" i="55"/>
  <c r="CI82" i="55"/>
  <c r="CH169" i="55"/>
  <c r="CA109" i="55"/>
  <c r="CR171" i="55"/>
  <c r="CZ165" i="55"/>
  <c r="CC134" i="55"/>
  <c r="CK234" i="55"/>
  <c r="CG45" i="55"/>
  <c r="CM78" i="55"/>
  <c r="CI102" i="55"/>
  <c r="CI40" i="55"/>
  <c r="CN163" i="55"/>
  <c r="CA170" i="55"/>
  <c r="CK72" i="55"/>
  <c r="CD90" i="55"/>
  <c r="CL30" i="55"/>
  <c r="CC135" i="55"/>
  <c r="CJ58" i="55"/>
  <c r="DH110" i="55"/>
  <c r="CC80" i="55"/>
  <c r="DF67" i="55"/>
  <c r="DH56" i="55"/>
  <c r="CL27" i="55"/>
  <c r="DE208" i="55"/>
  <c r="CE212" i="55"/>
  <c r="DC136" i="55"/>
  <c r="CE112" i="55"/>
  <c r="CM193" i="55"/>
  <c r="CS8" i="55"/>
  <c r="CB73" i="55"/>
  <c r="CL145" i="55"/>
  <c r="CL77" i="55"/>
  <c r="CH167" i="55"/>
  <c r="CC204" i="55"/>
  <c r="CC218" i="55"/>
  <c r="CS29" i="55"/>
  <c r="CA188" i="55"/>
  <c r="DD16" i="55"/>
  <c r="CC59" i="55"/>
  <c r="CA35" i="55"/>
  <c r="DB70" i="55"/>
  <c r="CO153" i="55"/>
  <c r="CV116" i="55"/>
  <c r="DF144" i="55"/>
  <c r="DH126" i="55"/>
  <c r="CI92" i="55"/>
  <c r="CO27" i="55"/>
  <c r="CJ216" i="55"/>
  <c r="CK16" i="55"/>
  <c r="CE65" i="55"/>
  <c r="CJ194" i="55"/>
  <c r="CG21" i="55"/>
  <c r="CV104" i="55"/>
  <c r="CN141" i="55"/>
  <c r="CF93" i="55"/>
  <c r="CK150" i="55"/>
  <c r="CK210" i="55"/>
  <c r="DF60" i="55"/>
  <c r="DC71" i="55"/>
  <c r="DC94" i="55"/>
  <c r="CI164" i="55"/>
  <c r="CH211" i="55"/>
  <c r="CX39" i="55"/>
  <c r="CZ139" i="55"/>
  <c r="CK204" i="55"/>
  <c r="CD178" i="55"/>
  <c r="CD33" i="55"/>
  <c r="DF57" i="55"/>
  <c r="DF36" i="55"/>
  <c r="CC104" i="55"/>
  <c r="CU67" i="55"/>
  <c r="CA224" i="55"/>
  <c r="CK73" i="55"/>
  <c r="DF228" i="55"/>
  <c r="CS177" i="55"/>
  <c r="CB25" i="55"/>
  <c r="CL14" i="55"/>
  <c r="CI26" i="55"/>
  <c r="CE214" i="55"/>
  <c r="CM93" i="55"/>
  <c r="CX7" i="55"/>
  <c r="DH17" i="55"/>
  <c r="CA44" i="55"/>
  <c r="CB48" i="55"/>
  <c r="CH165" i="55"/>
  <c r="CJ89" i="55"/>
  <c r="CB95" i="55"/>
  <c r="CF11" i="55"/>
  <c r="CK146" i="55"/>
  <c r="DF62" i="55"/>
  <c r="CW21" i="55"/>
  <c r="CJ128" i="55"/>
  <c r="CC209" i="55"/>
  <c r="CN158" i="55"/>
  <c r="CE54" i="55"/>
  <c r="CG124" i="55"/>
  <c r="CQ190" i="55"/>
  <c r="CM113" i="55"/>
  <c r="CK224" i="55"/>
  <c r="CS128" i="55"/>
  <c r="CE73" i="55"/>
  <c r="CC169" i="55"/>
  <c r="DB55" i="55"/>
  <c r="CW43" i="55"/>
  <c r="CE173" i="55"/>
  <c r="CD58" i="55"/>
  <c r="CC230" i="55"/>
  <c r="CS13" i="55"/>
  <c r="CH208" i="55"/>
  <c r="CR66" i="55"/>
  <c r="CQ97" i="55"/>
  <c r="CC43" i="55"/>
  <c r="CL65" i="55"/>
  <c r="CK40" i="55"/>
  <c r="DB69" i="55"/>
  <c r="CC142" i="55"/>
  <c r="CA200" i="55"/>
  <c r="CD66" i="55"/>
  <c r="CZ187" i="55"/>
  <c r="CJ195" i="55"/>
  <c r="CJ175" i="55"/>
  <c r="DB177" i="55"/>
  <c r="CE13" i="55"/>
  <c r="CH51" i="55"/>
  <c r="CC101" i="55"/>
  <c r="CD112" i="55"/>
  <c r="CD31" i="55"/>
  <c r="CA154" i="55"/>
  <c r="CN83" i="55"/>
  <c r="CA161" i="55"/>
  <c r="DC53" i="55"/>
  <c r="CE20" i="55"/>
  <c r="CG129" i="55"/>
  <c r="CG123" i="55"/>
  <c r="CH42" i="55"/>
  <c r="CN120" i="55"/>
  <c r="CI220" i="55"/>
  <c r="DC25" i="55"/>
  <c r="CZ144" i="55"/>
  <c r="CU41" i="55"/>
  <c r="CB211" i="55"/>
  <c r="CC192" i="55"/>
  <c r="CZ225" i="55"/>
  <c r="CM86" i="55"/>
  <c r="CS71" i="55"/>
  <c r="CM100" i="55"/>
  <c r="CP6" i="55"/>
  <c r="CJ112" i="55"/>
  <c r="CE32" i="55"/>
  <c r="CA139" i="55"/>
  <c r="CJ142" i="55"/>
  <c r="DF40" i="55"/>
  <c r="CA77" i="55"/>
  <c r="CC154" i="55"/>
  <c r="CN60" i="55"/>
  <c r="CF101" i="55"/>
  <c r="CA136" i="55"/>
  <c r="CE177" i="55"/>
  <c r="CM144" i="55"/>
  <c r="CG62" i="55"/>
  <c r="CM161" i="55"/>
  <c r="CB166" i="55"/>
  <c r="CM62" i="55"/>
  <c r="DG18" i="55"/>
  <c r="DA45" i="55"/>
  <c r="CP122" i="55"/>
  <c r="CU28" i="55"/>
  <c r="CB125" i="55"/>
  <c r="CI97" i="55"/>
  <c r="CH172" i="55"/>
  <c r="CC12" i="55"/>
  <c r="CJ110" i="55"/>
  <c r="CJ159" i="55"/>
  <c r="CB79" i="55"/>
  <c r="CK183" i="55"/>
  <c r="DD26" i="55"/>
  <c r="CN224" i="55"/>
  <c r="CC96" i="55"/>
  <c r="CD62" i="55"/>
  <c r="CF211" i="55"/>
  <c r="CT230" i="55"/>
  <c r="CI11" i="55"/>
  <c r="CM40" i="55"/>
  <c r="CO62" i="55"/>
  <c r="CC195" i="55"/>
  <c r="CT60" i="55"/>
  <c r="CE90" i="55"/>
  <c r="CP42" i="55"/>
  <c r="CH133" i="55"/>
  <c r="CZ113" i="55"/>
  <c r="DE46" i="55"/>
  <c r="CZ148" i="55"/>
  <c r="CN52" i="55"/>
  <c r="DE101" i="55"/>
  <c r="DF117" i="55"/>
  <c r="CK7" i="55"/>
  <c r="CD39" i="55"/>
  <c r="CK76" i="55"/>
  <c r="CI37" i="55"/>
  <c r="CG55" i="55"/>
  <c r="DF83" i="55"/>
  <c r="CH154" i="55"/>
  <c r="DG164" i="55"/>
  <c r="CD136" i="55"/>
  <c r="CL35" i="55"/>
  <c r="CC79" i="55"/>
  <c r="CI159" i="55"/>
  <c r="CM90" i="55"/>
  <c r="CG105" i="55"/>
  <c r="CQ13" i="55"/>
  <c r="CD146" i="55"/>
  <c r="DG132" i="55"/>
  <c r="CA36" i="55"/>
  <c r="CJ223" i="55"/>
  <c r="CH188" i="55"/>
  <c r="DB10" i="55"/>
  <c r="CN44" i="55"/>
  <c r="CK122" i="55"/>
  <c r="CX37" i="55"/>
  <c r="CE135" i="55"/>
  <c r="CC95" i="55"/>
  <c r="CM44" i="55"/>
  <c r="DG27" i="55"/>
  <c r="CY93" i="55"/>
  <c r="CF63" i="55"/>
  <c r="CP72" i="55"/>
  <c r="CA223" i="55"/>
  <c r="DE75" i="55"/>
  <c r="CJ57" i="55"/>
  <c r="CO93" i="55"/>
  <c r="CI179" i="55"/>
  <c r="CJ8" i="55"/>
  <c r="CL212" i="55"/>
  <c r="CS7" i="55"/>
  <c r="CG128" i="55"/>
  <c r="CA187" i="55"/>
  <c r="CB86" i="55"/>
  <c r="CJ185" i="55"/>
  <c r="CH144" i="55"/>
  <c r="CE106" i="55"/>
  <c r="CM205" i="55"/>
  <c r="CQ53" i="55"/>
  <c r="DE154" i="55"/>
  <c r="CJ230" i="55"/>
  <c r="CH151" i="55"/>
  <c r="CF91" i="55"/>
  <c r="CN171" i="55"/>
  <c r="CE151" i="55"/>
  <c r="CJ115" i="55"/>
  <c r="CI56" i="55"/>
  <c r="DF110" i="55"/>
  <c r="CB64" i="55"/>
  <c r="CA94" i="55"/>
  <c r="CC38" i="55"/>
  <c r="CG153" i="55"/>
  <c r="CJ126" i="55"/>
  <c r="CB124" i="55"/>
  <c r="CN105" i="55"/>
  <c r="CT6" i="55"/>
  <c r="CV34" i="55"/>
  <c r="CB99" i="55"/>
  <c r="CG210" i="55"/>
  <c r="DE106" i="55"/>
  <c r="CK196" i="55"/>
  <c r="CI136" i="55"/>
  <c r="CC117" i="55"/>
  <c r="CS142" i="55"/>
  <c r="CO19" i="55"/>
  <c r="CQ219" i="55"/>
  <c r="CE205" i="55"/>
  <c r="CX191" i="55"/>
  <c r="CD131" i="55"/>
  <c r="CN6" i="55"/>
  <c r="CR100" i="55"/>
  <c r="CC50" i="55"/>
  <c r="DG104" i="55"/>
  <c r="CG220" i="55"/>
  <c r="CF78" i="55"/>
  <c r="DA55" i="55"/>
  <c r="DD184" i="55"/>
  <c r="CF32" i="55"/>
  <c r="DF123" i="55"/>
  <c r="CO97" i="55"/>
  <c r="CU85" i="55"/>
  <c r="DB16" i="55"/>
  <c r="CL28" i="55"/>
  <c r="CM125" i="55"/>
  <c r="CK24" i="55"/>
  <c r="CA17" i="55"/>
  <c r="CW178" i="55"/>
  <c r="CB169" i="55"/>
  <c r="CB135" i="55"/>
  <c r="CH113" i="55"/>
  <c r="CC66" i="55"/>
  <c r="CI115" i="55"/>
  <c r="CF38" i="55"/>
  <c r="CK144" i="55"/>
  <c r="CH108" i="55"/>
  <c r="CH141" i="55"/>
  <c r="CX94" i="55"/>
  <c r="CB100" i="55"/>
  <c r="CE210" i="55"/>
  <c r="CY63" i="55"/>
  <c r="DB60" i="55"/>
  <c r="DH78" i="55"/>
  <c r="CI225" i="55"/>
  <c r="CC163" i="55"/>
  <c r="CD129" i="55"/>
  <c r="CH123" i="55"/>
  <c r="CB44" i="55"/>
  <c r="CV144" i="55"/>
  <c r="CQ14" i="55"/>
  <c r="CU90" i="55"/>
  <c r="CL127" i="55"/>
  <c r="CD231" i="55"/>
  <c r="CN160" i="55"/>
  <c r="CK128" i="55"/>
  <c r="CL31" i="55"/>
  <c r="CJ44" i="55"/>
  <c r="DD28" i="55"/>
  <c r="CF149" i="55"/>
  <c r="CH44" i="55"/>
  <c r="DG191" i="55"/>
  <c r="CN7" i="55"/>
  <c r="CM187" i="55"/>
  <c r="CX13" i="55"/>
  <c r="CF42" i="55"/>
  <c r="CL192" i="55"/>
  <c r="CM118" i="55"/>
  <c r="CC30" i="55"/>
  <c r="CX88" i="55"/>
  <c r="CB218" i="55"/>
  <c r="CI172" i="55"/>
  <c r="CG109" i="55"/>
  <c r="CC180" i="55"/>
  <c r="CI177" i="55"/>
  <c r="CD174" i="55"/>
  <c r="CF29" i="55"/>
  <c r="CI186" i="55"/>
  <c r="CB234" i="55"/>
  <c r="DH183" i="55"/>
  <c r="DD138" i="55"/>
  <c r="DH63" i="55"/>
  <c r="DG59" i="55"/>
  <c r="CS30" i="55"/>
  <c r="CE229" i="55"/>
  <c r="CY172" i="55"/>
  <c r="CY25" i="55"/>
  <c r="CM27" i="55"/>
  <c r="CL43" i="55"/>
  <c r="CJ119" i="55"/>
  <c r="CY11" i="55"/>
  <c r="DB29" i="55"/>
  <c r="CA58" i="55"/>
  <c r="DE174" i="55"/>
  <c r="CE47" i="55"/>
  <c r="CV92" i="55"/>
  <c r="CK161" i="55"/>
  <c r="CW6" i="55"/>
  <c r="CG27" i="55"/>
  <c r="CI214" i="55"/>
  <c r="CO101" i="55"/>
  <c r="CN19" i="55"/>
  <c r="CM129" i="55"/>
  <c r="CG159" i="55"/>
  <c r="CD113" i="55"/>
  <c r="CG130" i="55"/>
  <c r="CG188" i="55"/>
  <c r="CJ31" i="55"/>
  <c r="CC139" i="55"/>
  <c r="CH223" i="55"/>
  <c r="CV16" i="55"/>
  <c r="CA184" i="55"/>
  <c r="CD165" i="55"/>
  <c r="CH28" i="55"/>
  <c r="CK99" i="55"/>
  <c r="CB233" i="55"/>
  <c r="CR11" i="55"/>
  <c r="CS38" i="55"/>
  <c r="CS10" i="55"/>
  <c r="DC52" i="55"/>
  <c r="CB188" i="55"/>
  <c r="CD160" i="55"/>
  <c r="CV35" i="55"/>
  <c r="DG91" i="55"/>
  <c r="DH128" i="55"/>
  <c r="CH183" i="55"/>
  <c r="CZ84" i="55"/>
  <c r="CZ20" i="55"/>
  <c r="CC21" i="55"/>
  <c r="CW26" i="55"/>
  <c r="CF115" i="55"/>
  <c r="CH125" i="55"/>
  <c r="CH212" i="55"/>
  <c r="CB160" i="55"/>
  <c r="CI224" i="55"/>
  <c r="CT91" i="55"/>
  <c r="CG23" i="55"/>
  <c r="CJ75" i="55"/>
  <c r="CH166" i="55"/>
  <c r="CK88" i="55"/>
  <c r="CA126" i="55"/>
  <c r="DG45" i="55"/>
  <c r="CZ12" i="55"/>
  <c r="CF173" i="55"/>
  <c r="CK78" i="55"/>
  <c r="CX11" i="55"/>
  <c r="CJ83" i="55"/>
  <c r="CK12" i="55"/>
  <c r="CW213" i="55"/>
  <c r="CA70" i="55"/>
  <c r="CF65" i="55"/>
  <c r="CM151" i="55"/>
  <c r="CI118" i="55"/>
  <c r="DD60" i="55"/>
  <c r="DA213" i="55"/>
  <c r="CI230" i="55"/>
  <c r="CA15" i="55"/>
  <c r="DB52" i="55"/>
  <c r="CI209" i="55"/>
  <c r="CS74" i="55"/>
  <c r="CH49" i="55"/>
  <c r="CF98" i="55"/>
  <c r="CJ166" i="55"/>
  <c r="CN216" i="55"/>
  <c r="CG42" i="55"/>
  <c r="CU30" i="55"/>
  <c r="DC7" i="55"/>
  <c r="CP82" i="55"/>
  <c r="CV75" i="55"/>
  <c r="CG167" i="55"/>
  <c r="CB178" i="55"/>
  <c r="CY65" i="55"/>
  <c r="CE82" i="55"/>
  <c r="CK172" i="55"/>
  <c r="CM22" i="55"/>
  <c r="CG170" i="55"/>
  <c r="CF151" i="55"/>
  <c r="CB93" i="55"/>
  <c r="CH69" i="55"/>
  <c r="CB87" i="55"/>
  <c r="CX79" i="55"/>
  <c r="DC32" i="55"/>
  <c r="CC81" i="55"/>
  <c r="DD81" i="55"/>
  <c r="CV26" i="55"/>
  <c r="DD103" i="55"/>
  <c r="CG94" i="55"/>
  <c r="CG54" i="55"/>
  <c r="DA36" i="55"/>
  <c r="CA81" i="55"/>
  <c r="CZ70" i="55"/>
  <c r="CV28" i="55"/>
  <c r="CN192" i="55"/>
  <c r="CG226" i="55"/>
  <c r="CF53" i="55"/>
  <c r="CI145" i="55"/>
  <c r="DG56" i="55"/>
  <c r="CI198" i="55"/>
  <c r="CG35" i="55"/>
  <c r="CB144" i="55"/>
  <c r="DG193" i="55"/>
  <c r="CP24" i="55"/>
  <c r="DB231" i="55"/>
  <c r="CZ61" i="55"/>
  <c r="DH159" i="55"/>
  <c r="CK34" i="55"/>
  <c r="CL112" i="55"/>
  <c r="CR89" i="55"/>
  <c r="CE203" i="55"/>
  <c r="CQ8" i="55"/>
  <c r="DA141" i="55"/>
  <c r="CP41" i="55"/>
  <c r="CD221" i="55"/>
  <c r="CE155" i="55"/>
  <c r="CV133" i="55"/>
  <c r="CF12" i="55"/>
  <c r="CG134" i="55"/>
  <c r="CT80" i="55"/>
  <c r="CE216" i="55"/>
  <c r="CE194" i="55"/>
  <c r="CA99" i="55"/>
  <c r="CR27" i="55"/>
  <c r="DH96" i="55"/>
  <c r="DG90" i="55"/>
  <c r="CK38" i="55"/>
  <c r="DD112" i="55"/>
  <c r="CN107" i="55"/>
  <c r="CA40" i="55"/>
  <c r="CA116" i="55"/>
  <c r="CF195" i="55"/>
  <c r="CD28" i="55"/>
  <c r="CK188" i="55"/>
  <c r="CC153" i="55"/>
  <c r="CN217" i="55"/>
  <c r="CG176" i="55"/>
  <c r="CZ55" i="55"/>
  <c r="CW122" i="55"/>
  <c r="DB31" i="55"/>
  <c r="CL174" i="55"/>
  <c r="CB16" i="55"/>
  <c r="CJ226" i="55"/>
  <c r="CQ90" i="55"/>
  <c r="CT15" i="55"/>
  <c r="CR131" i="55"/>
  <c r="CT218" i="55"/>
  <c r="CL199" i="55"/>
  <c r="CY135" i="55"/>
  <c r="CI199" i="55"/>
  <c r="DC12" i="55"/>
  <c r="CW42" i="55"/>
  <c r="CX33" i="55"/>
  <c r="CL160" i="55"/>
  <c r="DB23" i="55"/>
  <c r="CA30" i="55"/>
  <c r="CI193" i="55"/>
  <c r="CN59" i="55"/>
  <c r="CE183" i="55"/>
  <c r="CK220" i="55"/>
  <c r="CG66" i="55"/>
  <c r="DF74" i="55"/>
  <c r="CE68" i="55"/>
  <c r="CS178" i="55"/>
  <c r="CJ178" i="55"/>
  <c r="CV68" i="55"/>
  <c r="CI15" i="55"/>
  <c r="CI200" i="55"/>
  <c r="CE217" i="55"/>
  <c r="CE50" i="55"/>
  <c r="CS75" i="55"/>
  <c r="DB175" i="55"/>
  <c r="CJ107" i="55"/>
  <c r="CX28" i="55"/>
  <c r="CG40" i="55"/>
  <c r="CO78" i="55"/>
  <c r="CB47" i="55"/>
  <c r="CV158" i="55"/>
  <c r="DD51" i="55"/>
  <c r="CR229" i="55"/>
  <c r="CM186" i="55"/>
  <c r="DF95" i="55"/>
  <c r="CK198" i="55"/>
  <c r="CM146" i="55"/>
  <c r="CK135" i="55"/>
  <c r="DE115" i="55"/>
  <c r="CI150" i="55"/>
  <c r="CI33" i="55"/>
  <c r="CL221" i="55"/>
  <c r="CJ214" i="55"/>
  <c r="CC118" i="55"/>
  <c r="CF79" i="55"/>
  <c r="CU32" i="55"/>
  <c r="CF178" i="55"/>
  <c r="CG37" i="55"/>
  <c r="CF131" i="55"/>
  <c r="CB39" i="55"/>
  <c r="CN72" i="55"/>
  <c r="CR12" i="55"/>
  <c r="DC202" i="55"/>
  <c r="CQ184" i="55"/>
  <c r="CN51" i="55"/>
  <c r="CI117" i="55"/>
  <c r="CM30" i="55"/>
  <c r="CO25" i="55"/>
  <c r="DG129" i="55"/>
  <c r="CK103" i="55"/>
  <c r="CL15" i="55"/>
  <c r="DD79" i="55"/>
  <c r="CK164" i="55"/>
  <c r="CZ160" i="55"/>
  <c r="CH171" i="55"/>
  <c r="DA91" i="55"/>
  <c r="DG221" i="55"/>
  <c r="DH94" i="55"/>
  <c r="DE113" i="55"/>
  <c r="CH152" i="55"/>
  <c r="CN115" i="55"/>
  <c r="DD10" i="55"/>
  <c r="CZ67" i="55"/>
  <c r="DB88" i="55"/>
  <c r="CR50" i="55"/>
  <c r="CZ68" i="55"/>
  <c r="CA179" i="55"/>
  <c r="DG201" i="55"/>
  <c r="CD32" i="55"/>
  <c r="CD198" i="55"/>
  <c r="CL90" i="55"/>
  <c r="DB197" i="55"/>
  <c r="CE81" i="55"/>
  <c r="DD94" i="55"/>
  <c r="CC208" i="55"/>
  <c r="CA171" i="55"/>
  <c r="CD29" i="55"/>
  <c r="CC22" i="55"/>
  <c r="CN186" i="55"/>
  <c r="CO73" i="55"/>
  <c r="CG201" i="55"/>
  <c r="CA219" i="55"/>
  <c r="CU74" i="55"/>
  <c r="CG85" i="55"/>
  <c r="CF40" i="55"/>
  <c r="CA169" i="55"/>
  <c r="CG60" i="55"/>
  <c r="CH184" i="55"/>
  <c r="CE72" i="55"/>
  <c r="CM116" i="55"/>
  <c r="CL129" i="55"/>
  <c r="CI25" i="55"/>
  <c r="CL134" i="55"/>
  <c r="CH203" i="55"/>
  <c r="CH136" i="55"/>
  <c r="CJ68" i="55"/>
  <c r="CP184" i="55"/>
  <c r="CG104" i="55"/>
  <c r="CE109" i="55"/>
  <c r="CX18" i="55"/>
  <c r="CX99" i="55"/>
  <c r="CI141" i="55"/>
  <c r="CM11" i="55"/>
  <c r="CV9" i="55"/>
  <c r="CJ70" i="55"/>
  <c r="CL233" i="55"/>
  <c r="CB131" i="55"/>
  <c r="CU109" i="55"/>
  <c r="DG12" i="55"/>
  <c r="CA191" i="55"/>
  <c r="CA117" i="55"/>
  <c r="CD71" i="55"/>
  <c r="CK195" i="55"/>
  <c r="DF52" i="55"/>
  <c r="CP65" i="55"/>
  <c r="CC57" i="55"/>
  <c r="CV45" i="55"/>
  <c r="CB22" i="55"/>
  <c r="CP46" i="55"/>
  <c r="CZ11" i="55"/>
  <c r="DG58" i="55"/>
  <c r="CM177" i="55"/>
  <c r="CP92" i="55"/>
  <c r="CG82" i="55"/>
  <c r="DE61" i="55"/>
  <c r="CE132" i="55"/>
  <c r="CM117" i="55"/>
  <c r="CO59" i="55"/>
  <c r="CN131" i="55"/>
  <c r="CD121" i="55"/>
  <c r="CA79" i="55"/>
  <c r="CE99" i="55"/>
  <c r="CN81" i="55"/>
  <c r="CI105" i="55"/>
  <c r="CQ99" i="55"/>
  <c r="CJ55" i="55"/>
  <c r="CN142" i="55"/>
  <c r="CS159" i="55"/>
  <c r="CN174" i="55"/>
  <c r="CC68" i="55"/>
  <c r="CC109" i="55"/>
  <c r="CG183" i="55"/>
  <c r="CE196" i="55"/>
  <c r="CG155" i="55"/>
  <c r="CH116" i="55"/>
  <c r="CI203" i="55"/>
  <c r="CR88" i="55"/>
  <c r="CM120" i="55"/>
  <c r="CE85" i="55"/>
  <c r="DC78" i="55"/>
  <c r="CF230" i="55"/>
  <c r="CL66" i="55"/>
  <c r="CF137" i="55"/>
  <c r="CI169" i="55"/>
  <c r="DB91" i="55"/>
  <c r="CH101" i="55"/>
  <c r="CM195" i="55"/>
  <c r="DA194" i="55"/>
  <c r="CT40" i="55"/>
  <c r="CR35" i="55"/>
  <c r="CA146" i="55"/>
  <c r="CK187" i="55"/>
  <c r="CF184" i="55"/>
  <c r="CU143" i="55"/>
  <c r="CL162" i="55"/>
  <c r="DE141" i="55"/>
  <c r="CJ14" i="55"/>
  <c r="CG150" i="55"/>
  <c r="CG115" i="55"/>
  <c r="CW57" i="55"/>
  <c r="DD137" i="55"/>
  <c r="CG190" i="55"/>
  <c r="CF118" i="55"/>
  <c r="CW97" i="55"/>
  <c r="CN168" i="55"/>
  <c r="CA42" i="55"/>
  <c r="CG15" i="55"/>
  <c r="DF160" i="55"/>
  <c r="CE49" i="55"/>
  <c r="CI135" i="55"/>
  <c r="CD169" i="55"/>
  <c r="CG13" i="55"/>
  <c r="CZ41" i="55"/>
  <c r="CD53" i="55"/>
  <c r="CC76" i="55"/>
  <c r="CZ9" i="55"/>
  <c r="CC39" i="55"/>
  <c r="CL13" i="55"/>
  <c r="CZ63" i="55"/>
  <c r="CH55" i="55"/>
  <c r="CG141" i="55"/>
  <c r="CB104" i="55"/>
  <c r="CK124" i="55"/>
  <c r="CP155" i="55"/>
  <c r="CD34" i="55"/>
  <c r="CH182" i="55"/>
  <c r="CM23" i="55"/>
  <c r="CJ104" i="55"/>
  <c r="CD130" i="55"/>
  <c r="CJ227" i="55"/>
  <c r="CF121" i="55"/>
  <c r="CU107" i="55"/>
  <c r="CF119" i="55"/>
  <c r="CS181" i="55"/>
  <c r="CB119" i="55"/>
  <c r="DD170" i="55"/>
  <c r="CR182" i="55"/>
  <c r="CK158" i="55"/>
  <c r="CP16" i="55"/>
  <c r="CG121" i="55"/>
  <c r="CR143" i="55"/>
  <c r="CB6" i="55"/>
  <c r="DF113" i="55"/>
  <c r="CG26" i="55"/>
  <c r="CC174" i="55"/>
  <c r="CQ44" i="55"/>
  <c r="CP37" i="55"/>
  <c r="CP187" i="55"/>
  <c r="CY217" i="55"/>
  <c r="DF78" i="55"/>
  <c r="CO67" i="55"/>
  <c r="CB141" i="55"/>
  <c r="CC146" i="55"/>
  <c r="CD8" i="55"/>
  <c r="CM57" i="55"/>
  <c r="DF112" i="55"/>
  <c r="CK90" i="55"/>
  <c r="CL165" i="55"/>
  <c r="CI95" i="55"/>
  <c r="CL32" i="55"/>
  <c r="CY182" i="55"/>
  <c r="CJ151" i="55"/>
  <c r="CK43" i="55"/>
  <c r="CI73" i="55"/>
  <c r="DA77" i="55"/>
  <c r="CU94" i="55"/>
  <c r="CH81" i="55"/>
  <c r="CC190" i="55"/>
  <c r="CG161" i="55"/>
  <c r="CE30" i="55"/>
  <c r="CI132" i="55"/>
  <c r="CG83" i="55"/>
  <c r="CP87" i="55"/>
  <c r="CI100" i="55"/>
  <c r="CO38" i="55"/>
  <c r="CP30" i="55"/>
  <c r="CP26" i="55"/>
  <c r="CW7" i="55"/>
  <c r="CN127" i="55"/>
  <c r="CB199" i="55"/>
  <c r="DD32" i="55"/>
  <c r="CT51" i="55"/>
  <c r="CA151" i="55"/>
  <c r="CU87" i="55"/>
  <c r="CK145" i="55"/>
  <c r="CJ172" i="55"/>
  <c r="CE28" i="55"/>
  <c r="CJ224" i="55"/>
  <c r="CM131" i="55"/>
  <c r="DG81" i="55"/>
  <c r="CJ121" i="55"/>
  <c r="CG64" i="55"/>
  <c r="CF189" i="55"/>
  <c r="CG154" i="55"/>
  <c r="CF110" i="55"/>
  <c r="CB202" i="55"/>
  <c r="CG17" i="55"/>
  <c r="CI29" i="55"/>
  <c r="CK15" i="55"/>
  <c r="CF148" i="55"/>
  <c r="CA201" i="55"/>
  <c r="CH180" i="55"/>
  <c r="CN234" i="55"/>
  <c r="CI87" i="55"/>
  <c r="DG137" i="55"/>
  <c r="CH61" i="55"/>
  <c r="CB194" i="55"/>
  <c r="CW90" i="55"/>
  <c r="CI168" i="55"/>
  <c r="CI192" i="55"/>
  <c r="CN213" i="55"/>
  <c r="CI151" i="55"/>
  <c r="CG95" i="55"/>
  <c r="CB105" i="55"/>
  <c r="CB128" i="55"/>
  <c r="CB192" i="55"/>
  <c r="CC17" i="55"/>
  <c r="CS46" i="55"/>
  <c r="DC33" i="55"/>
  <c r="CC198" i="55"/>
  <c r="CF24" i="55"/>
  <c r="DG10" i="55"/>
  <c r="CA162" i="55"/>
  <c r="CW8" i="55"/>
  <c r="CE48" i="55"/>
  <c r="CE136" i="55"/>
  <c r="CH159" i="55"/>
  <c r="CJ22" i="55"/>
  <c r="CP231" i="55"/>
  <c r="CR146" i="55"/>
  <c r="CB80" i="55"/>
  <c r="CF83" i="55"/>
  <c r="CI106" i="55"/>
  <c r="CC82" i="55"/>
  <c r="CF27" i="55"/>
  <c r="CL156" i="55"/>
  <c r="CJ67" i="55"/>
  <c r="CI46" i="55"/>
  <c r="CZ13" i="55"/>
  <c r="CB191" i="55"/>
  <c r="CV198" i="55"/>
  <c r="DF146" i="55"/>
  <c r="CF111" i="55"/>
  <c r="CM171" i="55"/>
  <c r="CQ45" i="55"/>
  <c r="CU192" i="55"/>
  <c r="DC67" i="55"/>
  <c r="CF97" i="55"/>
  <c r="CQ142" i="55"/>
  <c r="CH142" i="55"/>
  <c r="CM132" i="55"/>
  <c r="CV19" i="55"/>
  <c r="CE64" i="55"/>
  <c r="CR47" i="55"/>
  <c r="CK23" i="55"/>
  <c r="CM65" i="55"/>
  <c r="CH90" i="55"/>
  <c r="CJ77" i="55"/>
  <c r="CH13" i="55"/>
  <c r="CD140" i="55"/>
  <c r="CD70" i="55"/>
  <c r="CV61" i="55"/>
  <c r="CS62" i="55"/>
  <c r="CK160" i="55"/>
  <c r="CA112" i="55"/>
  <c r="CL197" i="55"/>
  <c r="CA9" i="55"/>
  <c r="CH64" i="55"/>
  <c r="CE57" i="55"/>
  <c r="CG70" i="55"/>
  <c r="DF81" i="55"/>
  <c r="CE79" i="55"/>
  <c r="CO12" i="55"/>
  <c r="CE80" i="55"/>
  <c r="CS28" i="55"/>
  <c r="CN40" i="55"/>
  <c r="CC181" i="55"/>
  <c r="CK70" i="55"/>
  <c r="CL141" i="55"/>
  <c r="CI99" i="55"/>
  <c r="CF17" i="55"/>
  <c r="CL40" i="55"/>
  <c r="CX55" i="55"/>
  <c r="CJ16" i="55"/>
  <c r="DE90" i="55"/>
  <c r="CF19" i="55"/>
  <c r="CB167" i="55"/>
  <c r="CD115" i="55"/>
  <c r="CG230" i="55"/>
  <c r="CN109" i="55"/>
  <c r="CL53" i="55"/>
  <c r="CQ174" i="55"/>
  <c r="DB15" i="55"/>
  <c r="CA213" i="55"/>
  <c r="CU100" i="55"/>
  <c r="CS108" i="55"/>
  <c r="CJ73" i="55"/>
  <c r="CX83" i="55"/>
  <c r="CM31" i="55"/>
  <c r="DF86" i="55"/>
  <c r="CG165" i="55"/>
  <c r="DA222" i="55"/>
  <c r="CV84" i="55"/>
  <c r="CN143" i="55"/>
  <c r="CT108" i="55"/>
  <c r="CB65" i="55"/>
  <c r="DH97" i="55"/>
  <c r="DB26" i="55"/>
  <c r="CJ203" i="55"/>
  <c r="CF13" i="55"/>
  <c r="CT90" i="55"/>
  <c r="CM73" i="55"/>
  <c r="CC223" i="55"/>
  <c r="DF46" i="55"/>
  <c r="CI162" i="55"/>
  <c r="CK82" i="55"/>
  <c r="CU108" i="55"/>
  <c r="CF142" i="55"/>
  <c r="DB14" i="55"/>
  <c r="CN13" i="55"/>
  <c r="CD40" i="55"/>
  <c r="CS92" i="55"/>
  <c r="CB91" i="55"/>
  <c r="CD119" i="55"/>
  <c r="CH97" i="55"/>
  <c r="CT41" i="55"/>
  <c r="CY43" i="55"/>
  <c r="CA210" i="55"/>
  <c r="CR111" i="55"/>
  <c r="CJ82" i="55"/>
  <c r="DG67" i="55"/>
  <c r="CF112" i="55"/>
  <c r="CD117" i="55"/>
  <c r="CM162" i="55"/>
  <c r="CQ17" i="55"/>
  <c r="CM127" i="55"/>
  <c r="CA113" i="55"/>
  <c r="DB19" i="55"/>
  <c r="CU138" i="55"/>
  <c r="CD109" i="55"/>
  <c r="CI111" i="55"/>
  <c r="CT114" i="55"/>
  <c r="CK119" i="55"/>
  <c r="CN43" i="55"/>
  <c r="CL61" i="55"/>
  <c r="CH9" i="55"/>
  <c r="DG89" i="55"/>
  <c r="DG83" i="55"/>
  <c r="CC75" i="55"/>
  <c r="CI143" i="55"/>
  <c r="CJ35" i="55"/>
  <c r="CE149" i="55"/>
  <c r="CE148" i="55"/>
  <c r="CG46" i="55"/>
  <c r="CA158" i="55"/>
  <c r="CA163" i="55"/>
  <c r="CC20" i="55"/>
  <c r="CO136" i="55"/>
  <c r="CZ18" i="55"/>
  <c r="DB51" i="55"/>
  <c r="CH38" i="55"/>
  <c r="CI57" i="55"/>
  <c r="CB143" i="55"/>
  <c r="CE78" i="55"/>
  <c r="CN57" i="55"/>
  <c r="CC219" i="55"/>
  <c r="CO150" i="55"/>
  <c r="DD115" i="55"/>
  <c r="DF75" i="55"/>
  <c r="CY99" i="55"/>
  <c r="CF20" i="55"/>
  <c r="CC172" i="55"/>
  <c r="CK41" i="55"/>
  <c r="CA97" i="55"/>
  <c r="CD49" i="55"/>
  <c r="CF67" i="55"/>
  <c r="CA71" i="55"/>
  <c r="CI28" i="55"/>
  <c r="CC137" i="55"/>
  <c r="CI49" i="55"/>
  <c r="CF132" i="55"/>
  <c r="CH111" i="55"/>
  <c r="CM115" i="55"/>
  <c r="DF7" i="55"/>
  <c r="CI72" i="55"/>
  <c r="CH58" i="55"/>
  <c r="CJ184" i="55"/>
  <c r="CH187" i="55"/>
  <c r="CY105" i="55"/>
  <c r="CA92" i="55"/>
  <c r="DG16" i="55"/>
  <c r="CG181" i="55"/>
  <c r="CH148" i="55"/>
  <c r="CJ91" i="55"/>
  <c r="CY73" i="55"/>
  <c r="CM59" i="55"/>
  <c r="CN74" i="55"/>
  <c r="CK92" i="55"/>
  <c r="CK22" i="55"/>
  <c r="CN110" i="55"/>
  <c r="CL217" i="55"/>
  <c r="CY150" i="55"/>
  <c r="CE113" i="55"/>
  <c r="CA22" i="55"/>
  <c r="CD25" i="55"/>
  <c r="CV7" i="55"/>
  <c r="CC205" i="55"/>
  <c r="CC225" i="55"/>
  <c r="CE15" i="55"/>
  <c r="CA31" i="55"/>
  <c r="CM81" i="55"/>
  <c r="DG57" i="55"/>
  <c r="CE198" i="55"/>
  <c r="CL171" i="55"/>
  <c r="CA98" i="55"/>
  <c r="CB201" i="55"/>
  <c r="CF84" i="55"/>
  <c r="CJ116" i="55"/>
  <c r="DE80" i="55"/>
  <c r="DC45" i="55"/>
  <c r="CF141" i="55"/>
  <c r="CI142" i="55"/>
  <c r="CL117" i="55"/>
  <c r="CM82" i="55"/>
  <c r="CK147" i="55"/>
  <c r="CH122" i="55"/>
  <c r="CB148" i="55"/>
  <c r="CF26" i="55"/>
  <c r="CP73" i="55"/>
  <c r="CG92" i="55"/>
  <c r="CH135" i="55"/>
  <c r="CJ80" i="55"/>
  <c r="CD105" i="55"/>
  <c r="DA169" i="55"/>
  <c r="CX32" i="55"/>
  <c r="CB190" i="55"/>
  <c r="CU16" i="55"/>
  <c r="CP50" i="55"/>
  <c r="CK61" i="55"/>
  <c r="CC156" i="55"/>
  <c r="DH108" i="55"/>
  <c r="CK174" i="55"/>
  <c r="CJ78" i="55"/>
  <c r="CT29" i="55"/>
  <c r="CG228" i="55"/>
  <c r="CI75" i="55"/>
  <c r="CG77" i="55"/>
  <c r="CL29" i="55"/>
  <c r="CX23" i="55"/>
  <c r="CB108" i="55"/>
  <c r="CE224" i="55"/>
  <c r="CH168" i="55"/>
  <c r="CB117" i="55"/>
  <c r="CS69" i="55"/>
  <c r="CL37" i="55"/>
  <c r="CM225" i="55"/>
  <c r="CR101" i="55"/>
  <c r="DH47" i="55"/>
  <c r="CX46" i="55"/>
  <c r="CN204" i="55"/>
  <c r="CH157" i="55"/>
  <c r="CH143" i="55"/>
  <c r="CD194" i="55"/>
  <c r="DB13" i="55"/>
  <c r="CL106" i="55"/>
  <c r="CK131" i="55"/>
  <c r="CF139" i="55"/>
  <c r="CC127" i="55"/>
  <c r="CC6" i="55"/>
  <c r="CJ158" i="55"/>
  <c r="CD141" i="55"/>
  <c r="CE134" i="55"/>
  <c r="CO117" i="55"/>
  <c r="CH233" i="55"/>
  <c r="CH65" i="55"/>
  <c r="CH19" i="55"/>
  <c r="CK166" i="55"/>
  <c r="CN182" i="55"/>
  <c r="CT234" i="55"/>
  <c r="CG204" i="55"/>
  <c r="CM48" i="55"/>
  <c r="CJ132" i="55"/>
  <c r="DB186" i="55"/>
  <c r="CZ7" i="55"/>
  <c r="CQ20" i="55"/>
  <c r="CM173" i="55"/>
  <c r="CQ124" i="55"/>
  <c r="DA39" i="55"/>
  <c r="CN92" i="55"/>
  <c r="CH46" i="55"/>
  <c r="CH45" i="55"/>
  <c r="CO149" i="55"/>
  <c r="CI156" i="55"/>
  <c r="DF63" i="55"/>
  <c r="CC8" i="55"/>
  <c r="CA95" i="55"/>
  <c r="CM39" i="55"/>
  <c r="CD188" i="55"/>
  <c r="CW146" i="55"/>
  <c r="CA175" i="55"/>
  <c r="DA32" i="55"/>
  <c r="DH69" i="55"/>
  <c r="CQ56" i="55"/>
  <c r="CL7" i="55"/>
  <c r="CF177" i="55"/>
  <c r="CU69" i="55"/>
  <c r="DH22" i="55"/>
  <c r="CY140" i="55"/>
  <c r="CI110" i="55"/>
  <c r="CM76" i="55"/>
  <c r="CJ206" i="55"/>
  <c r="CH32" i="55"/>
  <c r="CH25" i="55"/>
  <c r="CB197" i="55"/>
  <c r="CE76" i="55"/>
  <c r="DE21" i="55"/>
  <c r="CB56" i="55"/>
  <c r="DC155" i="55"/>
  <c r="CX15" i="55"/>
  <c r="CG98" i="55"/>
  <c r="CK52" i="55"/>
  <c r="CB230" i="55"/>
  <c r="CK59" i="55"/>
  <c r="CK205" i="55"/>
  <c r="CT140" i="55"/>
  <c r="DD127" i="55"/>
  <c r="CC116" i="55"/>
  <c r="DF49" i="55"/>
  <c r="CJ136" i="55"/>
  <c r="DH148" i="55"/>
  <c r="CC90" i="55"/>
  <c r="CI64" i="55"/>
  <c r="CK6" i="55"/>
  <c r="DE66" i="55"/>
  <c r="CI103" i="55"/>
  <c r="CT68" i="55"/>
  <c r="CN117" i="55"/>
  <c r="CY155" i="55"/>
  <c r="CM74" i="55"/>
  <c r="CZ102" i="55"/>
  <c r="CC231" i="55"/>
  <c r="DH67" i="55"/>
  <c r="DD111" i="55"/>
  <c r="CB13" i="55"/>
  <c r="CF82" i="55"/>
  <c r="CI201" i="55"/>
  <c r="CN212" i="55"/>
  <c r="CT74" i="55"/>
  <c r="CD47" i="55"/>
  <c r="CD100" i="55"/>
  <c r="DH64" i="55"/>
  <c r="CY92" i="55"/>
  <c r="CH77" i="55"/>
  <c r="CM170" i="55"/>
  <c r="CE36" i="55"/>
  <c r="CW84" i="55"/>
  <c r="CT112" i="55"/>
  <c r="DD61" i="55"/>
  <c r="CU173" i="55"/>
  <c r="CC42" i="55"/>
  <c r="DB129" i="55"/>
  <c r="CB204" i="55"/>
  <c r="CB77" i="55"/>
  <c r="CN31" i="55"/>
  <c r="CN108" i="55"/>
  <c r="CA60" i="55"/>
  <c r="CK168" i="55"/>
  <c r="CD149" i="55"/>
  <c r="CM70" i="55"/>
  <c r="CM197" i="55"/>
  <c r="CV67" i="55"/>
  <c r="CX30" i="55"/>
  <c r="CE199" i="55"/>
  <c r="CG216" i="55"/>
  <c r="CF200" i="55"/>
  <c r="CA222" i="55"/>
  <c r="CE145" i="55"/>
  <c r="CP88" i="55"/>
  <c r="CN199" i="55"/>
  <c r="CF220" i="55"/>
  <c r="CL223" i="55"/>
  <c r="CA76" i="55"/>
  <c r="CE23" i="55"/>
  <c r="CK133" i="55"/>
  <c r="CB15" i="55"/>
  <c r="CD55" i="55"/>
  <c r="CV120" i="55"/>
  <c r="CK25" i="55"/>
  <c r="CJ108" i="55"/>
  <c r="CI6" i="55"/>
  <c r="CO34" i="55"/>
  <c r="CI231" i="55"/>
  <c r="CJ88" i="55"/>
  <c r="CI123" i="55"/>
  <c r="DD118" i="55"/>
  <c r="CA221" i="55"/>
  <c r="CR96" i="55"/>
  <c r="CG69" i="55"/>
  <c r="DC76" i="55"/>
  <c r="CL225" i="55"/>
  <c r="CY157" i="55"/>
  <c r="CR64" i="55"/>
  <c r="CX78" i="55"/>
  <c r="CM51" i="55"/>
  <c r="DE145" i="55"/>
  <c r="DD6" i="55"/>
  <c r="CV225" i="55"/>
  <c r="CG14" i="55"/>
  <c r="CX31" i="55"/>
  <c r="CV32" i="55"/>
  <c r="CD137" i="55"/>
  <c r="CT47" i="55"/>
  <c r="CA55" i="55"/>
  <c r="CW40" i="55"/>
  <c r="CN79" i="55"/>
  <c r="CY8" i="55"/>
  <c r="CV15" i="55"/>
  <c r="CD48" i="55"/>
  <c r="CR113" i="55"/>
  <c r="CI222" i="55"/>
  <c r="DB109" i="55"/>
  <c r="CQ66" i="55"/>
  <c r="CI190" i="55"/>
  <c r="CD26" i="55"/>
  <c r="CX14" i="55"/>
  <c r="CU9" i="55"/>
  <c r="DF12" i="55"/>
  <c r="CI149" i="55"/>
  <c r="CC136" i="55"/>
  <c r="CH34" i="55"/>
  <c r="CH6" i="55"/>
  <c r="CD186" i="55"/>
  <c r="CJ56" i="55"/>
  <c r="CL72" i="55"/>
  <c r="CH119" i="55"/>
  <c r="CG193" i="55"/>
  <c r="DC93" i="55"/>
  <c r="CO6" i="55"/>
  <c r="CE161" i="55"/>
  <c r="CJ13" i="55"/>
  <c r="CI189" i="55"/>
  <c r="CN48" i="55"/>
  <c r="CA157" i="55"/>
  <c r="CG36" i="55"/>
  <c r="CM63" i="55"/>
  <c r="CA122" i="55"/>
  <c r="CE182" i="55"/>
  <c r="CB170" i="55"/>
  <c r="CC187" i="55"/>
  <c r="CK112" i="55"/>
  <c r="DE201" i="55"/>
  <c r="DA94" i="55"/>
  <c r="CT23" i="55"/>
  <c r="CD12" i="55"/>
  <c r="CJ27" i="55"/>
  <c r="CA65" i="55"/>
  <c r="CZ98" i="55"/>
  <c r="CW41" i="55"/>
  <c r="CM149" i="55"/>
  <c r="CX20" i="55"/>
  <c r="CP7" i="55"/>
  <c r="CK215" i="55"/>
  <c r="DH80" i="55"/>
  <c r="CF81" i="55"/>
  <c r="CE108" i="55"/>
  <c r="CL140" i="55"/>
  <c r="CI24" i="55"/>
  <c r="CN98" i="55"/>
  <c r="CT52" i="55"/>
  <c r="CC184" i="55"/>
  <c r="CT54" i="55"/>
  <c r="CJ76" i="55"/>
  <c r="CK45" i="55"/>
  <c r="DE200" i="55"/>
  <c r="CH127" i="55"/>
  <c r="CD220" i="55"/>
  <c r="CM128" i="55"/>
  <c r="CB146" i="55"/>
  <c r="CH126" i="55"/>
  <c r="DC38" i="55"/>
  <c r="CU35" i="55"/>
  <c r="CU114" i="55"/>
  <c r="CI96" i="55"/>
  <c r="CF87" i="55"/>
  <c r="CX98" i="55"/>
  <c r="CJ199" i="55"/>
  <c r="CG107" i="55"/>
  <c r="CP74" i="55"/>
  <c r="CC121" i="55"/>
  <c r="CX119" i="55"/>
  <c r="CT32" i="55"/>
  <c r="CA227" i="55"/>
  <c r="CL17" i="55"/>
  <c r="CH29" i="55"/>
  <c r="CI137" i="55"/>
  <c r="CC128" i="55"/>
  <c r="CH204" i="55"/>
  <c r="CH35" i="55"/>
  <c r="CN112" i="55"/>
  <c r="CN188" i="55"/>
  <c r="CQ6" i="55"/>
  <c r="CG211" i="55"/>
  <c r="CD154" i="55"/>
  <c r="CP10" i="55"/>
  <c r="CK159" i="55"/>
  <c r="CG76" i="55"/>
  <c r="CT166" i="55"/>
  <c r="DC74" i="55"/>
  <c r="CL44" i="55"/>
  <c r="CP23" i="55"/>
  <c r="CA53" i="55"/>
  <c r="CO17" i="55"/>
  <c r="CG48" i="55"/>
  <c r="DB80" i="55"/>
  <c r="CH89" i="55"/>
  <c r="CN116" i="55"/>
  <c r="CI194" i="55"/>
  <c r="CE156" i="55"/>
  <c r="CF125" i="55"/>
  <c r="CL159" i="55"/>
  <c r="CJ231" i="55"/>
  <c r="CC92" i="55"/>
  <c r="CJ64" i="55"/>
  <c r="CN23" i="55"/>
  <c r="DH143" i="55"/>
  <c r="CZ159" i="55"/>
  <c r="CI18" i="55"/>
  <c r="CA24" i="55"/>
  <c r="CW169" i="55"/>
  <c r="CR149" i="55"/>
  <c r="CD20" i="55"/>
  <c r="CO168" i="55"/>
  <c r="CE153" i="55"/>
  <c r="CF80" i="55"/>
  <c r="DD107" i="55"/>
  <c r="DC26" i="55"/>
  <c r="CY15" i="55"/>
  <c r="CV217" i="55"/>
  <c r="CL182" i="55"/>
  <c r="CF35" i="55"/>
  <c r="CU21" i="55"/>
  <c r="DC70" i="55"/>
  <c r="CA28" i="55"/>
  <c r="CN77" i="55"/>
  <c r="CW83" i="55"/>
  <c r="CL34" i="55"/>
  <c r="CH128" i="55"/>
  <c r="CC183" i="55"/>
  <c r="CG166" i="55"/>
  <c r="CM19" i="55"/>
  <c r="CN86" i="55"/>
  <c r="CA32" i="55"/>
  <c r="CN211" i="55"/>
  <c r="CL195" i="55"/>
  <c r="CM7" i="55"/>
  <c r="CE9" i="55"/>
  <c r="CL105" i="55"/>
  <c r="CK231" i="55"/>
  <c r="CF66" i="55"/>
  <c r="CH72" i="55"/>
  <c r="CE137" i="55"/>
  <c r="CG125" i="55"/>
  <c r="DB171" i="55"/>
  <c r="CE123" i="55"/>
  <c r="CA230" i="55"/>
  <c r="CR230" i="55"/>
  <c r="CD37" i="55"/>
  <c r="DC160" i="55"/>
  <c r="CV150" i="55"/>
  <c r="CD147" i="55"/>
  <c r="CO203" i="55"/>
  <c r="DA82" i="55"/>
  <c r="CJ150" i="55"/>
  <c r="CM145" i="55"/>
  <c r="CJ6" i="55"/>
  <c r="CE86" i="55"/>
  <c r="DH121" i="55"/>
  <c r="CG189" i="55"/>
  <c r="CJ41" i="55"/>
  <c r="CM203" i="55"/>
  <c r="CZ8" i="55"/>
  <c r="CH178" i="55"/>
  <c r="CP53" i="55"/>
  <c r="CD151" i="55"/>
  <c r="CT77" i="55"/>
  <c r="CH147" i="55"/>
  <c r="DH48" i="55"/>
  <c r="DE110" i="55"/>
  <c r="CJ149" i="55"/>
  <c r="CV38" i="55"/>
  <c r="CL104" i="55"/>
  <c r="CU113" i="55"/>
  <c r="CM102" i="55"/>
  <c r="CE116" i="55"/>
  <c r="CJ50" i="55"/>
  <c r="CB71" i="55"/>
  <c r="CB7" i="55"/>
  <c r="CH79" i="55"/>
  <c r="CB46" i="55"/>
  <c r="DC50" i="55"/>
  <c r="CN194" i="55"/>
  <c r="CC203" i="55"/>
  <c r="CG30" i="55"/>
  <c r="DF19" i="55"/>
  <c r="CM140" i="55"/>
  <c r="CE164" i="55"/>
  <c r="CR24" i="55"/>
  <c r="CN26" i="55"/>
  <c r="CW95" i="55"/>
  <c r="CA114" i="55"/>
  <c r="DG119" i="55"/>
  <c r="CI171" i="55"/>
  <c r="CF48" i="55"/>
  <c r="CD124" i="55"/>
  <c r="CC60" i="55"/>
  <c r="CJ48" i="55"/>
  <c r="CM182" i="55"/>
  <c r="CU102" i="55"/>
  <c r="CS145" i="55"/>
  <c r="CA149" i="55"/>
  <c r="CM18" i="55"/>
  <c r="CG67" i="55"/>
  <c r="CD134" i="55"/>
  <c r="CN85" i="55"/>
  <c r="CC63" i="55"/>
  <c r="CL46" i="55"/>
  <c r="CK217" i="55"/>
  <c r="CM142" i="55"/>
  <c r="CA212" i="55"/>
  <c r="DE114" i="55"/>
  <c r="CB213" i="55"/>
  <c r="CR53" i="55"/>
  <c r="CU17" i="55"/>
  <c r="CB193" i="55"/>
  <c r="CU161" i="55"/>
  <c r="CS224" i="55"/>
  <c r="CD199" i="55"/>
  <c r="CH162" i="55"/>
  <c r="CX63" i="55"/>
  <c r="CC229" i="55"/>
  <c r="CA119" i="55"/>
  <c r="CI206" i="55"/>
  <c r="DH44" i="55"/>
  <c r="CG196" i="55"/>
  <c r="CA43" i="55"/>
  <c r="DH34" i="55"/>
  <c r="CJ10" i="55"/>
  <c r="CN25" i="55"/>
  <c r="CI31" i="55"/>
  <c r="CM14" i="55"/>
  <c r="CB97" i="55"/>
  <c r="CN205" i="55"/>
  <c r="CC56" i="55"/>
  <c r="CL26" i="55"/>
  <c r="CF188" i="55"/>
  <c r="CJ94" i="55"/>
  <c r="CG143" i="55"/>
  <c r="CH54" i="55"/>
  <c r="CZ25" i="55"/>
  <c r="CG131" i="55"/>
  <c r="CM150" i="55"/>
  <c r="CK139" i="55"/>
  <c r="CL102" i="55"/>
  <c r="CX110" i="55"/>
  <c r="CG198" i="55"/>
  <c r="CU77" i="55"/>
  <c r="CD180" i="55"/>
  <c r="CE107" i="55"/>
  <c r="CH225" i="55"/>
  <c r="CF156" i="55"/>
  <c r="CH158" i="55"/>
  <c r="CA196" i="55"/>
  <c r="CG16" i="55"/>
  <c r="DA113" i="55"/>
  <c r="CI36" i="55"/>
  <c r="DG62" i="55"/>
  <c r="CN210" i="55"/>
  <c r="CX50" i="55"/>
  <c r="CH67" i="55"/>
  <c r="CB168" i="55"/>
  <c r="CA131" i="55"/>
  <c r="CN106" i="55"/>
  <c r="CC124" i="55"/>
  <c r="CN119" i="55"/>
  <c r="CG171" i="55"/>
  <c r="CA57" i="55"/>
  <c r="CM165" i="55"/>
  <c r="CC211" i="55"/>
  <c r="CA141" i="55"/>
  <c r="CC197" i="55"/>
  <c r="CP43" i="55"/>
  <c r="CJ106" i="55"/>
  <c r="DF10" i="55"/>
  <c r="CH15" i="55"/>
  <c r="CA21" i="55"/>
  <c r="CD15" i="55"/>
  <c r="CI42" i="55"/>
  <c r="CR109" i="55"/>
  <c r="CZ38" i="55"/>
  <c r="CI158" i="55"/>
  <c r="CD72" i="55"/>
  <c r="CL175" i="55"/>
  <c r="CT16" i="55"/>
  <c r="CE11" i="55"/>
  <c r="CZ28" i="55"/>
  <c r="CZ108" i="55"/>
  <c r="CF113" i="55"/>
  <c r="CG119" i="55"/>
  <c r="CI108" i="55"/>
  <c r="CL164" i="55"/>
  <c r="CJ19" i="55"/>
  <c r="CK207" i="55"/>
  <c r="CK170" i="55"/>
  <c r="CA206" i="55"/>
  <c r="CV71" i="55"/>
  <c r="CG53" i="55"/>
  <c r="DG82" i="55"/>
  <c r="CG162" i="55"/>
  <c r="CW45" i="55"/>
  <c r="CM227" i="55"/>
  <c r="CN95" i="55"/>
  <c r="CK178" i="55"/>
  <c r="CE16" i="55"/>
  <c r="CQ25" i="55"/>
  <c r="CC15" i="55"/>
  <c r="DC233" i="55"/>
  <c r="CE171" i="55"/>
  <c r="CY72" i="55"/>
  <c r="CI120" i="55"/>
  <c r="CL137" i="55"/>
  <c r="CD9" i="55"/>
  <c r="CI213" i="55"/>
  <c r="CF107" i="55"/>
  <c r="CY70" i="55"/>
  <c r="DD231" i="55"/>
  <c r="CF213" i="55"/>
  <c r="CI21" i="55"/>
  <c r="CH181" i="55"/>
  <c r="CM24" i="55"/>
  <c r="CJ47" i="55"/>
  <c r="CI182" i="55"/>
  <c r="DG40" i="55"/>
  <c r="DD130" i="55"/>
  <c r="CI165" i="55"/>
  <c r="CB36" i="55"/>
  <c r="CY54" i="55"/>
  <c r="CL6" i="55"/>
  <c r="CJ143" i="55"/>
  <c r="CB32" i="55"/>
  <c r="DB101" i="55"/>
  <c r="CL181" i="55"/>
  <c r="CB45" i="55"/>
  <c r="DD122" i="55"/>
  <c r="CY28" i="55"/>
  <c r="CG81" i="55"/>
  <c r="CV119" i="55"/>
  <c r="CC149" i="55"/>
  <c r="CK98" i="55"/>
  <c r="CV22" i="55"/>
  <c r="CJ7" i="55"/>
  <c r="CO36" i="55"/>
  <c r="CE41" i="55"/>
  <c r="CE209" i="55"/>
  <c r="CL19" i="55"/>
  <c r="CN91" i="55"/>
  <c r="CC16" i="55"/>
  <c r="CE45" i="55"/>
  <c r="CF10" i="55"/>
  <c r="CD81" i="55"/>
  <c r="CH118" i="55"/>
  <c r="CI212" i="55"/>
  <c r="CB156" i="55"/>
  <c r="CD45" i="55"/>
  <c r="CL213" i="55"/>
  <c r="CF37" i="55"/>
  <c r="CM226" i="55"/>
  <c r="CE115" i="55"/>
  <c r="CI53" i="55"/>
  <c r="CJ144" i="55"/>
  <c r="CA6" i="55"/>
  <c r="CD183" i="55"/>
  <c r="CS116" i="55"/>
  <c r="CA26" i="55"/>
  <c r="CH138" i="55"/>
  <c r="CC11" i="55"/>
  <c r="CT190" i="55"/>
  <c r="CC35" i="55"/>
  <c r="CF128" i="55"/>
  <c r="CC130" i="55"/>
  <c r="CB40" i="55"/>
  <c r="CQ77" i="55"/>
  <c r="CM10" i="55"/>
  <c r="CE26" i="55"/>
  <c r="CN55" i="55"/>
  <c r="CH177" i="55"/>
  <c r="CB227" i="55"/>
  <c r="CG222" i="55"/>
  <c r="CF50" i="55"/>
  <c r="CC26" i="55"/>
  <c r="DE48" i="55"/>
  <c r="CF183" i="55"/>
  <c r="DE74" i="55"/>
  <c r="CA137" i="55"/>
  <c r="CI89" i="55"/>
  <c r="CB29" i="55"/>
  <c r="CC9" i="55"/>
  <c r="CF58" i="55"/>
  <c r="CH198" i="55"/>
  <c r="DC40" i="55"/>
  <c r="CF85" i="55"/>
  <c r="CI187" i="55"/>
  <c r="CM50" i="55"/>
  <c r="CE125" i="55"/>
  <c r="CK17" i="55"/>
  <c r="CY31" i="55"/>
  <c r="CO77" i="55"/>
  <c r="CH43" i="55"/>
  <c r="CM219" i="55"/>
  <c r="CJ211" i="55"/>
  <c r="CM107" i="55"/>
  <c r="CF181" i="55"/>
  <c r="DH198" i="55"/>
  <c r="CL11" i="55"/>
  <c r="CZ193" i="55"/>
  <c r="CK80" i="55"/>
  <c r="CB76" i="55"/>
  <c r="DG155" i="55"/>
  <c r="CE221" i="55"/>
  <c r="CG233" i="55"/>
  <c r="CH185" i="55"/>
  <c r="CC212" i="55"/>
  <c r="DG60" i="55"/>
  <c r="CT44" i="55"/>
  <c r="CB217" i="55"/>
  <c r="DD12" i="55"/>
  <c r="CP112" i="55"/>
  <c r="DB71" i="55"/>
  <c r="CU175" i="55"/>
  <c r="CR135" i="55"/>
  <c r="CF172" i="55"/>
  <c r="CX61" i="55"/>
  <c r="CG91" i="55"/>
  <c r="CM79" i="55"/>
  <c r="CK149" i="55"/>
  <c r="CY9" i="55"/>
  <c r="CN196" i="55"/>
  <c r="CB196" i="55"/>
  <c r="CV58" i="55"/>
  <c r="DF21" i="55"/>
  <c r="CJ49" i="55"/>
  <c r="CL55" i="55"/>
  <c r="CB111" i="55"/>
  <c r="DD71" i="55"/>
  <c r="CH10" i="55"/>
  <c r="CP211" i="55"/>
  <c r="CB232" i="55"/>
  <c r="CI10" i="55"/>
  <c r="CA101" i="55"/>
  <c r="DA202" i="55"/>
  <c r="DF38" i="55"/>
  <c r="CF192" i="55"/>
  <c r="CG192" i="55"/>
  <c r="CV159" i="55"/>
  <c r="CI173" i="55"/>
  <c r="DE35" i="55"/>
  <c r="CB66" i="55"/>
  <c r="CI23" i="55"/>
  <c r="DH156" i="55"/>
  <c r="CD144" i="55"/>
  <c r="CI211" i="55"/>
  <c r="CN45" i="55"/>
  <c r="CK21" i="55"/>
  <c r="CN12" i="55"/>
  <c r="DA15" i="55"/>
  <c r="DG49" i="55"/>
  <c r="DH114" i="55"/>
  <c r="CC144" i="55"/>
  <c r="CK114" i="55"/>
  <c r="DA102" i="55"/>
  <c r="CE188" i="55"/>
  <c r="CJ29" i="55"/>
  <c r="CN181" i="55"/>
  <c r="CV73" i="55"/>
  <c r="CB184" i="55"/>
  <c r="CH22" i="55"/>
  <c r="CA37" i="55"/>
  <c r="CN104" i="55"/>
  <c r="CC196" i="55"/>
  <c r="CB177" i="55"/>
  <c r="CB112" i="55"/>
  <c r="CU155" i="55"/>
  <c r="CW15" i="55"/>
  <c r="CI14" i="55"/>
  <c r="CC210" i="55"/>
  <c r="DG158" i="55"/>
  <c r="CK142" i="55"/>
  <c r="CZ65" i="55"/>
  <c r="CE120" i="55"/>
  <c r="CO80" i="55"/>
  <c r="DC89" i="55"/>
  <c r="CN87" i="55"/>
  <c r="CZ43" i="55"/>
  <c r="CI86" i="55"/>
  <c r="CB88" i="55"/>
  <c r="CT46" i="55"/>
  <c r="CD56" i="55"/>
  <c r="CD161" i="55"/>
  <c r="DB149" i="55"/>
  <c r="CH215" i="55"/>
  <c r="CJ163" i="55"/>
  <c r="CH40" i="55"/>
  <c r="CA108" i="55"/>
  <c r="CA56" i="55"/>
  <c r="CK143" i="55"/>
  <c r="CN137" i="55"/>
  <c r="CV182" i="55"/>
  <c r="CF45" i="55"/>
  <c r="CH27" i="55"/>
  <c r="CL139" i="55"/>
  <c r="CD156" i="55"/>
  <c r="CH59" i="55"/>
  <c r="CE40" i="55"/>
  <c r="CY147" i="55"/>
  <c r="CA225" i="55"/>
  <c r="CZ27" i="55"/>
  <c r="DF80" i="55"/>
  <c r="CU65" i="55"/>
  <c r="CA177" i="55"/>
  <c r="CL10" i="55"/>
  <c r="CZ59" i="55"/>
  <c r="CH220" i="55"/>
  <c r="CE157" i="55"/>
  <c r="CA125" i="55"/>
  <c r="DE148" i="55"/>
  <c r="CE77" i="55"/>
  <c r="CN84" i="55"/>
  <c r="DF71" i="55"/>
  <c r="CN164" i="55"/>
  <c r="CL125" i="55"/>
  <c r="CR10" i="55"/>
  <c r="CA85" i="55"/>
  <c r="CJ39" i="55"/>
  <c r="CM13" i="55"/>
  <c r="CF162" i="55"/>
  <c r="CL180" i="55"/>
  <c r="CJ131" i="55"/>
  <c r="CL119" i="55"/>
  <c r="CJ65" i="55"/>
  <c r="CV59" i="55"/>
  <c r="CC138" i="55"/>
  <c r="CL94" i="55"/>
  <c r="CD177" i="55"/>
  <c r="CG97" i="55"/>
  <c r="CC10" i="55"/>
  <c r="DF96" i="55"/>
  <c r="CJ101" i="55"/>
  <c r="CC53" i="55"/>
  <c r="CM106" i="55"/>
  <c r="CF218" i="55"/>
  <c r="DA89" i="55"/>
  <c r="DB187" i="55"/>
  <c r="CF15" i="55"/>
  <c r="CD63" i="55"/>
  <c r="CE66" i="55"/>
  <c r="CQ104" i="55"/>
  <c r="CM84" i="55"/>
  <c r="DA114" i="55"/>
  <c r="CO85" i="55"/>
  <c r="CO200" i="55"/>
  <c r="CD108" i="55"/>
  <c r="CL49" i="55"/>
  <c r="CC78" i="55"/>
  <c r="CC158" i="55"/>
  <c r="CQ43" i="55"/>
  <c r="CJ74" i="55"/>
  <c r="CB225" i="55"/>
  <c r="CG34" i="55"/>
  <c r="DC83" i="55"/>
  <c r="DD34" i="55"/>
  <c r="CK167" i="55"/>
  <c r="CR25" i="55"/>
  <c r="CF70" i="55"/>
  <c r="CG12" i="55"/>
  <c r="CM104" i="55"/>
  <c r="CA105" i="55"/>
  <c r="CP121" i="55"/>
  <c r="CY211" i="55"/>
  <c r="CA189" i="55"/>
  <c r="CI215" i="55"/>
  <c r="DC120" i="55"/>
  <c r="CK35" i="55"/>
  <c r="CE169" i="55"/>
  <c r="CI80" i="55"/>
  <c r="CE114" i="55"/>
  <c r="CE232" i="55"/>
  <c r="DA13" i="55"/>
  <c r="CG213" i="55"/>
  <c r="CW87" i="55"/>
  <c r="CF174" i="55"/>
  <c r="DB33" i="55"/>
  <c r="CH139" i="55"/>
  <c r="CJ33" i="55"/>
  <c r="CC220" i="55"/>
  <c r="CC160" i="55"/>
  <c r="CQ37" i="55"/>
  <c r="CD223" i="55"/>
  <c r="DA83" i="55"/>
  <c r="CA50" i="55"/>
  <c r="CR54" i="55"/>
  <c r="CF108" i="55"/>
  <c r="CD166" i="55"/>
  <c r="CI167" i="55"/>
  <c r="CQ131" i="55"/>
  <c r="CJ125" i="55"/>
  <c r="DH10" i="55"/>
  <c r="CT85" i="55"/>
  <c r="CK60" i="55"/>
  <c r="CE18" i="55"/>
  <c r="CB139" i="55"/>
  <c r="CC194" i="55"/>
  <c r="CX48" i="55"/>
  <c r="CS32" i="55"/>
  <c r="CG63" i="55"/>
  <c r="CX26" i="55"/>
  <c r="CL25" i="55"/>
  <c r="CK54" i="55"/>
  <c r="CN176" i="55"/>
  <c r="CN35" i="55"/>
  <c r="CJ233" i="55"/>
  <c r="CH39" i="55"/>
  <c r="CF150" i="55"/>
  <c r="CC83" i="55"/>
  <c r="CY64" i="55"/>
  <c r="CF57" i="55"/>
  <c r="CD195" i="55"/>
  <c r="CH190" i="55"/>
  <c r="CL128" i="55"/>
  <c r="CM223" i="55"/>
  <c r="CK229" i="55"/>
  <c r="CD52" i="55"/>
  <c r="CO226" i="55"/>
  <c r="CU53" i="55"/>
  <c r="CH21" i="55"/>
  <c r="CI44" i="55"/>
  <c r="CQ10" i="55"/>
  <c r="CE92" i="55"/>
  <c r="CL196" i="55"/>
  <c r="CM37" i="55"/>
  <c r="CP17" i="55"/>
  <c r="CL206" i="55"/>
  <c r="CJ84" i="55"/>
  <c r="CU54" i="55"/>
  <c r="CD111" i="55"/>
  <c r="CR164" i="55"/>
  <c r="CH76" i="55"/>
  <c r="DD50" i="55"/>
  <c r="CH230" i="55"/>
  <c r="CE87" i="55"/>
  <c r="CB163" i="55"/>
  <c r="CK216" i="55"/>
  <c r="CM97" i="55"/>
  <c r="CA110" i="55"/>
  <c r="CS60" i="55"/>
  <c r="DE14" i="55"/>
  <c r="CB130" i="55"/>
  <c r="CC214" i="55"/>
  <c r="CH88" i="55"/>
  <c r="DA11" i="55"/>
  <c r="CB179" i="55"/>
  <c r="DD58" i="55"/>
  <c r="CL80" i="55"/>
  <c r="CP79" i="55"/>
  <c r="CB207" i="55"/>
  <c r="CZ29" i="55"/>
  <c r="CB185" i="55"/>
  <c r="CF61" i="55"/>
  <c r="CM20" i="55"/>
  <c r="CL60" i="55"/>
  <c r="CD230" i="55"/>
  <c r="CJ60" i="55"/>
  <c r="CJ17" i="55"/>
  <c r="CM135" i="55"/>
  <c r="CC166" i="55"/>
  <c r="CV99" i="55"/>
  <c r="CW14" i="55"/>
  <c r="DF199" i="55"/>
  <c r="CI79" i="55"/>
  <c r="CB9" i="55"/>
  <c r="CH37" i="55"/>
  <c r="CE102" i="55"/>
  <c r="CM68" i="55"/>
  <c r="CO43" i="55"/>
  <c r="CR15" i="55"/>
  <c r="DD25" i="55"/>
  <c r="CZ14" i="55"/>
  <c r="CT66" i="55"/>
  <c r="CH24" i="55"/>
  <c r="CT14" i="55"/>
  <c r="CE220" i="55"/>
  <c r="DH35" i="55"/>
  <c r="CB55" i="55"/>
  <c r="CC72" i="55"/>
  <c r="CJ34" i="55"/>
  <c r="CQ122" i="55"/>
  <c r="CA69" i="55"/>
  <c r="CJ113" i="55"/>
  <c r="CF161" i="55"/>
  <c r="CE62" i="55"/>
  <c r="CM41" i="55"/>
  <c r="CH156" i="55"/>
  <c r="CK97" i="55"/>
  <c r="CL124" i="55"/>
  <c r="DD52" i="55"/>
  <c r="DG71" i="55"/>
  <c r="CJ93" i="55"/>
  <c r="DF30" i="55"/>
  <c r="CE118" i="55"/>
  <c r="CB215" i="55"/>
  <c r="CM167" i="55"/>
  <c r="CN207" i="55"/>
  <c r="CJ182" i="55"/>
  <c r="CA228" i="55"/>
  <c r="CL214" i="55"/>
  <c r="CM198" i="55"/>
  <c r="CD219" i="55"/>
  <c r="CN187" i="55"/>
  <c r="CI43" i="55"/>
  <c r="CJ161" i="55"/>
  <c r="CC99" i="55"/>
  <c r="G24" i="56" l="1"/>
  <c r="O32" i="46"/>
  <c r="T31" i="46"/>
  <c r="D11" i="48"/>
  <c r="Q12" i="48"/>
  <c r="G25" i="56" l="1"/>
  <c r="V12" i="48"/>
  <c r="B12" i="48"/>
  <c r="S12" i="48"/>
  <c r="O33" i="46"/>
  <c r="T32" i="46"/>
  <c r="G26" i="56" l="1"/>
  <c r="O34" i="46"/>
  <c r="T33" i="46"/>
  <c r="Q13" i="48"/>
  <c r="D12" i="48"/>
  <c r="T12" i="48"/>
  <c r="W12" i="48" s="1"/>
  <c r="F12" i="48" s="1"/>
  <c r="G27" i="56" l="1"/>
  <c r="B13" i="48"/>
  <c r="V13" i="48"/>
  <c r="T13" i="48" s="1"/>
  <c r="W13" i="48" s="1"/>
  <c r="F13" i="48" s="1"/>
  <c r="S13" i="48"/>
  <c r="O35" i="46"/>
  <c r="O36" i="46" s="1"/>
  <c r="O37" i="46" s="1"/>
  <c r="O38" i="46" s="1"/>
  <c r="O39" i="46" s="1"/>
  <c r="O40" i="46" s="1"/>
  <c r="T34" i="46"/>
  <c r="T42" i="46" s="1"/>
  <c r="G28" i="56" l="1"/>
  <c r="T45" i="46"/>
  <c r="U42" i="46"/>
  <c r="U45" i="46" s="1"/>
  <c r="V45" i="46" s="1"/>
  <c r="D13" i="48"/>
  <c r="Q14" i="48"/>
  <c r="G29" i="56" l="1"/>
  <c r="S14" i="48"/>
  <c r="V14" i="48"/>
  <c r="T14" i="48" s="1"/>
  <c r="W14" i="48" s="1"/>
  <c r="F14" i="48" s="1"/>
  <c r="B14" i="48"/>
  <c r="G30" i="56" l="1"/>
  <c r="Q15" i="48"/>
  <c r="D14" i="48"/>
  <c r="G31" i="56" l="1"/>
  <c r="V15" i="48"/>
  <c r="T15" i="48" s="1"/>
  <c r="W15" i="48" s="1"/>
  <c r="F15" i="48" s="1"/>
  <c r="B15" i="48"/>
  <c r="S15" i="48"/>
  <c r="G32" i="56" l="1"/>
  <c r="D15" i="48"/>
  <c r="Q16" i="48"/>
  <c r="G33" i="56" l="1"/>
  <c r="B16" i="48"/>
  <c r="V16" i="48"/>
  <c r="T16" i="48" s="1"/>
  <c r="W16" i="48" s="1"/>
  <c r="F16" i="48" s="1"/>
  <c r="S16" i="48"/>
  <c r="S70" i="55"/>
  <c r="V97" i="55"/>
  <c r="BG11" i="55"/>
  <c r="BS199" i="55"/>
  <c r="AU33" i="55"/>
  <c r="BS45" i="55"/>
  <c r="BJ122" i="55"/>
  <c r="BW64" i="55"/>
  <c r="BE16" i="55"/>
  <c r="AW55" i="55"/>
  <c r="BS87" i="55"/>
  <c r="BV27" i="55"/>
  <c r="BS163" i="55"/>
  <c r="M70" i="55"/>
  <c r="BH83" i="55"/>
  <c r="AW54" i="55"/>
  <c r="BI170" i="55"/>
  <c r="AF131" i="55"/>
  <c r="BD81" i="55"/>
  <c r="AP42" i="55"/>
  <c r="AZ20" i="55"/>
  <c r="AG102" i="55"/>
  <c r="BY156" i="55"/>
  <c r="AC35" i="55"/>
  <c r="AQ31" i="55"/>
  <c r="AN39" i="55"/>
  <c r="AD118" i="55"/>
  <c r="AC18" i="55"/>
  <c r="AQ45" i="55"/>
  <c r="AJ87" i="55"/>
  <c r="AK10" i="55"/>
  <c r="AN149" i="55"/>
  <c r="AL100" i="55"/>
  <c r="BY37" i="55"/>
  <c r="BW87" i="55"/>
  <c r="BM161" i="55"/>
  <c r="AK132" i="55"/>
  <c r="BR85" i="55"/>
  <c r="BX70" i="55"/>
  <c r="AG118" i="55"/>
  <c r="AY9" i="55"/>
  <c r="BU59" i="55"/>
  <c r="O60" i="55"/>
  <c r="BJ32" i="55"/>
  <c r="AZ39" i="55"/>
  <c r="BX14" i="55"/>
  <c r="BQ74" i="55"/>
  <c r="AQ26" i="55"/>
  <c r="AA67" i="55"/>
  <c r="AL89" i="55"/>
  <c r="AT11" i="55"/>
  <c r="AC52" i="55"/>
  <c r="BD21" i="55"/>
  <c r="BR25" i="55"/>
  <c r="BB58" i="55"/>
  <c r="AI32" i="55"/>
  <c r="S71" i="55"/>
  <c r="AL103" i="55"/>
  <c r="AO165" i="55"/>
  <c r="AJ183" i="55"/>
  <c r="BX64" i="55"/>
  <c r="S85" i="55"/>
  <c r="Q24" i="55"/>
  <c r="AE41" i="55"/>
  <c r="BN118" i="55"/>
  <c r="BR100" i="55"/>
  <c r="M32" i="55"/>
  <c r="AJ22" i="55"/>
  <c r="BC57" i="55"/>
  <c r="AG45" i="55"/>
  <c r="M60" i="55"/>
  <c r="AI62" i="55"/>
  <c r="BA32" i="55"/>
  <c r="AR67" i="55"/>
  <c r="BF17" i="55"/>
  <c r="AZ22" i="55"/>
  <c r="AV65" i="55"/>
  <c r="AQ66" i="55"/>
  <c r="BG39" i="55"/>
  <c r="BD19" i="55"/>
  <c r="BZ23" i="55"/>
  <c r="BN61" i="55"/>
  <c r="AO114" i="55"/>
  <c r="AK32" i="55"/>
  <c r="AQ10" i="55"/>
  <c r="AE60" i="55"/>
  <c r="BP146" i="55"/>
  <c r="BK43" i="55"/>
  <c r="BA94" i="55"/>
  <c r="AY71" i="55"/>
  <c r="AR50" i="55"/>
  <c r="AE90" i="55"/>
  <c r="BL74" i="55"/>
  <c r="BI67" i="55"/>
  <c r="BX10" i="55"/>
  <c r="AV29" i="55"/>
  <c r="AN19" i="55"/>
  <c r="AX70" i="55"/>
  <c r="BQ66" i="55"/>
  <c r="BW22" i="55"/>
  <c r="BL31" i="55"/>
  <c r="AW36" i="55"/>
  <c r="AO10" i="55"/>
  <c r="X78" i="55"/>
  <c r="BO10" i="55"/>
  <c r="BF78" i="55"/>
  <c r="AY93" i="55"/>
  <c r="AB115" i="55"/>
  <c r="BG53" i="55"/>
  <c r="AA64" i="55"/>
  <c r="AS62" i="55"/>
  <c r="AO18" i="55"/>
  <c r="BB48" i="55"/>
  <c r="BL62" i="55"/>
  <c r="AP79" i="55"/>
  <c r="U73" i="55"/>
  <c r="Q80" i="55"/>
  <c r="AN89" i="55"/>
  <c r="Y161" i="55"/>
  <c r="AC56" i="55"/>
  <c r="AL42" i="55"/>
  <c r="BY136" i="55"/>
  <c r="BC21" i="55"/>
  <c r="BK46" i="55"/>
  <c r="AO154" i="55"/>
  <c r="BI126" i="55"/>
  <c r="BO134" i="55"/>
  <c r="BX88" i="55"/>
  <c r="AR41" i="55"/>
  <c r="AY34" i="55"/>
  <c r="BC68" i="55"/>
  <c r="BS60" i="55"/>
  <c r="BO115" i="55"/>
  <c r="AI37" i="55"/>
  <c r="AS46" i="55"/>
  <c r="BN32" i="55"/>
  <c r="AD127" i="55"/>
  <c r="W37" i="55"/>
  <c r="AA87" i="55"/>
  <c r="BJ13" i="55"/>
  <c r="BI85" i="55"/>
  <c r="AU51" i="55"/>
  <c r="AX57" i="55"/>
  <c r="BP104" i="55"/>
  <c r="V117" i="55"/>
  <c r="O90" i="55"/>
  <c r="AR165" i="55"/>
  <c r="AN11" i="55"/>
  <c r="AH26" i="55"/>
  <c r="BX227" i="55"/>
  <c r="BD90" i="55"/>
  <c r="AV56" i="55"/>
  <c r="BR23" i="55"/>
  <c r="O27" i="55"/>
  <c r="BT41" i="55"/>
  <c r="BE20" i="55"/>
  <c r="AQ30" i="55"/>
  <c r="BH32" i="55"/>
  <c r="M68" i="55"/>
  <c r="BL103" i="55"/>
  <c r="BE99" i="55"/>
  <c r="BO143" i="55"/>
  <c r="W78" i="55"/>
  <c r="AA41" i="55"/>
  <c r="Y116" i="55"/>
  <c r="M38" i="55"/>
  <c r="BP128" i="55"/>
  <c r="AA80" i="55"/>
  <c r="S69" i="55"/>
  <c r="BQ24" i="55"/>
  <c r="AX38" i="55"/>
  <c r="AY36" i="55"/>
  <c r="AO22" i="55"/>
  <c r="BU122" i="55"/>
  <c r="BI44" i="55"/>
  <c r="AU90" i="55"/>
  <c r="AN100" i="55"/>
  <c r="AB92" i="55"/>
  <c r="BW17" i="55"/>
  <c r="X89" i="55"/>
  <c r="AE91" i="55"/>
  <c r="O20" i="55"/>
  <c r="P87" i="55"/>
  <c r="AI11" i="55"/>
  <c r="BK126" i="55"/>
  <c r="BO14" i="55"/>
  <c r="AJ18" i="55"/>
  <c r="BV108" i="55"/>
  <c r="BB51" i="55"/>
  <c r="Q162" i="55"/>
  <c r="AC26" i="55"/>
  <c r="BP46" i="55"/>
  <c r="BU71" i="55"/>
  <c r="AA122" i="55"/>
  <c r="BU60" i="55"/>
  <c r="W96" i="55"/>
  <c r="AA15" i="55"/>
  <c r="BY51" i="55"/>
  <c r="BK83" i="55"/>
  <c r="Y81" i="55"/>
  <c r="BP51" i="55"/>
  <c r="BU91" i="55"/>
  <c r="BL17" i="55"/>
  <c r="BI31" i="55"/>
  <c r="BI90" i="55"/>
  <c r="T102" i="55"/>
  <c r="AT90" i="55"/>
  <c r="AJ102" i="55"/>
  <c r="R79" i="55"/>
  <c r="BF14" i="55"/>
  <c r="AV154" i="55"/>
  <c r="R86" i="55"/>
  <c r="BP76" i="55"/>
  <c r="AT55" i="55"/>
  <c r="BN44" i="55"/>
  <c r="BB56" i="55"/>
  <c r="Z107" i="55"/>
  <c r="AR77" i="55"/>
  <c r="AZ110" i="55"/>
  <c r="AX44" i="55"/>
  <c r="AP27" i="55"/>
  <c r="BU18" i="55"/>
  <c r="AT25" i="55"/>
  <c r="BE66" i="55"/>
  <c r="BL82" i="55"/>
  <c r="AI70" i="55"/>
  <c r="BW129" i="55"/>
  <c r="BQ17" i="55"/>
  <c r="BX19" i="55"/>
  <c r="AP108" i="55"/>
  <c r="BR63" i="55"/>
  <c r="AS167" i="55"/>
  <c r="AW20" i="55"/>
  <c r="AG81" i="55"/>
  <c r="AO81" i="55"/>
  <c r="BV113" i="55"/>
  <c r="S76" i="55"/>
  <c r="BS192" i="55"/>
  <c r="BV61" i="55"/>
  <c r="Q67" i="55"/>
  <c r="BQ65" i="55"/>
  <c r="BL22" i="55"/>
  <c r="AS112" i="55"/>
  <c r="BL67" i="55"/>
  <c r="BJ92" i="55"/>
  <c r="AQ219" i="55"/>
  <c r="AT57" i="55"/>
  <c r="P79" i="55"/>
  <c r="Q14" i="55"/>
  <c r="BV49" i="55"/>
  <c r="AK27" i="55"/>
  <c r="AE93" i="55"/>
  <c r="BE123" i="55"/>
  <c r="BI53" i="55"/>
  <c r="BM113" i="55"/>
  <c r="T97" i="55"/>
  <c r="BP66" i="55"/>
  <c r="AE47" i="55"/>
  <c r="BY142" i="55"/>
  <c r="BY113" i="55"/>
  <c r="BS51" i="55"/>
  <c r="BM18" i="55"/>
  <c r="BD135" i="55"/>
  <c r="BP99" i="55"/>
  <c r="BL11" i="55"/>
  <c r="AL55" i="55"/>
  <c r="Q38" i="55"/>
  <c r="BQ130" i="55"/>
  <c r="AE148" i="55"/>
  <c r="BH57" i="55"/>
  <c r="Y23" i="55"/>
  <c r="AN24" i="55"/>
  <c r="BQ30" i="55"/>
  <c r="BV26" i="55"/>
  <c r="AO68" i="55"/>
  <c r="BY36" i="55"/>
  <c r="Y19" i="55"/>
  <c r="BL39" i="55"/>
  <c r="BN80" i="55"/>
  <c r="BW107" i="55"/>
  <c r="AO77" i="55"/>
  <c r="AC120" i="55"/>
  <c r="BC53" i="55"/>
  <c r="BF88" i="55"/>
  <c r="AK69" i="55"/>
  <c r="BS24" i="55"/>
  <c r="BK154" i="55"/>
  <c r="AQ16" i="55"/>
  <c r="BR158" i="55"/>
  <c r="BJ110" i="55"/>
  <c r="AR27" i="55"/>
  <c r="BW10" i="55"/>
  <c r="AK19" i="55"/>
  <c r="Q20" i="55"/>
  <c r="BG21" i="55"/>
  <c r="AL19" i="55"/>
  <c r="AR108" i="55"/>
  <c r="AA42" i="55"/>
  <c r="AA89" i="55"/>
  <c r="BG91" i="55"/>
  <c r="T106" i="55"/>
  <c r="BG27" i="55"/>
  <c r="S53" i="55"/>
  <c r="S14" i="55"/>
  <c r="BQ76" i="55"/>
  <c r="BM15" i="55"/>
  <c r="BP35" i="55"/>
  <c r="BI40" i="55"/>
  <c r="U59" i="55"/>
  <c r="U70" i="55"/>
  <c r="BE27" i="55"/>
  <c r="BY25" i="55"/>
  <c r="BE119" i="55"/>
  <c r="BV125" i="55"/>
  <c r="BE90" i="55"/>
  <c r="W24" i="55"/>
  <c r="AT59" i="55"/>
  <c r="W26" i="55"/>
  <c r="BW108" i="55"/>
  <c r="BI65" i="55"/>
  <c r="AA18" i="55"/>
  <c r="AD112" i="55"/>
  <c r="BD54" i="55"/>
  <c r="BO39" i="55"/>
  <c r="BT114" i="55"/>
  <c r="M84" i="55"/>
  <c r="BZ120" i="55"/>
  <c r="BD96" i="55"/>
  <c r="AY38" i="55"/>
  <c r="S114" i="55"/>
  <c r="AN169" i="55"/>
  <c r="BL79" i="55"/>
  <c r="BC9" i="55"/>
  <c r="BU31" i="55"/>
  <c r="BR91" i="55"/>
  <c r="AQ13" i="55"/>
  <c r="S106" i="55"/>
  <c r="AP11" i="55"/>
  <c r="BW92" i="55"/>
  <c r="BL15" i="55"/>
  <c r="AO48" i="55"/>
  <c r="R127" i="55"/>
  <c r="AV50" i="55"/>
  <c r="U26" i="55"/>
  <c r="AV97" i="55"/>
  <c r="AM11" i="55"/>
  <c r="AA116" i="55"/>
  <c r="AM49" i="55"/>
  <c r="BD174" i="55"/>
  <c r="AP46" i="55"/>
  <c r="BH129" i="55"/>
  <c r="BS56" i="55"/>
  <c r="BK26" i="55"/>
  <c r="AI136" i="55"/>
  <c r="AH100" i="55"/>
  <c r="AQ101" i="55"/>
  <c r="Y26" i="55"/>
  <c r="BL59" i="55"/>
  <c r="AC143" i="55"/>
  <c r="BD78" i="55"/>
  <c r="BQ58" i="55"/>
  <c r="AP106" i="55"/>
  <c r="AH46" i="55"/>
  <c r="BO62" i="55"/>
  <c r="AM45" i="55"/>
  <c r="BM24" i="55"/>
  <c r="BJ39" i="55"/>
  <c r="BI121" i="55"/>
  <c r="BN30" i="55"/>
  <c r="BV104" i="55"/>
  <c r="AS66" i="55"/>
  <c r="BU118" i="55"/>
  <c r="AP38" i="55"/>
  <c r="AG54" i="55"/>
  <c r="BF49" i="55"/>
  <c r="AN21" i="55"/>
  <c r="BB14" i="55"/>
  <c r="BO52" i="55"/>
  <c r="AC17" i="55"/>
  <c r="AY26" i="55"/>
  <c r="BW42" i="55"/>
  <c r="AH76" i="55"/>
  <c r="Y9" i="55"/>
  <c r="BH42" i="55"/>
  <c r="Z113" i="55"/>
  <c r="AG106" i="55"/>
  <c r="AS45" i="55"/>
  <c r="P78" i="55"/>
  <c r="U18" i="55"/>
  <c r="AE40" i="55"/>
  <c r="BS145" i="55"/>
  <c r="AE28" i="55"/>
  <c r="X117" i="55"/>
  <c r="BD124" i="55"/>
  <c r="BA11" i="55"/>
  <c r="BV136" i="55"/>
  <c r="W36" i="55"/>
  <c r="BD116" i="55"/>
  <c r="AY70" i="55"/>
  <c r="BU94" i="55"/>
  <c r="AV114" i="55"/>
  <c r="AS202" i="55"/>
  <c r="Z86" i="55"/>
  <c r="BE49" i="55"/>
  <c r="AP184" i="55"/>
  <c r="AX9" i="55"/>
  <c r="BF102" i="55"/>
  <c r="AV57" i="55"/>
  <c r="AY55" i="55"/>
  <c r="AR87" i="55"/>
  <c r="BC72" i="55"/>
  <c r="BK42" i="55"/>
  <c r="AR17" i="55"/>
  <c r="AJ91" i="55"/>
  <c r="AU66" i="55"/>
  <c r="BD30" i="55"/>
  <c r="AR22" i="55"/>
  <c r="BE37" i="55"/>
  <c r="Q104" i="55"/>
  <c r="AO44" i="55"/>
  <c r="BS17" i="55"/>
  <c r="AU17" i="55"/>
  <c r="AL70" i="55"/>
  <c r="BK57" i="55"/>
  <c r="AX24" i="55"/>
  <c r="W29" i="55"/>
  <c r="BS63" i="55"/>
  <c r="BC26" i="55"/>
  <c r="AQ57" i="55"/>
  <c r="BX63" i="55"/>
  <c r="AI113" i="55"/>
  <c r="BK51" i="55"/>
  <c r="S78" i="55"/>
  <c r="BY86" i="55"/>
  <c r="BU24" i="55"/>
  <c r="BA30" i="55"/>
  <c r="N76" i="55"/>
  <c r="AA75" i="55"/>
  <c r="Y124" i="55"/>
  <c r="BE175" i="55"/>
  <c r="AR150" i="55"/>
  <c r="R93" i="55"/>
  <c r="Y50" i="55"/>
  <c r="AX115" i="55"/>
  <c r="S104" i="55"/>
  <c r="BZ14" i="55"/>
  <c r="O65" i="55"/>
  <c r="BH33" i="55"/>
  <c r="BO129" i="55"/>
  <c r="AE85" i="55"/>
  <c r="BL10" i="55"/>
  <c r="O56" i="55"/>
  <c r="AT35" i="55"/>
  <c r="AL80" i="55"/>
  <c r="AR53" i="55"/>
  <c r="S67" i="55"/>
  <c r="BI78" i="55"/>
  <c r="AN82" i="55"/>
  <c r="M44" i="55"/>
  <c r="BO68" i="55"/>
  <c r="BZ114" i="55"/>
  <c r="BP25" i="55"/>
  <c r="AI123" i="55"/>
  <c r="AS13" i="55"/>
  <c r="AN63" i="55"/>
  <c r="M117" i="55"/>
  <c r="AI171" i="55"/>
  <c r="AA117" i="55"/>
  <c r="BS150" i="55"/>
  <c r="BI47" i="55"/>
  <c r="BR120" i="55"/>
  <c r="AG72" i="55"/>
  <c r="AE58" i="55"/>
  <c r="BY19" i="55"/>
  <c r="BD28" i="55"/>
  <c r="BL56" i="55"/>
  <c r="BH11" i="55"/>
  <c r="BB53" i="55"/>
  <c r="AQ58" i="55"/>
  <c r="BO57" i="55"/>
  <c r="AX30" i="55"/>
  <c r="BH9" i="55"/>
  <c r="BU52" i="55"/>
  <c r="BI119" i="55"/>
  <c r="AA32" i="55"/>
  <c r="BP168" i="55"/>
  <c r="BL36" i="55"/>
  <c r="BE64" i="55"/>
  <c r="AY20" i="55"/>
  <c r="AO29" i="55"/>
  <c r="BQ104" i="55"/>
  <c r="Q21" i="55"/>
  <c r="BZ18" i="55"/>
  <c r="AZ32" i="55"/>
  <c r="BU15" i="55"/>
  <c r="AV71" i="55"/>
  <c r="AN14" i="55"/>
  <c r="O53" i="55"/>
  <c r="BN13" i="55"/>
  <c r="BC13" i="55"/>
  <c r="AR36" i="55"/>
  <c r="BB20" i="55"/>
  <c r="U78" i="55"/>
  <c r="W33" i="55"/>
  <c r="AG43" i="55"/>
  <c r="BN25" i="55"/>
  <c r="BM34" i="55"/>
  <c r="AS147" i="55"/>
  <c r="BX59" i="55"/>
  <c r="AE61" i="55"/>
  <c r="AY66" i="55"/>
  <c r="AF176" i="55"/>
  <c r="V79" i="55"/>
  <c r="AO89" i="55"/>
  <c r="AH20" i="55"/>
  <c r="BK145" i="55"/>
  <c r="BT93" i="55"/>
  <c r="AW90" i="55"/>
  <c r="BU30" i="55"/>
  <c r="AV96" i="55"/>
  <c r="BV11" i="55"/>
  <c r="BQ61" i="55"/>
  <c r="AL46" i="55"/>
  <c r="BS65" i="55"/>
  <c r="BH114" i="55"/>
  <c r="AC39" i="55"/>
  <c r="W108" i="55"/>
  <c r="AR25" i="55"/>
  <c r="Q16" i="55"/>
  <c r="BJ42" i="55"/>
  <c r="BU117" i="55"/>
  <c r="AU103" i="55"/>
  <c r="AP69" i="55"/>
  <c r="BU38" i="55"/>
  <c r="BF44" i="55"/>
  <c r="BT59" i="55"/>
  <c r="BC144" i="55"/>
  <c r="S90" i="55"/>
  <c r="AO128" i="55"/>
  <c r="V174" i="55"/>
  <c r="AV47" i="55"/>
  <c r="AT85" i="55"/>
  <c r="AM87" i="55"/>
  <c r="Q22" i="55"/>
  <c r="BW27" i="55"/>
  <c r="AL13" i="55"/>
  <c r="AE9" i="55"/>
  <c r="R158" i="55"/>
  <c r="U36" i="55"/>
  <c r="O92" i="55"/>
  <c r="AU86" i="55"/>
  <c r="AK155" i="55"/>
  <c r="AC124" i="55"/>
  <c r="BS88" i="55"/>
  <c r="AY57" i="55"/>
  <c r="AA19" i="55"/>
  <c r="AP133" i="55"/>
  <c r="BZ38" i="55"/>
  <c r="AS9" i="55"/>
  <c r="BJ80" i="55"/>
  <c r="BT63" i="55"/>
  <c r="M51" i="55"/>
  <c r="AE25" i="55"/>
  <c r="BD129" i="55"/>
  <c r="AY17" i="55"/>
  <c r="BJ143" i="55"/>
  <c r="AZ89" i="55"/>
  <c r="BF84" i="55"/>
  <c r="BD67" i="55"/>
  <c r="BW89" i="55"/>
  <c r="BF178" i="55"/>
  <c r="V89" i="55"/>
  <c r="Q96" i="55"/>
  <c r="AO31" i="55"/>
  <c r="BO77" i="55"/>
  <c r="Q115" i="55"/>
  <c r="AF85" i="55"/>
  <c r="AL36" i="55"/>
  <c r="AC113" i="55"/>
  <c r="BO99" i="55"/>
  <c r="AZ139" i="55"/>
  <c r="AI60" i="55"/>
  <c r="AW41" i="55"/>
  <c r="BA150" i="55"/>
  <c r="BM91" i="55"/>
  <c r="BV59" i="55"/>
  <c r="Y62" i="55"/>
  <c r="BK10" i="55"/>
  <c r="AU91" i="55"/>
  <c r="AZ84" i="55"/>
  <c r="BN45" i="55"/>
  <c r="V82" i="55"/>
  <c r="BU72" i="55"/>
  <c r="BU56" i="55"/>
  <c r="R141" i="55"/>
  <c r="BI13" i="55"/>
  <c r="AE76" i="55"/>
  <c r="BG54" i="55"/>
  <c r="BX22" i="55"/>
  <c r="AM41" i="55"/>
  <c r="BX20" i="55"/>
  <c r="T129" i="55"/>
  <c r="BJ19" i="55"/>
  <c r="BM68" i="55"/>
  <c r="BQ145" i="55"/>
  <c r="O29" i="55"/>
  <c r="X132" i="55"/>
  <c r="AY42" i="55"/>
  <c r="P151" i="55"/>
  <c r="AE92" i="55"/>
  <c r="BU9" i="55"/>
  <c r="BJ16" i="55"/>
  <c r="AK123" i="55"/>
  <c r="BX83" i="55"/>
  <c r="BJ55" i="55"/>
  <c r="BP75" i="55"/>
  <c r="BC54" i="55"/>
  <c r="O61" i="55"/>
  <c r="BU155" i="55"/>
  <c r="Z146" i="55"/>
  <c r="AL115" i="55"/>
  <c r="AG98" i="55"/>
  <c r="AR33" i="55"/>
  <c r="BK32" i="55"/>
  <c r="AW45" i="55"/>
  <c r="BF80" i="55"/>
  <c r="AD87" i="55"/>
  <c r="BR10" i="55"/>
  <c r="BB44" i="55"/>
  <c r="BV54" i="55"/>
  <c r="BW24" i="55"/>
  <c r="S50" i="55"/>
  <c r="AE43" i="55"/>
  <c r="BE44" i="55"/>
  <c r="BZ107" i="55"/>
  <c r="BK122" i="55"/>
  <c r="BA34" i="55"/>
  <c r="AX101" i="55"/>
  <c r="BY55" i="55"/>
  <c r="AK99" i="55"/>
  <c r="BJ52" i="55"/>
  <c r="AC34" i="55"/>
  <c r="R81" i="55"/>
  <c r="AN70" i="55"/>
  <c r="AZ96" i="55"/>
  <c r="BR64" i="55"/>
  <c r="AK130" i="55"/>
  <c r="BE18" i="55"/>
  <c r="BY65" i="55"/>
  <c r="AF81" i="55"/>
  <c r="AV35" i="55"/>
  <c r="BJ183" i="55"/>
  <c r="O28" i="55"/>
  <c r="AJ81" i="55"/>
  <c r="M10" i="55"/>
  <c r="BE41" i="55"/>
  <c r="BI77" i="55"/>
  <c r="BA60" i="55"/>
  <c r="M120" i="55"/>
  <c r="U55" i="55"/>
  <c r="M16" i="55"/>
  <c r="U199" i="55"/>
  <c r="AS95" i="55"/>
  <c r="BS62" i="55"/>
  <c r="AE71" i="55"/>
  <c r="Y24" i="55"/>
  <c r="AA108" i="55"/>
  <c r="BL18" i="55"/>
  <c r="AR106" i="55"/>
  <c r="AR18" i="55"/>
  <c r="BO130" i="55"/>
  <c r="BW38" i="55"/>
  <c r="BF62" i="55"/>
  <c r="BR86" i="55"/>
  <c r="BH58" i="55"/>
  <c r="W73" i="55"/>
  <c r="BZ121" i="55"/>
  <c r="AG104" i="55"/>
  <c r="AT78" i="55"/>
  <c r="BT64" i="55"/>
  <c r="BP81" i="55"/>
  <c r="AY53" i="55"/>
  <c r="BE94" i="55"/>
  <c r="O177" i="55"/>
  <c r="BP137" i="55"/>
  <c r="BH40" i="55"/>
  <c r="M69" i="55"/>
  <c r="AE18" i="55"/>
  <c r="AV31" i="55"/>
  <c r="BV74" i="55"/>
  <c r="BT49" i="55"/>
  <c r="AU98" i="55"/>
  <c r="M13" i="55"/>
  <c r="BE33" i="55"/>
  <c r="BL38" i="55"/>
  <c r="BH49" i="55"/>
  <c r="AZ47" i="55"/>
  <c r="BK50" i="55"/>
  <c r="Y102" i="55"/>
  <c r="BV111" i="55"/>
  <c r="BM66" i="55"/>
  <c r="AG27" i="55"/>
  <c r="BD208" i="55"/>
  <c r="AX23" i="55"/>
  <c r="BI39" i="55"/>
  <c r="AH82" i="55"/>
  <c r="BI11" i="55"/>
  <c r="R138" i="55"/>
  <c r="O39" i="55"/>
  <c r="BD14" i="55"/>
  <c r="BC38" i="55"/>
  <c r="BM80" i="55"/>
  <c r="AV106" i="55"/>
  <c r="BS20" i="55"/>
  <c r="AN41" i="55"/>
  <c r="BY157" i="55"/>
  <c r="V202" i="55"/>
  <c r="AN126" i="55"/>
  <c r="AN77" i="55"/>
  <c r="BT113" i="55"/>
  <c r="AZ131" i="55"/>
  <c r="T138" i="55"/>
  <c r="BW35" i="55"/>
  <c r="AG105" i="55"/>
  <c r="W15" i="55"/>
  <c r="BS9" i="55"/>
  <c r="U41" i="55"/>
  <c r="BK15" i="55"/>
  <c r="BP162" i="55"/>
  <c r="AM127" i="55"/>
  <c r="BC149" i="55"/>
  <c r="AC20" i="55"/>
  <c r="AK38" i="55"/>
  <c r="BJ14" i="55"/>
  <c r="BX43" i="55"/>
  <c r="AT22" i="55"/>
  <c r="Q31" i="55"/>
  <c r="AW68" i="55"/>
  <c r="AI9" i="55"/>
  <c r="AQ62" i="55"/>
  <c r="Q34" i="55"/>
  <c r="AA24" i="55"/>
  <c r="BT94" i="55"/>
  <c r="Y29" i="55"/>
  <c r="AI51" i="55"/>
  <c r="AU53" i="55"/>
  <c r="AB88" i="55"/>
  <c r="M29" i="55"/>
  <c r="AU29" i="55"/>
  <c r="BE9" i="55"/>
  <c r="BJ102" i="55"/>
  <c r="U58" i="55"/>
  <c r="BY75" i="55"/>
  <c r="M36" i="55"/>
  <c r="AE34" i="55"/>
  <c r="Y76" i="55"/>
  <c r="AN16" i="55"/>
  <c r="BU120" i="55"/>
  <c r="AW65" i="55"/>
  <c r="AP19" i="55"/>
  <c r="AG15" i="55"/>
  <c r="AI104" i="55"/>
  <c r="BX87" i="55"/>
  <c r="BF55" i="55"/>
  <c r="AL31" i="55"/>
  <c r="BJ38" i="55"/>
  <c r="AQ61" i="55"/>
  <c r="M22" i="55"/>
  <c r="AM72" i="55"/>
  <c r="BN197" i="55"/>
  <c r="AS68" i="55"/>
  <c r="BG13" i="55"/>
  <c r="BW52" i="55"/>
  <c r="AP125" i="55"/>
  <c r="AG174" i="55"/>
  <c r="BF56" i="55"/>
  <c r="BI46" i="55"/>
  <c r="BY96" i="55"/>
  <c r="BS39" i="55"/>
  <c r="BH39" i="55"/>
  <c r="AM68" i="55"/>
  <c r="BW53" i="55"/>
  <c r="AV26" i="55"/>
  <c r="Z148" i="55"/>
  <c r="BD55" i="55"/>
  <c r="Y69" i="55"/>
  <c r="BV78" i="55"/>
  <c r="U25" i="55"/>
  <c r="W13" i="55"/>
  <c r="BI17" i="55"/>
  <c r="BG48" i="55"/>
  <c r="AQ34" i="55"/>
  <c r="AO174" i="55"/>
  <c r="BQ18" i="55"/>
  <c r="M122" i="55"/>
  <c r="BR78" i="55"/>
  <c r="AW200" i="55"/>
  <c r="AT19" i="55"/>
  <c r="M82" i="55"/>
  <c r="AB116" i="55"/>
  <c r="BZ86" i="55"/>
  <c r="BS35" i="55"/>
  <c r="AU89" i="55"/>
  <c r="BI29" i="55"/>
  <c r="AS154" i="55"/>
  <c r="BY20" i="55"/>
  <c r="S102" i="55"/>
  <c r="S42" i="55"/>
  <c r="BX162" i="55"/>
  <c r="M41" i="55"/>
  <c r="Q26" i="55"/>
  <c r="BK24" i="55"/>
  <c r="AK59" i="55"/>
  <c r="AQ64" i="55"/>
  <c r="BQ63" i="55"/>
  <c r="BQ71" i="55"/>
  <c r="BD79" i="55"/>
  <c r="Y228" i="55"/>
  <c r="P100" i="55"/>
  <c r="AL64" i="55"/>
  <c r="AN107" i="55"/>
  <c r="BY102" i="55"/>
  <c r="AX35" i="55"/>
  <c r="AC48" i="55"/>
  <c r="AM39" i="55"/>
  <c r="AC55" i="55"/>
  <c r="AF90" i="55"/>
  <c r="BU113" i="55"/>
  <c r="AS49" i="55"/>
  <c r="AC31" i="55"/>
  <c r="Y165" i="55"/>
  <c r="BI60" i="55"/>
  <c r="AB81" i="55"/>
  <c r="BS38" i="55"/>
  <c r="AY54" i="55"/>
  <c r="AH17" i="55"/>
  <c r="V116" i="55"/>
  <c r="BA26" i="55"/>
  <c r="BJ30" i="55"/>
  <c r="BN62" i="55"/>
  <c r="BK150" i="55"/>
  <c r="BN18" i="55"/>
  <c r="S52" i="55"/>
  <c r="BH86" i="55"/>
  <c r="Y45" i="55"/>
  <c r="O186" i="55"/>
  <c r="BQ105" i="55"/>
  <c r="AH48" i="55"/>
  <c r="M48" i="55"/>
  <c r="BZ49" i="55"/>
  <c r="BA52" i="55"/>
  <c r="BF29" i="55"/>
  <c r="BS89" i="55"/>
  <c r="BM141" i="55"/>
  <c r="AV32" i="55"/>
  <c r="AB86" i="55"/>
  <c r="BL53" i="55"/>
  <c r="BB33" i="55"/>
  <c r="AJ124" i="55"/>
  <c r="BX114" i="55"/>
  <c r="BT103" i="55"/>
  <c r="X108" i="55"/>
  <c r="BX66" i="55"/>
  <c r="Q82" i="55"/>
  <c r="AZ85" i="55"/>
  <c r="BJ53" i="55"/>
  <c r="T83" i="55"/>
  <c r="AH169" i="55"/>
  <c r="AO85" i="55"/>
  <c r="Z90" i="55"/>
  <c r="BH81" i="55"/>
  <c r="AV61" i="55"/>
  <c r="U20" i="55"/>
  <c r="W53" i="55"/>
  <c r="AK47" i="55"/>
  <c r="AC125" i="55"/>
  <c r="BE10" i="55"/>
  <c r="AZ147" i="55"/>
  <c r="AZ98" i="55"/>
  <c r="AG116" i="55"/>
  <c r="Q55" i="55"/>
  <c r="AC30" i="55"/>
  <c r="AJ85" i="55"/>
  <c r="P101" i="55"/>
  <c r="O15" i="55"/>
  <c r="AQ43" i="55"/>
  <c r="BJ169" i="55"/>
  <c r="BQ103" i="55"/>
  <c r="AU85" i="55"/>
  <c r="R105" i="55"/>
  <c r="AZ44" i="55"/>
  <c r="BG92" i="55"/>
  <c r="AJ132" i="55"/>
  <c r="BI74" i="55"/>
  <c r="BY12" i="55"/>
  <c r="AW19" i="55"/>
  <c r="BR93" i="55"/>
  <c r="BB211" i="55"/>
  <c r="BF134" i="55"/>
  <c r="BB70" i="55"/>
  <c r="AE62" i="55"/>
  <c r="BT163" i="55"/>
  <c r="M201" i="55"/>
  <c r="AO84" i="55"/>
  <c r="BO104" i="55"/>
  <c r="AZ66" i="55"/>
  <c r="AL99" i="55"/>
  <c r="BL47" i="55"/>
  <c r="AZ57" i="55"/>
  <c r="AK93" i="55"/>
  <c r="R85" i="55"/>
  <c r="AD148" i="55"/>
  <c r="AX45" i="55"/>
  <c r="AQ49" i="55"/>
  <c r="BA48" i="55"/>
  <c r="BQ40" i="55"/>
  <c r="AI105" i="55"/>
  <c r="AU111" i="55"/>
  <c r="BV17" i="55"/>
  <c r="O52" i="55"/>
  <c r="AS56" i="55"/>
  <c r="W113" i="55"/>
  <c r="BE13" i="55"/>
  <c r="BV24" i="55"/>
  <c r="BS76" i="55"/>
  <c r="BA71" i="55"/>
  <c r="W117" i="55"/>
  <c r="AH30" i="55"/>
  <c r="AR132" i="55"/>
  <c r="AB179" i="55"/>
  <c r="AN71" i="55"/>
  <c r="AK65" i="55"/>
  <c r="AV54" i="55"/>
  <c r="BE54" i="55"/>
  <c r="AA92" i="55"/>
  <c r="AO90" i="55"/>
  <c r="AQ38" i="55"/>
  <c r="BW11" i="55"/>
  <c r="AV99" i="55"/>
  <c r="R147" i="55"/>
  <c r="BD22" i="55"/>
  <c r="BG9" i="55"/>
  <c r="BL90" i="55"/>
  <c r="AR23" i="55"/>
  <c r="AQ124" i="55"/>
  <c r="AK83" i="55"/>
  <c r="AR78" i="55"/>
  <c r="AE53" i="55"/>
  <c r="BT92" i="55"/>
  <c r="BP12" i="55"/>
  <c r="O79" i="55"/>
  <c r="BU85" i="55"/>
  <c r="BT50" i="55"/>
  <c r="AL32" i="55"/>
  <c r="AT173" i="55"/>
  <c r="BL137" i="55"/>
  <c r="BK58" i="55"/>
  <c r="BA27" i="55"/>
  <c r="W28" i="55"/>
  <c r="BW116" i="55"/>
  <c r="AU78" i="55"/>
  <c r="AE105" i="55"/>
  <c r="BQ26" i="55"/>
  <c r="BS46" i="55"/>
  <c r="AI15" i="55"/>
  <c r="BQ34" i="55"/>
  <c r="Y160" i="55"/>
  <c r="AW171" i="55"/>
  <c r="AI84" i="55"/>
  <c r="BE39" i="55"/>
  <c r="BZ78" i="55"/>
  <c r="AW24" i="55"/>
  <c r="AS32" i="55"/>
  <c r="AY163" i="55"/>
  <c r="AD84" i="55"/>
  <c r="AW31" i="55"/>
  <c r="AW56" i="55"/>
  <c r="AM36" i="55"/>
  <c r="BC29" i="55"/>
  <c r="AH91" i="55"/>
  <c r="AL116" i="55"/>
  <c r="BL169" i="55"/>
  <c r="S19" i="55"/>
  <c r="BV19" i="55"/>
  <c r="S109" i="55"/>
  <c r="AC74" i="55"/>
  <c r="Q11" i="55"/>
  <c r="BM75" i="55"/>
  <c r="Y17" i="55"/>
  <c r="BT53" i="55"/>
  <c r="BQ165" i="55"/>
  <c r="BR60" i="55"/>
  <c r="BT20" i="55"/>
  <c r="BT35" i="55"/>
  <c r="BK118" i="55"/>
  <c r="AE23" i="55"/>
  <c r="Y41" i="55"/>
  <c r="AG230" i="55"/>
  <c r="AM112" i="55"/>
  <c r="AI48" i="55"/>
  <c r="BC69" i="55"/>
  <c r="AZ62" i="55"/>
  <c r="BP34" i="55"/>
  <c r="AJ65" i="55"/>
  <c r="W42" i="55"/>
  <c r="BR66" i="55"/>
  <c r="BV12" i="55"/>
  <c r="AE80" i="55"/>
  <c r="BY101" i="55"/>
  <c r="BD38" i="55"/>
  <c r="BM101" i="55"/>
  <c r="O34" i="55"/>
  <c r="BQ168" i="55"/>
  <c r="BO107" i="55"/>
  <c r="AY179" i="55"/>
  <c r="BE57" i="55"/>
  <c r="M61" i="55"/>
  <c r="BE127" i="55"/>
  <c r="BK17" i="55"/>
  <c r="BQ43" i="55"/>
  <c r="AT39" i="55"/>
  <c r="AN30" i="55"/>
  <c r="BY167" i="55"/>
  <c r="BR19" i="55"/>
  <c r="AR26" i="55"/>
  <c r="AS120" i="55"/>
  <c r="BG82" i="55"/>
  <c r="BQ13" i="55"/>
  <c r="BH50" i="55"/>
  <c r="BI199" i="55"/>
  <c r="AH24" i="55"/>
  <c r="BA65" i="55"/>
  <c r="AN176" i="55"/>
  <c r="Y48" i="55"/>
  <c r="BG50" i="55"/>
  <c r="BP15" i="55"/>
  <c r="BY69" i="55"/>
  <c r="BZ76" i="55"/>
  <c r="AG58" i="55"/>
  <c r="AB135" i="55"/>
  <c r="AG92" i="55"/>
  <c r="AM27" i="55"/>
  <c r="BD46" i="55"/>
  <c r="AH22" i="55"/>
  <c r="AX63" i="55"/>
  <c r="AW23" i="55"/>
  <c r="AW14" i="55"/>
  <c r="BH150" i="55"/>
  <c r="BH75" i="55"/>
  <c r="BY93" i="55"/>
  <c r="AJ122" i="55"/>
  <c r="BI123" i="55"/>
  <c r="AA55" i="55"/>
  <c r="W20" i="55"/>
  <c r="BK56" i="55"/>
  <c r="BQ21" i="55"/>
  <c r="AY131" i="55"/>
  <c r="BH85" i="55"/>
  <c r="AJ92" i="55"/>
  <c r="AY27" i="55"/>
  <c r="AC43" i="55"/>
  <c r="BJ162" i="55"/>
  <c r="AP71" i="55"/>
  <c r="AB78" i="55"/>
  <c r="BZ109" i="55"/>
  <c r="AU58" i="55"/>
  <c r="BQ14" i="55"/>
  <c r="BM42" i="55"/>
  <c r="AI119" i="55"/>
  <c r="AG14" i="55"/>
  <c r="BC78" i="55"/>
  <c r="BI82" i="55"/>
  <c r="BB190" i="55"/>
  <c r="Q66" i="55"/>
  <c r="AT127" i="55"/>
  <c r="BK138" i="55"/>
  <c r="AM37" i="55"/>
  <c r="BZ81" i="55"/>
  <c r="M78" i="55"/>
  <c r="AV42" i="55"/>
  <c r="AI40" i="55"/>
  <c r="BP53" i="55"/>
  <c r="BZ100" i="55"/>
  <c r="X92" i="55"/>
  <c r="AI27" i="55"/>
  <c r="M101" i="55"/>
  <c r="BP72" i="55"/>
  <c r="BP48" i="55"/>
  <c r="AY67" i="55"/>
  <c r="BN60" i="55"/>
  <c r="AE12" i="55"/>
  <c r="BS73" i="55"/>
  <c r="BD25" i="55"/>
  <c r="AS12" i="55"/>
  <c r="AP33" i="55"/>
  <c r="AN181" i="55"/>
  <c r="BQ42" i="55"/>
  <c r="AP82" i="55"/>
  <c r="BQ134" i="55"/>
  <c r="U23" i="55"/>
  <c r="V131" i="55"/>
  <c r="BL63" i="55"/>
  <c r="BN10" i="55"/>
  <c r="BM48" i="55"/>
  <c r="AY32" i="55"/>
  <c r="BC103" i="55"/>
  <c r="AS30" i="55"/>
  <c r="BN57" i="55"/>
  <c r="AK25" i="55"/>
  <c r="AA77" i="55"/>
  <c r="AH136" i="55"/>
  <c r="AN68" i="55"/>
  <c r="S48" i="55"/>
  <c r="AW25" i="55"/>
  <c r="T117" i="55"/>
  <c r="AK113" i="55"/>
  <c r="AT29" i="55"/>
  <c r="AO57" i="55"/>
  <c r="AT43" i="55"/>
  <c r="AI212" i="55"/>
  <c r="BK29" i="55"/>
  <c r="BV87" i="55"/>
  <c r="AI93" i="55"/>
  <c r="Y120" i="55"/>
  <c r="BD49" i="55"/>
  <c r="BS29" i="55"/>
  <c r="T98" i="55"/>
  <c r="BU64" i="55"/>
  <c r="BK54" i="55"/>
  <c r="AA9" i="55"/>
  <c r="BQ80" i="55"/>
  <c r="AR59" i="55"/>
  <c r="BT125" i="55"/>
  <c r="AG110" i="55"/>
  <c r="BJ35" i="55"/>
  <c r="W60" i="55"/>
  <c r="BV55" i="55"/>
  <c r="AX39" i="55"/>
  <c r="AA73" i="55"/>
  <c r="Y152" i="55"/>
  <c r="BM72" i="55"/>
  <c r="BH68" i="55"/>
  <c r="BM88" i="55"/>
  <c r="BS79" i="55"/>
  <c r="AA103" i="55"/>
  <c r="R109" i="55"/>
  <c r="AS26" i="55"/>
  <c r="S63" i="55"/>
  <c r="AO47" i="55"/>
  <c r="V132" i="55"/>
  <c r="AW18" i="55"/>
  <c r="V81" i="55"/>
  <c r="BF150" i="55"/>
  <c r="AL11" i="55"/>
  <c r="BI30" i="55"/>
  <c r="BL30" i="55"/>
  <c r="AE96" i="55"/>
  <c r="AA145" i="55"/>
  <c r="AQ39" i="55"/>
  <c r="AV24" i="55"/>
  <c r="BC194" i="55"/>
  <c r="AQ104" i="55"/>
  <c r="AZ52" i="55"/>
  <c r="AV17" i="55"/>
  <c r="BX81" i="55"/>
  <c r="AC91" i="55"/>
  <c r="BI139" i="55"/>
  <c r="AS11" i="55"/>
  <c r="BE71" i="55"/>
  <c r="AR113" i="55"/>
  <c r="U103" i="55"/>
  <c r="Q181" i="55"/>
  <c r="BV58" i="55"/>
  <c r="BX69" i="55"/>
  <c r="M157" i="55"/>
  <c r="BK40" i="55"/>
  <c r="AE143" i="55"/>
  <c r="O166" i="55"/>
  <c r="P90" i="55"/>
  <c r="W86" i="55"/>
  <c r="BW68" i="55"/>
  <c r="BQ45" i="55"/>
  <c r="BU158" i="55"/>
  <c r="BY63" i="55"/>
  <c r="BF28" i="55"/>
  <c r="BB36" i="55"/>
  <c r="BT73" i="55"/>
  <c r="AQ122" i="55"/>
  <c r="T125" i="55"/>
  <c r="AM59" i="55"/>
  <c r="BI157" i="55"/>
  <c r="T103" i="55"/>
  <c r="BQ126" i="55"/>
  <c r="AR34" i="55"/>
  <c r="BJ79" i="55"/>
  <c r="BT95" i="55"/>
  <c r="W121" i="55"/>
  <c r="R112" i="55"/>
  <c r="BE34" i="55"/>
  <c r="T146" i="55"/>
  <c r="BU111" i="55"/>
  <c r="BN52" i="55"/>
  <c r="AC193" i="55"/>
  <c r="O104" i="55"/>
  <c r="BB55" i="55"/>
  <c r="W76" i="55"/>
  <c r="BL57" i="55"/>
  <c r="AW152" i="55"/>
  <c r="AG78" i="55"/>
  <c r="T89" i="55"/>
  <c r="BG16" i="55"/>
  <c r="BP101" i="55"/>
  <c r="U10" i="55"/>
  <c r="BP74" i="55"/>
  <c r="BZ171" i="55"/>
  <c r="Q90" i="55"/>
  <c r="O137" i="55"/>
  <c r="R78" i="55"/>
  <c r="AN60" i="55"/>
  <c r="BN77" i="55"/>
  <c r="AZ74" i="55"/>
  <c r="BP28" i="55"/>
  <c r="BF63" i="55"/>
  <c r="O76" i="55"/>
  <c r="BO29" i="55"/>
  <c r="AS102" i="55"/>
  <c r="M86" i="55"/>
  <c r="AM60" i="55"/>
  <c r="AY58" i="55"/>
  <c r="BA155" i="55"/>
  <c r="BR61" i="55"/>
  <c r="BG58" i="55"/>
  <c r="AI54" i="55"/>
  <c r="AW133" i="55"/>
  <c r="AG60" i="55"/>
  <c r="AR37" i="55"/>
  <c r="AK195" i="55"/>
  <c r="AG32" i="55"/>
  <c r="Y54" i="55"/>
  <c r="M14" i="55"/>
  <c r="AL128" i="55"/>
  <c r="BT97" i="55"/>
  <c r="BQ107" i="55"/>
  <c r="AY98" i="55"/>
  <c r="BB13" i="55"/>
  <c r="W65" i="55"/>
  <c r="O18" i="55"/>
  <c r="AT18" i="55"/>
  <c r="BI26" i="55"/>
  <c r="BI66" i="55"/>
  <c r="AE36" i="55"/>
  <c r="O105" i="55"/>
  <c r="AK100" i="55"/>
  <c r="AR65" i="55"/>
  <c r="AH94" i="55"/>
  <c r="BF35" i="55"/>
  <c r="BA100" i="55"/>
  <c r="AX15" i="55"/>
  <c r="AS137" i="55"/>
  <c r="AC103" i="55"/>
  <c r="AJ131" i="55"/>
  <c r="BL117" i="55"/>
  <c r="BT57" i="55"/>
  <c r="AT38" i="55"/>
  <c r="AI73" i="55"/>
  <c r="BN43" i="55"/>
  <c r="AG94" i="55"/>
  <c r="AS90" i="55"/>
  <c r="AS175" i="55"/>
  <c r="AU68" i="55"/>
  <c r="Y21" i="55"/>
  <c r="BP21" i="55"/>
  <c r="BT76" i="55"/>
  <c r="BX55" i="55"/>
  <c r="U28" i="55"/>
  <c r="W35" i="55"/>
  <c r="BA33" i="55"/>
  <c r="BC110" i="55"/>
  <c r="BG67" i="55"/>
  <c r="AY62" i="55"/>
  <c r="AC129" i="55"/>
  <c r="AW126" i="55"/>
  <c r="BN27" i="55"/>
  <c r="AM79" i="55"/>
  <c r="BB29" i="55"/>
  <c r="BF12" i="55"/>
  <c r="AO107" i="55"/>
  <c r="AU42" i="55"/>
  <c r="BE26" i="55"/>
  <c r="AX85" i="55"/>
  <c r="AC100" i="55"/>
  <c r="AI153" i="55"/>
  <c r="AP16" i="55"/>
  <c r="S23" i="55"/>
  <c r="BV15" i="55"/>
  <c r="AQ146" i="55"/>
  <c r="AV33" i="55"/>
  <c r="BR12" i="55"/>
  <c r="AJ79" i="55"/>
  <c r="BU14" i="55"/>
  <c r="BF41" i="55"/>
  <c r="BU41" i="55"/>
  <c r="AR16" i="55"/>
  <c r="AT71" i="55"/>
  <c r="AY77" i="55"/>
  <c r="BB24" i="55"/>
  <c r="AK98" i="55"/>
  <c r="AR90" i="55"/>
  <c r="BO28" i="55"/>
  <c r="BV106" i="55"/>
  <c r="BO17" i="55"/>
  <c r="AM76" i="55"/>
  <c r="AV73" i="55"/>
  <c r="BR151" i="55"/>
  <c r="BT56" i="55"/>
  <c r="AP47" i="55"/>
  <c r="AL134" i="55"/>
  <c r="AO112" i="55"/>
  <c r="AM51" i="55"/>
  <c r="S38" i="55"/>
  <c r="BE50" i="55"/>
  <c r="BD56" i="55"/>
  <c r="BV79" i="55"/>
  <c r="BM53" i="55"/>
  <c r="AS17" i="55"/>
  <c r="BC85" i="55"/>
  <c r="AV40" i="55"/>
  <c r="AK86" i="55"/>
  <c r="BV20" i="55"/>
  <c r="BD88" i="55"/>
  <c r="O215" i="55"/>
  <c r="BX9" i="55"/>
  <c r="AW47" i="55"/>
  <c r="BL12" i="55"/>
  <c r="BK19" i="55"/>
  <c r="BT181" i="55"/>
  <c r="AA12" i="55"/>
  <c r="AO79" i="55"/>
  <c r="AM43" i="55"/>
  <c r="BR72" i="55"/>
  <c r="AQ22" i="55"/>
  <c r="BP26" i="55"/>
  <c r="BR115" i="55"/>
  <c r="BO56" i="55"/>
  <c r="AW96" i="55"/>
  <c r="BA9" i="55"/>
  <c r="S15" i="55"/>
  <c r="AM20" i="55"/>
  <c r="AH184" i="55"/>
  <c r="AE82" i="55"/>
  <c r="X81" i="55"/>
  <c r="AN15" i="55"/>
  <c r="BW104" i="55"/>
  <c r="BY48" i="55"/>
  <c r="AM21" i="55"/>
  <c r="S51" i="55"/>
  <c r="BZ52" i="55"/>
  <c r="BW130" i="55"/>
  <c r="BD155" i="55"/>
  <c r="BM155" i="55"/>
  <c r="BI54" i="55"/>
  <c r="AJ32" i="55"/>
  <c r="M66" i="55"/>
  <c r="BO48" i="55"/>
  <c r="AY141" i="55"/>
  <c r="AY126" i="55"/>
  <c r="BZ72" i="55"/>
  <c r="BM11" i="55"/>
  <c r="AW73" i="55"/>
  <c r="BC15" i="55"/>
  <c r="AH43" i="55"/>
  <c r="BR28" i="55"/>
  <c r="AX13" i="55"/>
  <c r="BW29" i="55"/>
  <c r="BS133" i="55"/>
  <c r="AH12" i="55"/>
  <c r="U61" i="55"/>
  <c r="BH76" i="55"/>
  <c r="BM110" i="55"/>
  <c r="BF174" i="55"/>
  <c r="AU27" i="55"/>
  <c r="BZ149" i="55"/>
  <c r="BV44" i="55"/>
  <c r="Z143" i="55"/>
  <c r="AS114" i="55"/>
  <c r="BS31" i="55"/>
  <c r="AG87" i="55"/>
  <c r="BY31" i="55"/>
  <c r="BE89" i="55"/>
  <c r="AA13" i="55"/>
  <c r="AK133" i="55"/>
  <c r="BU77" i="55"/>
  <c r="AT68" i="55"/>
  <c r="BZ97" i="55"/>
  <c r="M42" i="55"/>
  <c r="BF9" i="55"/>
  <c r="BU21" i="55"/>
  <c r="BK47" i="55"/>
  <c r="AV64" i="55"/>
  <c r="BV71" i="55"/>
  <c r="V88" i="55"/>
  <c r="BG126" i="55"/>
  <c r="BG19" i="55"/>
  <c r="AX108" i="55"/>
  <c r="BU128" i="55"/>
  <c r="M62" i="55"/>
  <c r="AR55" i="55"/>
  <c r="AS47" i="55"/>
  <c r="AX34" i="55"/>
  <c r="AE14" i="55"/>
  <c r="AJ16" i="55"/>
  <c r="AV164" i="55"/>
  <c r="AE103" i="55"/>
  <c r="BC71" i="55"/>
  <c r="BA151" i="55"/>
  <c r="BY103" i="55"/>
  <c r="BQ47" i="55"/>
  <c r="AE54" i="55"/>
  <c r="AT24" i="55"/>
  <c r="BB111" i="55"/>
  <c r="AY50" i="55"/>
  <c r="AA76" i="55"/>
  <c r="BB59" i="55"/>
  <c r="BC43" i="55"/>
  <c r="BQ115" i="55"/>
  <c r="Y178" i="55"/>
  <c r="BI63" i="55"/>
  <c r="AA71" i="55"/>
  <c r="AV46" i="55"/>
  <c r="AQ80" i="55"/>
  <c r="BI114" i="55"/>
  <c r="BO188" i="55"/>
  <c r="AM55" i="55"/>
  <c r="R196" i="55"/>
  <c r="BA23" i="55"/>
  <c r="AC138" i="55"/>
  <c r="BL23" i="55"/>
  <c r="BZ10" i="55"/>
  <c r="BB84" i="55"/>
  <c r="Q42" i="55"/>
  <c r="O126" i="55"/>
  <c r="W70" i="55"/>
  <c r="Y99" i="55"/>
  <c r="BE103" i="55"/>
  <c r="AD91" i="55"/>
  <c r="BK166" i="55"/>
  <c r="W9" i="55"/>
  <c r="BM38" i="55"/>
  <c r="AZ162" i="55"/>
  <c r="BA178" i="55"/>
  <c r="BE155" i="55"/>
  <c r="AE35" i="55"/>
  <c r="AF124" i="55"/>
  <c r="BV64" i="55"/>
  <c r="BO109" i="55"/>
  <c r="BZ44" i="55"/>
  <c r="AV176" i="55"/>
  <c r="BL191" i="55"/>
  <c r="AP64" i="55"/>
  <c r="AP88" i="55"/>
  <c r="BN75" i="55"/>
  <c r="AW77" i="55"/>
  <c r="BQ23" i="55"/>
  <c r="AO93" i="55"/>
  <c r="BU92" i="55"/>
  <c r="AL96" i="55"/>
  <c r="BA93" i="55"/>
  <c r="U113" i="55"/>
  <c r="AE42" i="55"/>
  <c r="AP121" i="55"/>
  <c r="Q23" i="55"/>
  <c r="BT123" i="55"/>
  <c r="AW78" i="55"/>
  <c r="BC31" i="55"/>
  <c r="V145" i="55"/>
  <c r="Y27" i="55"/>
  <c r="BQ77" i="55"/>
  <c r="AI39" i="55"/>
  <c r="AH80" i="55"/>
  <c r="BG152" i="55"/>
  <c r="AE33" i="55"/>
  <c r="AR73" i="55"/>
  <c r="BU140" i="55"/>
  <c r="BF82" i="55"/>
  <c r="BG29" i="55"/>
  <c r="BU16" i="55"/>
  <c r="BG104" i="55"/>
  <c r="BU109" i="55"/>
  <c r="W21" i="55"/>
  <c r="M21" i="55"/>
  <c r="U162" i="55"/>
  <c r="BZ91" i="55"/>
  <c r="AF113" i="55"/>
  <c r="S64" i="55"/>
  <c r="AW70" i="55"/>
  <c r="BY39" i="55"/>
  <c r="AN165" i="55"/>
  <c r="AC171" i="55"/>
  <c r="AW43" i="55"/>
  <c r="BB21" i="55"/>
  <c r="AH11" i="55"/>
  <c r="BQ28" i="55"/>
  <c r="BI76" i="55"/>
  <c r="Y58" i="55"/>
  <c r="AW189" i="55"/>
  <c r="BH26" i="55"/>
  <c r="AI25" i="55"/>
  <c r="U100" i="55"/>
  <c r="AQ37" i="55"/>
  <c r="BX65" i="55"/>
  <c r="BE152" i="55"/>
  <c r="BU82" i="55"/>
  <c r="R108" i="55"/>
  <c r="U81" i="55"/>
  <c r="AT44" i="55"/>
  <c r="Q13" i="55"/>
  <c r="BZ32" i="55"/>
  <c r="BU55" i="55"/>
  <c r="AL61" i="55"/>
  <c r="BC141" i="55"/>
  <c r="AC107" i="55"/>
  <c r="AC40" i="55"/>
  <c r="BA74" i="55"/>
  <c r="BA98" i="55"/>
  <c r="AX133" i="55"/>
  <c r="AD113" i="55"/>
  <c r="AA85" i="55"/>
  <c r="BX41" i="55"/>
  <c r="BF99" i="55"/>
  <c r="BA25" i="55"/>
  <c r="U91" i="55"/>
  <c r="BM55" i="55"/>
  <c r="BK20" i="55"/>
  <c r="BT145" i="55"/>
  <c r="BC18" i="55"/>
  <c r="BB31" i="55"/>
  <c r="Y143" i="55"/>
  <c r="AC109" i="55"/>
  <c r="Q60" i="55"/>
  <c r="AW59" i="55"/>
  <c r="AL29" i="55"/>
  <c r="BW39" i="55"/>
  <c r="AT91" i="55"/>
  <c r="BZ13" i="55"/>
  <c r="AU11" i="55"/>
  <c r="W104" i="55"/>
  <c r="AO21" i="55"/>
  <c r="BO90" i="55"/>
  <c r="AP26" i="55"/>
  <c r="Q101" i="55"/>
  <c r="BU61" i="55"/>
  <c r="U48" i="55"/>
  <c r="BT10" i="55"/>
  <c r="AK61" i="55"/>
  <c r="BG56" i="55"/>
  <c r="AJ47" i="55"/>
  <c r="BD13" i="55"/>
  <c r="V103" i="55"/>
  <c r="BH70" i="55"/>
  <c r="AS55" i="55"/>
  <c r="BI151" i="55"/>
  <c r="BV89" i="55"/>
  <c r="AE79" i="55"/>
  <c r="W41" i="55"/>
  <c r="S96" i="55"/>
  <c r="BJ68" i="55"/>
  <c r="AW17" i="55"/>
  <c r="AH50" i="55"/>
  <c r="AQ46" i="55"/>
  <c r="AZ64" i="55"/>
  <c r="AN17" i="55"/>
  <c r="AW37" i="55"/>
  <c r="AL49" i="55"/>
  <c r="BO30" i="55"/>
  <c r="AP14" i="55"/>
  <c r="U44" i="55"/>
  <c r="AM110" i="55"/>
  <c r="BW131" i="55"/>
  <c r="AJ101" i="55"/>
  <c r="AZ132" i="55"/>
  <c r="AQ15" i="55"/>
  <c r="S34" i="55"/>
  <c r="AU134" i="55"/>
  <c r="BR47" i="55"/>
  <c r="BH119" i="55"/>
  <c r="BC44" i="55"/>
  <c r="AU156" i="55"/>
  <c r="BV34" i="55"/>
  <c r="AX125" i="55"/>
  <c r="AT94" i="55"/>
  <c r="BZ25" i="55"/>
  <c r="BG33" i="55"/>
  <c r="BK44" i="55"/>
  <c r="BH29" i="55"/>
  <c r="BX167" i="55"/>
  <c r="BX97" i="55"/>
  <c r="BS66" i="55"/>
  <c r="AQ40" i="55"/>
  <c r="BS57" i="55"/>
  <c r="AY18" i="55"/>
  <c r="AI35" i="55"/>
  <c r="AC133" i="55"/>
  <c r="BX39" i="55"/>
  <c r="BZ77" i="55"/>
  <c r="AR162" i="55"/>
  <c r="BM154" i="55"/>
  <c r="Y187" i="55"/>
  <c r="BP106" i="55"/>
  <c r="AS168" i="55"/>
  <c r="BY50" i="55"/>
  <c r="BV41" i="55"/>
  <c r="AS40" i="55"/>
  <c r="AG68" i="55"/>
  <c r="AR57" i="55"/>
  <c r="Y96" i="55"/>
  <c r="BN16" i="55"/>
  <c r="M125" i="55"/>
  <c r="AZ107" i="55"/>
  <c r="M167" i="55"/>
  <c r="AE156" i="55"/>
  <c r="BO75" i="55"/>
  <c r="AI41" i="55"/>
  <c r="BP154" i="55"/>
  <c r="AK33" i="55"/>
  <c r="BR74" i="55"/>
  <c r="AH58" i="55"/>
  <c r="BZ137" i="55"/>
  <c r="AW104" i="55"/>
  <c r="U77" i="55"/>
  <c r="BM129" i="55"/>
  <c r="AF193" i="55"/>
  <c r="AR64" i="55"/>
  <c r="BS22" i="55"/>
  <c r="BZ68" i="55"/>
  <c r="BG14" i="55"/>
  <c r="S10" i="55"/>
  <c r="BO179" i="55"/>
  <c r="AS14" i="55"/>
  <c r="M59" i="55"/>
  <c r="BL84" i="55"/>
  <c r="AL58" i="55"/>
  <c r="AZ31" i="55"/>
  <c r="AG31" i="55"/>
  <c r="AX109" i="55"/>
  <c r="BN49" i="55"/>
  <c r="P183" i="55"/>
  <c r="BU161" i="55"/>
  <c r="AC185" i="55"/>
  <c r="AZ23" i="55"/>
  <c r="AO151" i="55"/>
  <c r="AS103" i="55"/>
  <c r="BP23" i="55"/>
  <c r="AV124" i="55"/>
  <c r="AX55" i="55"/>
  <c r="BK28" i="55"/>
  <c r="M50" i="55"/>
  <c r="BE95" i="55"/>
  <c r="W115" i="55"/>
  <c r="BT13" i="55"/>
  <c r="AT172" i="55"/>
  <c r="AY35" i="55"/>
  <c r="BD217" i="55"/>
  <c r="BY151" i="55"/>
  <c r="BF93" i="55"/>
  <c r="AC32" i="55"/>
  <c r="BJ11" i="55"/>
  <c r="AK44" i="55"/>
  <c r="AV91" i="55"/>
  <c r="M150" i="55"/>
  <c r="BP33" i="55"/>
  <c r="W30" i="55"/>
  <c r="BD39" i="55"/>
  <c r="AU80" i="55"/>
  <c r="AA26" i="55"/>
  <c r="BV109" i="55"/>
  <c r="AW79" i="55"/>
  <c r="Z99" i="55"/>
  <c r="AK18" i="55"/>
  <c r="AG53" i="55"/>
  <c r="AQ21" i="55"/>
  <c r="AV23" i="55"/>
  <c r="BW62" i="55"/>
  <c r="X87" i="55"/>
  <c r="BC25" i="55"/>
  <c r="AC89" i="55"/>
  <c r="BO118" i="55"/>
  <c r="AP25" i="55"/>
  <c r="AB102" i="55"/>
  <c r="AM31" i="55"/>
  <c r="AK40" i="55"/>
  <c r="BY34" i="55"/>
  <c r="AG101" i="55"/>
  <c r="BI112" i="55"/>
  <c r="BL21" i="55"/>
  <c r="AN31" i="55"/>
  <c r="BE32" i="55"/>
  <c r="BW32" i="55"/>
  <c r="AF133" i="55"/>
  <c r="AO26" i="55"/>
  <c r="BW85" i="55"/>
  <c r="AY65" i="55"/>
  <c r="AS43" i="55"/>
  <c r="U43" i="55"/>
  <c r="AN38" i="55"/>
  <c r="AN47" i="55"/>
  <c r="AX22" i="55"/>
  <c r="BY58" i="55"/>
  <c r="BU46" i="55"/>
  <c r="BD118" i="55"/>
  <c r="BQ78" i="55"/>
  <c r="AC90" i="55"/>
  <c r="W23" i="55"/>
  <c r="BW40" i="55"/>
  <c r="AI38" i="55"/>
  <c r="BP14" i="55"/>
  <c r="AG44" i="55"/>
  <c r="AO101" i="55"/>
  <c r="AP83" i="55"/>
  <c r="Q70" i="55"/>
  <c r="AO41" i="55"/>
  <c r="AJ12" i="55"/>
  <c r="W124" i="55"/>
  <c r="AY23" i="55"/>
  <c r="Y42" i="55"/>
  <c r="BO24" i="55"/>
  <c r="AI69" i="55"/>
  <c r="AW84" i="55"/>
  <c r="AM131" i="55"/>
  <c r="M110" i="55"/>
  <c r="AK106" i="55"/>
  <c r="AZ79" i="55"/>
  <c r="BZ166" i="55"/>
  <c r="BY27" i="55"/>
  <c r="AS121" i="55"/>
  <c r="BV30" i="55"/>
  <c r="AR31" i="55"/>
  <c r="U16" i="55"/>
  <c r="AQ137" i="55"/>
  <c r="AG56" i="55"/>
  <c r="BK72" i="55"/>
  <c r="AG95" i="55"/>
  <c r="BJ23" i="55"/>
  <c r="AP18" i="55"/>
  <c r="AT107" i="55"/>
  <c r="AT12" i="55"/>
  <c r="BW16" i="55"/>
  <c r="AK199" i="55"/>
  <c r="AQ121" i="55"/>
  <c r="R89" i="55"/>
  <c r="BJ37" i="55"/>
  <c r="BJ36" i="55"/>
  <c r="BT39" i="55"/>
  <c r="BR15" i="55"/>
  <c r="P85" i="55"/>
  <c r="AO83" i="55"/>
  <c r="BB68" i="55"/>
  <c r="BP114" i="55"/>
  <c r="R197" i="55"/>
  <c r="AT70" i="55"/>
  <c r="BQ54" i="55"/>
  <c r="U51" i="55"/>
  <c r="AG108" i="55"/>
  <c r="BH25" i="55"/>
  <c r="T92" i="55"/>
  <c r="BC46" i="55"/>
  <c r="AR47" i="55"/>
  <c r="BF38" i="55"/>
  <c r="AG28" i="55"/>
  <c r="BG74" i="55"/>
  <c r="BQ89" i="55"/>
  <c r="AL90" i="55"/>
  <c r="BE31" i="55"/>
  <c r="Y31" i="55"/>
  <c r="BM57" i="55"/>
  <c r="BV66" i="55"/>
  <c r="Q27" i="55"/>
  <c r="AV37" i="55"/>
  <c r="O72" i="55"/>
  <c r="AE44" i="55"/>
  <c r="AG22" i="55"/>
  <c r="BH52" i="55"/>
  <c r="AF117" i="55"/>
  <c r="AG23" i="55"/>
  <c r="T79" i="55"/>
  <c r="BU49" i="55"/>
  <c r="AO36" i="55"/>
  <c r="AE45" i="55"/>
  <c r="AT125" i="55"/>
  <c r="AR69" i="55"/>
  <c r="BB12" i="55"/>
  <c r="BP38" i="55"/>
  <c r="AP102" i="55"/>
  <c r="AI88" i="55"/>
  <c r="AU35" i="55"/>
  <c r="AS42" i="55"/>
  <c r="BF53" i="55"/>
  <c r="O46" i="55"/>
  <c r="AG33" i="55"/>
  <c r="BF52" i="55"/>
  <c r="BR35" i="55"/>
  <c r="W140" i="55"/>
  <c r="Y28" i="55"/>
  <c r="W74" i="55"/>
  <c r="AZ35" i="55"/>
  <c r="AU25" i="55"/>
  <c r="T116" i="55"/>
  <c r="AY108" i="55"/>
  <c r="AQ102" i="55"/>
  <c r="BF30" i="55"/>
  <c r="P83" i="55"/>
  <c r="AY41" i="55"/>
  <c r="AK26" i="55"/>
  <c r="AH53" i="55"/>
  <c r="S135" i="55"/>
  <c r="Q62" i="55"/>
  <c r="BU97" i="55"/>
  <c r="AI155" i="55"/>
  <c r="M126" i="55"/>
  <c r="AD110" i="55"/>
  <c r="BB120" i="55"/>
  <c r="BK18" i="55"/>
  <c r="BY109" i="55"/>
  <c r="S11" i="55"/>
  <c r="O33" i="55"/>
  <c r="S31" i="55"/>
  <c r="AH173" i="55"/>
  <c r="BI58" i="55"/>
  <c r="M76" i="55"/>
  <c r="AD151" i="55"/>
  <c r="BW48" i="55"/>
  <c r="BG12" i="55"/>
  <c r="BJ154" i="55"/>
  <c r="AY81" i="55"/>
  <c r="AQ160" i="55"/>
  <c r="BL9" i="55"/>
  <c r="BQ50" i="55"/>
  <c r="X91" i="55"/>
  <c r="AN27" i="55"/>
  <c r="BN121" i="55"/>
  <c r="Y101" i="55"/>
  <c r="O14" i="55"/>
  <c r="AI182" i="55"/>
  <c r="BX187" i="55"/>
  <c r="S47" i="55"/>
  <c r="AH72" i="55"/>
  <c r="AQ56" i="55"/>
  <c r="AC57" i="55"/>
  <c r="BP77" i="55"/>
  <c r="BS101" i="55"/>
  <c r="AJ109" i="55"/>
  <c r="AJ50" i="55"/>
  <c r="AJ58" i="55"/>
  <c r="AF125" i="55"/>
  <c r="BB39" i="55"/>
  <c r="BE100" i="55"/>
  <c r="BO108" i="55"/>
  <c r="Y82" i="55"/>
  <c r="BE48" i="55"/>
  <c r="AC73" i="55"/>
  <c r="BI128" i="55"/>
  <c r="BT180" i="55"/>
  <c r="BJ34" i="55"/>
  <c r="U153" i="55"/>
  <c r="BC177" i="55"/>
  <c r="W63" i="55"/>
  <c r="AV38" i="55"/>
  <c r="AJ17" i="55"/>
  <c r="AQ19" i="55"/>
  <c r="AX29" i="55"/>
  <c r="AL25" i="55"/>
  <c r="BC24" i="55"/>
  <c r="S197" i="55"/>
  <c r="U17" i="55"/>
  <c r="S54" i="55"/>
  <c r="AK58" i="55"/>
  <c r="AI80" i="55"/>
  <c r="BR57" i="55"/>
  <c r="BE81" i="55"/>
  <c r="AP72" i="55"/>
  <c r="BC126" i="55"/>
  <c r="BC161" i="55"/>
  <c r="BC50" i="55"/>
  <c r="BJ72" i="55"/>
  <c r="BM52" i="55"/>
  <c r="AW33" i="55"/>
  <c r="Q84" i="55"/>
  <c r="AU14" i="55"/>
  <c r="AY109" i="55"/>
  <c r="AL43" i="55"/>
  <c r="O150" i="55"/>
  <c r="BG231" i="55"/>
  <c r="AX36" i="55"/>
  <c r="BU32" i="55"/>
  <c r="BU127" i="55"/>
  <c r="BH44" i="55"/>
  <c r="AV30" i="55"/>
  <c r="AO42" i="55"/>
  <c r="AZ16" i="55"/>
  <c r="W77" i="55"/>
  <c r="Q63" i="55"/>
  <c r="BV82" i="55"/>
  <c r="AN74" i="55"/>
  <c r="BU95" i="55"/>
  <c r="AK34" i="55"/>
  <c r="AT142" i="55"/>
  <c r="AJ59" i="55"/>
  <c r="AC21" i="55"/>
  <c r="BQ55" i="55"/>
  <c r="BO76" i="55"/>
  <c r="AI85" i="55"/>
  <c r="W68" i="55"/>
  <c r="BR32" i="55"/>
  <c r="AP191" i="55"/>
  <c r="BK14" i="55"/>
  <c r="AV69" i="55"/>
  <c r="AL47" i="55"/>
  <c r="BY23" i="55"/>
  <c r="BV40" i="55"/>
  <c r="U11" i="55"/>
  <c r="BM95" i="55"/>
  <c r="BP55" i="55"/>
  <c r="R163" i="55"/>
  <c r="AB79" i="55"/>
  <c r="BZ66" i="55"/>
  <c r="BZ55" i="55"/>
  <c r="AW30" i="55"/>
  <c r="BI19" i="55"/>
  <c r="S46" i="55"/>
  <c r="AP50" i="55"/>
  <c r="AK45" i="55"/>
  <c r="BC10" i="55"/>
  <c r="S25" i="55"/>
  <c r="AZ80" i="55"/>
  <c r="AC53" i="55"/>
  <c r="AR154" i="55"/>
  <c r="BB18" i="55"/>
  <c r="BO82" i="55"/>
  <c r="AQ84" i="55"/>
  <c r="BE168" i="55"/>
  <c r="AV53" i="55"/>
  <c r="BK35" i="55"/>
  <c r="M63" i="55"/>
  <c r="AP60" i="55"/>
  <c r="BZ65" i="55"/>
  <c r="BP27" i="55"/>
  <c r="AK91" i="55"/>
  <c r="AX28" i="55"/>
  <c r="AR30" i="55"/>
  <c r="BW47" i="55"/>
  <c r="BN48" i="55"/>
  <c r="BD26" i="55"/>
  <c r="BR89" i="55"/>
  <c r="BA40" i="55"/>
  <c r="AR52" i="55"/>
  <c r="AT27" i="55"/>
  <c r="P82" i="55"/>
  <c r="BK36" i="55"/>
  <c r="BE23" i="55"/>
  <c r="AI102" i="55"/>
  <c r="AC93" i="55"/>
  <c r="BR39" i="55"/>
  <c r="BD83" i="55"/>
  <c r="BA44" i="55"/>
  <c r="AJ21" i="55"/>
  <c r="BO70" i="55"/>
  <c r="AN175" i="55"/>
  <c r="AM50" i="55"/>
  <c r="BN59" i="55"/>
  <c r="BC45" i="55"/>
  <c r="BF129" i="55"/>
  <c r="Q165" i="55"/>
  <c r="AI19" i="55"/>
  <c r="AP58" i="55"/>
  <c r="Z95" i="55"/>
  <c r="BI176" i="55"/>
  <c r="AM48" i="55"/>
  <c r="AY208" i="55"/>
  <c r="AK24" i="55"/>
  <c r="BP176" i="55"/>
  <c r="BF72" i="55"/>
  <c r="AA43" i="55"/>
  <c r="BT47" i="55"/>
  <c r="AT31" i="55"/>
  <c r="AK81" i="55"/>
  <c r="BE134" i="55"/>
  <c r="AU21" i="55"/>
  <c r="AE55" i="55"/>
  <c r="AN25" i="55"/>
  <c r="BQ113" i="55"/>
  <c r="BK39" i="55"/>
  <c r="AA96" i="55"/>
  <c r="BH18" i="55"/>
  <c r="AD180" i="55"/>
  <c r="AX86" i="55"/>
  <c r="T211" i="55"/>
  <c r="BH61" i="55"/>
  <c r="BY22" i="55"/>
  <c r="BJ51" i="55"/>
  <c r="BD98" i="55"/>
  <c r="BI92" i="55"/>
  <c r="BD64" i="55"/>
  <c r="AN50" i="55"/>
  <c r="N35" i="55"/>
  <c r="AU226" i="55"/>
  <c r="BF95" i="55"/>
  <c r="BS200" i="55"/>
  <c r="BX158" i="55"/>
  <c r="S65" i="55"/>
  <c r="AW50" i="55"/>
  <c r="BX72" i="55"/>
  <c r="BO185" i="55"/>
  <c r="AX74" i="55"/>
  <c r="BK146" i="55"/>
  <c r="BA57" i="55"/>
  <c r="U30" i="55"/>
  <c r="BO34" i="55"/>
  <c r="BM122" i="55"/>
  <c r="BI137" i="55"/>
  <c r="AQ36" i="55"/>
  <c r="BK21" i="55"/>
  <c r="BW67" i="55"/>
  <c r="AM90" i="55"/>
  <c r="BB85" i="55"/>
  <c r="U117" i="55"/>
  <c r="BN63" i="55"/>
  <c r="AZ134" i="55"/>
  <c r="BH38" i="55"/>
  <c r="BN93" i="55"/>
  <c r="AL68" i="55"/>
  <c r="AV148" i="55"/>
  <c r="AC37" i="55"/>
  <c r="BP174" i="55"/>
  <c r="W111" i="55"/>
  <c r="AY31" i="55"/>
  <c r="AS63" i="55"/>
  <c r="AC12" i="55"/>
  <c r="BG46" i="55"/>
  <c r="AD101" i="55"/>
  <c r="BA75" i="55"/>
  <c r="U24" i="55"/>
  <c r="AL12" i="55"/>
  <c r="AE50" i="55"/>
  <c r="AS130" i="55"/>
  <c r="O82" i="55"/>
  <c r="BP30" i="55"/>
  <c r="AW12" i="55"/>
  <c r="BM37" i="55"/>
  <c r="AV60" i="55"/>
  <c r="BS173" i="55"/>
  <c r="BJ113" i="55"/>
  <c r="V80" i="55"/>
  <c r="AX50" i="55"/>
  <c r="BN20" i="55"/>
  <c r="Q116" i="55"/>
  <c r="AR56" i="55"/>
  <c r="AU96" i="55"/>
  <c r="BE63" i="55"/>
  <c r="AE37" i="55"/>
  <c r="AA113" i="55"/>
  <c r="BG146" i="55"/>
  <c r="BG62" i="55"/>
  <c r="AI143" i="55"/>
  <c r="AR121" i="55"/>
  <c r="BB108" i="55"/>
  <c r="AH120" i="55"/>
  <c r="BF100" i="55"/>
  <c r="BL14" i="55"/>
  <c r="BX149" i="55"/>
  <c r="AD132" i="55"/>
  <c r="BV135" i="55"/>
  <c r="AZ33" i="55"/>
  <c r="BT72" i="55"/>
  <c r="AE29" i="55"/>
  <c r="BQ86" i="55"/>
  <c r="AX78" i="55"/>
  <c r="AX94" i="55"/>
  <c r="X173" i="55"/>
  <c r="Y90" i="55"/>
  <c r="AG214" i="55"/>
  <c r="BS58" i="55"/>
  <c r="BM140" i="55"/>
  <c r="AH116" i="55"/>
  <c r="BY76" i="55"/>
  <c r="AA91" i="55"/>
  <c r="AA47" i="55"/>
  <c r="BK33" i="55"/>
  <c r="BZ37" i="55"/>
  <c r="O224" i="55"/>
  <c r="BZ45" i="55"/>
  <c r="BO45" i="55"/>
  <c r="BG41" i="55"/>
  <c r="AV159" i="55"/>
  <c r="AC118" i="55"/>
  <c r="BD24" i="55"/>
  <c r="Q44" i="55"/>
  <c r="BW36" i="55"/>
  <c r="BH125" i="55"/>
  <c r="AJ200" i="55"/>
  <c r="BN78" i="55"/>
  <c r="BO55" i="55"/>
  <c r="BS152" i="55"/>
  <c r="U31" i="55"/>
  <c r="AP41" i="55"/>
  <c r="AA90" i="55"/>
  <c r="BW18" i="55"/>
  <c r="AP70" i="55"/>
  <c r="BW101" i="55"/>
  <c r="Z159" i="55"/>
  <c r="Y33" i="55"/>
  <c r="AF103" i="55"/>
  <c r="BO40" i="55"/>
  <c r="BH136" i="55"/>
  <c r="BD102" i="55"/>
  <c r="AI36" i="55"/>
  <c r="BE187" i="55"/>
  <c r="AJ11" i="55"/>
  <c r="BD134" i="55"/>
  <c r="BB102" i="55"/>
  <c r="Q99" i="55"/>
  <c r="BI52" i="55"/>
  <c r="Z160" i="55"/>
  <c r="AH67" i="55"/>
  <c r="P173" i="55"/>
  <c r="BW119" i="55"/>
  <c r="BL154" i="55"/>
  <c r="BF66" i="55"/>
  <c r="BZ101" i="55"/>
  <c r="BT26" i="55"/>
  <c r="AU13" i="55"/>
  <c r="AV152" i="55"/>
  <c r="BK25" i="55"/>
  <c r="BG32" i="55"/>
  <c r="BA80" i="55"/>
  <c r="BR71" i="55"/>
  <c r="AU131" i="55"/>
  <c r="AQ134" i="55"/>
  <c r="AS31" i="55"/>
  <c r="AY21" i="55"/>
  <c r="AX153" i="55"/>
  <c r="AL40" i="55"/>
  <c r="BG57" i="55"/>
  <c r="AF104" i="55"/>
  <c r="S40" i="55"/>
  <c r="BE116" i="55"/>
  <c r="AV80" i="55"/>
  <c r="AT67" i="55"/>
  <c r="BV21" i="55"/>
  <c r="AZ37" i="55"/>
  <c r="AH83" i="55"/>
  <c r="BV63" i="55"/>
  <c r="BJ163" i="55"/>
  <c r="V101" i="55"/>
  <c r="BJ18" i="55"/>
  <c r="Z117" i="55"/>
  <c r="AV172" i="55"/>
  <c r="BS19" i="55"/>
  <c r="BC101" i="55"/>
  <c r="AP30" i="55"/>
  <c r="BU25" i="55"/>
  <c r="BW84" i="55"/>
  <c r="BO89" i="55"/>
  <c r="BD89" i="55"/>
  <c r="AY74" i="55"/>
  <c r="AW63" i="55"/>
  <c r="BF45" i="55"/>
  <c r="AR15" i="55"/>
  <c r="AX58" i="55"/>
  <c r="O155" i="55"/>
  <c r="AK73" i="55"/>
  <c r="AW98" i="55"/>
  <c r="BC20" i="55"/>
  <c r="AO121" i="55"/>
  <c r="AV55" i="55"/>
  <c r="AG80" i="55"/>
  <c r="Q86" i="55"/>
  <c r="AN83" i="55"/>
  <c r="BF111" i="55"/>
  <c r="AD89" i="55"/>
  <c r="Q61" i="55"/>
  <c r="BN143" i="55"/>
  <c r="BB61" i="55"/>
  <c r="AI22" i="55"/>
  <c r="BO20" i="55"/>
  <c r="BZ19" i="55"/>
  <c r="Q88" i="55"/>
  <c r="X118" i="55"/>
  <c r="BR34" i="55"/>
  <c r="BT31" i="55"/>
  <c r="AQ73" i="55"/>
  <c r="BJ56" i="55"/>
  <c r="BG71" i="55"/>
  <c r="O51" i="55"/>
  <c r="BJ48" i="55"/>
  <c r="AL35" i="55"/>
  <c r="AM105" i="55"/>
  <c r="Q10" i="55"/>
  <c r="AJ46" i="55"/>
  <c r="AY45" i="55"/>
  <c r="AC166" i="55"/>
  <c r="BM22" i="55"/>
  <c r="BB17" i="55"/>
  <c r="BX26" i="55"/>
  <c r="Z122" i="55"/>
  <c r="BC118" i="55"/>
  <c r="BW73" i="55"/>
  <c r="AU15" i="55"/>
  <c r="AM74" i="55"/>
  <c r="AH90" i="55"/>
  <c r="BO37" i="55"/>
  <c r="AG59" i="55"/>
  <c r="Y91" i="55"/>
  <c r="BR38" i="55"/>
  <c r="AM53" i="55"/>
  <c r="BL41" i="55"/>
  <c r="BC108" i="55"/>
  <c r="BC89" i="55"/>
  <c r="M98" i="55"/>
  <c r="AI17" i="55"/>
  <c r="BF24" i="55"/>
  <c r="BM109" i="55"/>
  <c r="BE107" i="55"/>
  <c r="BD61" i="55"/>
  <c r="U32" i="55"/>
  <c r="AF163" i="55"/>
  <c r="AX14" i="55"/>
  <c r="AO219" i="55"/>
  <c r="BD228" i="55"/>
  <c r="R130" i="55"/>
  <c r="AR54" i="55"/>
  <c r="BI21" i="55"/>
  <c r="AY19" i="55"/>
  <c r="Y40" i="55"/>
  <c r="AM69" i="55"/>
  <c r="BK62" i="55"/>
  <c r="BO18" i="55"/>
  <c r="AP234" i="55"/>
  <c r="BZ92" i="55"/>
  <c r="BF144" i="55"/>
  <c r="BR26" i="55"/>
  <c r="BA115" i="55"/>
  <c r="Y34" i="55"/>
  <c r="AP52" i="55"/>
  <c r="BX35" i="55"/>
  <c r="BO16" i="55"/>
  <c r="W31" i="55"/>
  <c r="BW69" i="55"/>
  <c r="AL17" i="55"/>
  <c r="BR24" i="55"/>
  <c r="BH36" i="55"/>
  <c r="AI112" i="55"/>
  <c r="AY63" i="55"/>
  <c r="BM63" i="55"/>
  <c r="AJ110" i="55"/>
  <c r="S36" i="55"/>
  <c r="BE184" i="55"/>
  <c r="Q17" i="55"/>
  <c r="AI97" i="55"/>
  <c r="M217" i="55"/>
  <c r="BY61" i="55"/>
  <c r="BX124" i="55"/>
  <c r="BO192" i="55"/>
  <c r="AM56" i="55"/>
  <c r="BV48" i="55"/>
  <c r="AJ57" i="55"/>
  <c r="BX13" i="55"/>
  <c r="BQ75" i="55"/>
  <c r="Y97" i="55"/>
  <c r="AG66" i="55"/>
  <c r="AS19" i="55"/>
  <c r="Z130" i="55"/>
  <c r="AO54" i="55"/>
  <c r="BU28" i="55"/>
  <c r="O22" i="55"/>
  <c r="AS83" i="55"/>
  <c r="BM108" i="55"/>
  <c r="BA56" i="55"/>
  <c r="V123" i="55"/>
  <c r="BB67" i="55"/>
  <c r="Y18" i="55"/>
  <c r="AY43" i="55"/>
  <c r="AS107" i="55"/>
  <c r="AV41" i="55"/>
  <c r="BE218" i="55"/>
  <c r="AK104" i="55"/>
  <c r="AV87" i="55"/>
  <c r="AD115" i="55"/>
  <c r="P162" i="55"/>
  <c r="BA119" i="55"/>
  <c r="BM78" i="55"/>
  <c r="AE112" i="55"/>
  <c r="AP147" i="55"/>
  <c r="BQ84" i="55"/>
  <c r="O17" i="55"/>
  <c r="BY164" i="55"/>
  <c r="AN173" i="55"/>
  <c r="AR29" i="55"/>
  <c r="U63" i="55"/>
  <c r="BU47" i="55"/>
  <c r="AZ17" i="55"/>
  <c r="BC109" i="55"/>
  <c r="BF54" i="55"/>
  <c r="AZ181" i="55"/>
  <c r="AM14" i="55"/>
  <c r="BZ46" i="55"/>
  <c r="BH48" i="55"/>
  <c r="AO30" i="55"/>
  <c r="AA28" i="55"/>
  <c r="AP105" i="55"/>
  <c r="BX31" i="55"/>
  <c r="BQ9" i="55"/>
  <c r="AE167" i="55"/>
  <c r="AG40" i="55"/>
  <c r="BP120" i="55"/>
  <c r="AN160" i="55"/>
  <c r="BK108" i="55"/>
  <c r="AL21" i="55"/>
  <c r="AX33" i="55"/>
  <c r="Q118" i="55"/>
  <c r="BE209" i="55"/>
  <c r="P197" i="55"/>
  <c r="BU166" i="55"/>
  <c r="AI177" i="55"/>
  <c r="Q75" i="55"/>
  <c r="R222" i="55"/>
  <c r="M107" i="55"/>
  <c r="BM131" i="55"/>
  <c r="AL101" i="55"/>
  <c r="AV67" i="55"/>
  <c r="AP92" i="55"/>
  <c r="BM14" i="55"/>
  <c r="BE51" i="55"/>
  <c r="BJ95" i="55"/>
  <c r="AN13" i="55"/>
  <c r="S112" i="55"/>
  <c r="AU146" i="55"/>
  <c r="BN40" i="55"/>
  <c r="BU181" i="55"/>
  <c r="Y78" i="55"/>
  <c r="BR69" i="55"/>
  <c r="BP37" i="55"/>
  <c r="S217" i="55"/>
  <c r="BU103" i="55"/>
  <c r="T82" i="55"/>
  <c r="BI62" i="55"/>
  <c r="BP17" i="55"/>
  <c r="BT14" i="55"/>
  <c r="BG95" i="55"/>
  <c r="S57" i="55"/>
  <c r="AU9" i="55"/>
  <c r="S43" i="55"/>
  <c r="U56" i="55"/>
  <c r="BS16" i="55"/>
  <c r="BH54" i="55"/>
  <c r="BS64" i="55"/>
  <c r="BY56" i="55"/>
  <c r="AH114" i="55"/>
  <c r="U22" i="55"/>
  <c r="AS94" i="55"/>
  <c r="AZ42" i="55"/>
  <c r="AJ24" i="55"/>
  <c r="AD106" i="55"/>
  <c r="BH14" i="55"/>
  <c r="AC197" i="55"/>
  <c r="O55" i="55"/>
  <c r="BU45" i="55"/>
  <c r="AB111" i="55"/>
  <c r="AI58" i="55"/>
  <c r="O19" i="55"/>
  <c r="BQ122" i="55"/>
  <c r="BR75" i="55"/>
  <c r="AU49" i="55"/>
  <c r="AC75" i="55"/>
  <c r="Y15" i="55"/>
  <c r="AP110" i="55"/>
  <c r="O11" i="55"/>
  <c r="BW54" i="55"/>
  <c r="Z137" i="55"/>
  <c r="BR14" i="55"/>
  <c r="BC97" i="55"/>
  <c r="BU57" i="55"/>
  <c r="AR79" i="55"/>
  <c r="AW38" i="55"/>
  <c r="AO51" i="55"/>
  <c r="BH162" i="55"/>
  <c r="AY80" i="55"/>
  <c r="AI158" i="55"/>
  <c r="AL38" i="55"/>
  <c r="AV132" i="55"/>
  <c r="AA44" i="55"/>
  <c r="BU136" i="55"/>
  <c r="AY121" i="55"/>
  <c r="BM76" i="55"/>
  <c r="BR20" i="55"/>
  <c r="AB104" i="55"/>
  <c r="BP64" i="55"/>
  <c r="S164" i="55"/>
  <c r="BK22" i="55"/>
  <c r="BH27" i="55"/>
  <c r="AJ44" i="55"/>
  <c r="BZ122" i="55"/>
  <c r="BE46" i="55"/>
  <c r="BD72" i="55"/>
  <c r="AW26" i="55"/>
  <c r="BO65" i="55"/>
  <c r="AL121" i="55"/>
  <c r="U21" i="55"/>
  <c r="AT179" i="55"/>
  <c r="AR13" i="55"/>
  <c r="T126" i="55"/>
  <c r="AX59" i="55"/>
  <c r="U129" i="55"/>
  <c r="BE109" i="55"/>
  <c r="AJ14" i="55"/>
  <c r="BR58" i="55"/>
  <c r="AI103" i="55"/>
  <c r="AW9" i="55"/>
  <c r="AR93" i="55"/>
  <c r="Q57" i="55"/>
  <c r="AT36" i="55"/>
  <c r="U54" i="55"/>
  <c r="AQ44" i="55"/>
  <c r="AU118" i="55"/>
  <c r="BV39" i="55"/>
  <c r="W64" i="55"/>
  <c r="W39" i="55"/>
  <c r="AU129" i="55"/>
  <c r="BU100" i="55"/>
  <c r="BW100" i="55"/>
  <c r="BR216" i="55"/>
  <c r="AZ61" i="55"/>
  <c r="BU115" i="55"/>
  <c r="AH19" i="55"/>
  <c r="AP74" i="55"/>
  <c r="BZ102" i="55"/>
  <c r="BQ44" i="55"/>
  <c r="BW33" i="55"/>
  <c r="BA59" i="55"/>
  <c r="AQ63" i="55"/>
  <c r="AR88" i="55"/>
  <c r="AI45" i="55"/>
  <c r="BR152" i="55"/>
  <c r="BI15" i="55"/>
  <c r="AW22" i="55"/>
  <c r="O37" i="55"/>
  <c r="BT19" i="55"/>
  <c r="AE30" i="55"/>
  <c r="BI49" i="55"/>
  <c r="AH63" i="55"/>
  <c r="AU46" i="55"/>
  <c r="BT30" i="55"/>
  <c r="AA29" i="55"/>
  <c r="AK49" i="55"/>
  <c r="BY13" i="55"/>
  <c r="AV51" i="55"/>
  <c r="W32" i="55"/>
  <c r="BW70" i="55"/>
  <c r="AI47" i="55"/>
  <c r="Y49" i="55"/>
  <c r="BJ58" i="55"/>
  <c r="BM87" i="55"/>
  <c r="AE38" i="55"/>
  <c r="AH21" i="55"/>
  <c r="BF27" i="55"/>
  <c r="BM30" i="55"/>
  <c r="AA59" i="55"/>
  <c r="BC35" i="55"/>
  <c r="W134" i="55"/>
  <c r="AT77" i="55"/>
  <c r="AP20" i="55"/>
  <c r="BT164" i="55"/>
  <c r="U38" i="55"/>
  <c r="BD62" i="55"/>
  <c r="AH33" i="55"/>
  <c r="BU19" i="55"/>
  <c r="AA100" i="55"/>
  <c r="BS103" i="55"/>
  <c r="AJ56" i="55"/>
  <c r="BT28" i="55"/>
  <c r="BT25" i="55"/>
  <c r="AX129" i="55"/>
  <c r="BJ84" i="55"/>
  <c r="AZ123" i="55"/>
  <c r="BL153" i="55"/>
  <c r="AC79" i="55"/>
  <c r="BP32" i="55"/>
  <c r="AN56" i="55"/>
  <c r="O120" i="55"/>
  <c r="BH167" i="55"/>
  <c r="BL34" i="55"/>
  <c r="AY15" i="55"/>
  <c r="AH66" i="55"/>
  <c r="AT20" i="55"/>
  <c r="BC79" i="55"/>
  <c r="BP19" i="55"/>
  <c r="AX19" i="55"/>
  <c r="AL79" i="55"/>
  <c r="BP36" i="55"/>
  <c r="BE72" i="55"/>
  <c r="AP85" i="55"/>
  <c r="BK23" i="55"/>
  <c r="AL151" i="55"/>
  <c r="Q150" i="55"/>
  <c r="AY100" i="55"/>
  <c r="BQ22" i="55"/>
  <c r="BX89" i="55"/>
  <c r="BE154" i="55"/>
  <c r="BF48" i="55"/>
  <c r="V158" i="55"/>
  <c r="U136" i="55"/>
  <c r="AZ30" i="55"/>
  <c r="BN107" i="55"/>
  <c r="O43" i="55"/>
  <c r="BE11" i="55"/>
  <c r="BI108" i="55"/>
  <c r="AJ26" i="55"/>
  <c r="AR75" i="55"/>
  <c r="AJ68" i="55"/>
  <c r="BS128" i="55"/>
  <c r="BA69" i="55"/>
  <c r="AC47" i="55"/>
  <c r="AM82" i="55"/>
  <c r="AT61" i="55"/>
  <c r="BY97" i="55"/>
  <c r="BC88" i="55"/>
  <c r="AL18" i="55"/>
  <c r="BZ27" i="55"/>
  <c r="BZ57" i="55"/>
  <c r="BV31" i="55"/>
  <c r="BP16" i="55"/>
  <c r="BX56" i="55"/>
  <c r="AM142" i="55"/>
  <c r="AO38" i="55"/>
  <c r="O48" i="55"/>
  <c r="AC44" i="55"/>
  <c r="AA84" i="55"/>
  <c r="BS61" i="55"/>
  <c r="BO84" i="55"/>
  <c r="BU35" i="55"/>
  <c r="X79" i="55"/>
  <c r="BZ79" i="55"/>
  <c r="R82" i="55"/>
  <c r="U64" i="55"/>
  <c r="X205" i="55"/>
  <c r="AQ163" i="55"/>
  <c r="Q73" i="55"/>
  <c r="S107" i="55"/>
  <c r="AS149" i="55"/>
  <c r="AQ82" i="55"/>
  <c r="W27" i="55"/>
  <c r="AY49" i="55"/>
  <c r="M37" i="55"/>
  <c r="M109" i="55"/>
  <c r="BK117" i="55"/>
  <c r="BL131" i="55"/>
  <c r="AI99" i="55"/>
  <c r="BN65" i="55"/>
  <c r="AX11" i="55"/>
  <c r="BL28" i="55"/>
  <c r="V124" i="55"/>
  <c r="P94" i="55"/>
  <c r="AW99" i="55"/>
  <c r="AJ93" i="55"/>
  <c r="BH22" i="55"/>
  <c r="W138" i="55"/>
  <c r="BG87" i="55"/>
  <c r="AN75" i="55"/>
  <c r="BP10" i="55"/>
  <c r="AG67" i="55"/>
  <c r="AC121" i="55"/>
  <c r="BJ134" i="55"/>
  <c r="V137" i="55"/>
  <c r="AW39" i="55"/>
  <c r="AS233" i="55"/>
  <c r="AE161" i="55"/>
  <c r="BH53" i="55"/>
  <c r="BR45" i="55"/>
  <c r="AU64" i="55"/>
  <c r="AP29" i="55"/>
  <c r="BZ64" i="55"/>
  <c r="AM170" i="55"/>
  <c r="BW20" i="55"/>
  <c r="BE104" i="55"/>
  <c r="T85" i="55"/>
  <c r="AO139" i="55"/>
  <c r="BQ51" i="55"/>
  <c r="AY154" i="55"/>
  <c r="S18" i="55"/>
  <c r="Q103" i="55"/>
  <c r="BC131" i="55"/>
  <c r="AT112" i="55"/>
  <c r="AM17" i="55"/>
  <c r="BP62" i="55"/>
  <c r="AI71" i="55"/>
  <c r="AS39" i="55"/>
  <c r="BE158" i="55"/>
  <c r="AH28" i="55"/>
  <c r="BS85" i="55"/>
  <c r="AN34" i="55"/>
  <c r="AH77" i="55"/>
  <c r="BN124" i="55"/>
  <c r="BP90" i="55"/>
  <c r="AB139" i="55"/>
  <c r="AD114" i="55"/>
  <c r="BD32" i="55"/>
  <c r="BR51" i="55"/>
  <c r="BN39" i="55"/>
  <c r="BN21" i="55"/>
  <c r="AA114" i="55"/>
  <c r="BN162" i="55"/>
  <c r="AL197" i="55"/>
  <c r="AG26" i="55"/>
  <c r="S155" i="55"/>
  <c r="BN110" i="55"/>
  <c r="AM15" i="55"/>
  <c r="AI30" i="55"/>
  <c r="BB109" i="55"/>
  <c r="AC84" i="55"/>
  <c r="AO20" i="55"/>
  <c r="BW110" i="55"/>
  <c r="AA52" i="55"/>
  <c r="BR30" i="55"/>
  <c r="AY84" i="55"/>
  <c r="AZ60" i="55"/>
  <c r="BT51" i="55"/>
  <c r="AZ159" i="55"/>
  <c r="AT73" i="55"/>
  <c r="AH49" i="55"/>
  <c r="T114" i="55"/>
  <c r="AY90" i="55"/>
  <c r="AZ24" i="55"/>
  <c r="BV16" i="55"/>
  <c r="AS128" i="55"/>
  <c r="BI83" i="55"/>
  <c r="AG97" i="55"/>
  <c r="U90" i="55"/>
  <c r="AB126" i="55"/>
  <c r="BV200" i="55"/>
  <c r="AV12" i="55"/>
  <c r="AA147" i="55"/>
  <c r="AN128" i="55"/>
  <c r="BN50" i="55"/>
  <c r="AR58" i="55"/>
  <c r="AW21" i="55"/>
  <c r="BV147" i="55"/>
  <c r="P136" i="55"/>
  <c r="BD75" i="55"/>
  <c r="AG39" i="55"/>
  <c r="AG93" i="55"/>
  <c r="AN20" i="55"/>
  <c r="BV25" i="55"/>
  <c r="AG55" i="55"/>
  <c r="BU141" i="55"/>
  <c r="AK60" i="55"/>
  <c r="BZ75" i="55"/>
  <c r="BP41" i="55"/>
  <c r="BZ42" i="55"/>
  <c r="BP31" i="55"/>
  <c r="BR88" i="55"/>
  <c r="BR16" i="55"/>
  <c r="S72" i="55"/>
  <c r="BP117" i="55"/>
  <c r="AS20" i="55"/>
  <c r="BZ24" i="55"/>
  <c r="AI59" i="55"/>
  <c r="AV93" i="55"/>
  <c r="AW97" i="55"/>
  <c r="BH37" i="55"/>
  <c r="BR82" i="55"/>
  <c r="T81" i="55"/>
  <c r="BL29" i="55"/>
  <c r="BB9" i="55"/>
  <c r="AK126" i="55"/>
  <c r="Q28" i="55"/>
  <c r="AL15" i="55"/>
  <c r="AN40" i="55"/>
  <c r="AZ90" i="55"/>
  <c r="BB11" i="55"/>
  <c r="BQ85" i="55"/>
  <c r="AT21" i="55"/>
  <c r="W159" i="55"/>
  <c r="BD34" i="55"/>
  <c r="BT21" i="55"/>
  <c r="BP24" i="55"/>
  <c r="Z192" i="55"/>
  <c r="BY60" i="55"/>
  <c r="BK76" i="55"/>
  <c r="BQ11" i="55"/>
  <c r="AB182" i="55"/>
  <c r="AG126" i="55"/>
  <c r="AL97" i="55"/>
  <c r="AC170" i="55"/>
  <c r="BN38" i="55"/>
  <c r="Z81" i="55"/>
  <c r="BS40" i="55"/>
  <c r="AG119" i="55"/>
  <c r="BC183" i="55"/>
  <c r="BN29" i="55"/>
  <c r="Q91" i="55"/>
  <c r="Z158" i="55"/>
  <c r="BX53" i="55"/>
  <c r="BP105" i="55"/>
  <c r="AO131" i="55"/>
  <c r="AM66" i="55"/>
  <c r="BP123" i="55"/>
  <c r="BE86" i="55"/>
  <c r="P161" i="55"/>
  <c r="AK30" i="55"/>
  <c r="Y136" i="55"/>
  <c r="BD74" i="55"/>
  <c r="AO69" i="55"/>
  <c r="BJ40" i="55"/>
  <c r="AK67" i="55"/>
  <c r="AV39" i="55"/>
  <c r="BA112" i="55"/>
  <c r="BB41" i="55"/>
  <c r="AR92" i="55"/>
  <c r="BJ43" i="55"/>
  <c r="BN88" i="55"/>
  <c r="BC76" i="55"/>
  <c r="BB118" i="55"/>
  <c r="O124" i="55"/>
  <c r="U42" i="55"/>
  <c r="BZ63" i="55"/>
  <c r="AH25" i="55"/>
  <c r="AZ113" i="55"/>
  <c r="AC46" i="55"/>
  <c r="BI23" i="55"/>
  <c r="AA10" i="55"/>
  <c r="O164" i="55"/>
  <c r="BI35" i="55"/>
  <c r="AQ159" i="55"/>
  <c r="P134" i="55"/>
  <c r="P84" i="55"/>
  <c r="AE21" i="55"/>
  <c r="AR119" i="55"/>
  <c r="BZ43" i="55"/>
  <c r="AE69" i="55"/>
  <c r="AH144" i="55"/>
  <c r="AZ29" i="55"/>
  <c r="AZ130" i="55"/>
  <c r="BV47" i="55"/>
  <c r="O50" i="55"/>
  <c r="AQ85" i="55"/>
  <c r="BP22" i="55"/>
  <c r="U50" i="55"/>
  <c r="BB22" i="55"/>
  <c r="AX32" i="55"/>
  <c r="BZ28" i="55"/>
  <c r="BN210" i="55"/>
  <c r="AT146" i="55"/>
  <c r="Y46" i="55"/>
  <c r="AG37" i="55"/>
  <c r="BY24" i="55"/>
  <c r="AZ9" i="55"/>
  <c r="Y77" i="55"/>
  <c r="BQ16" i="55"/>
  <c r="BF36" i="55"/>
  <c r="BE61" i="55"/>
  <c r="BX107" i="55"/>
  <c r="AV16" i="55"/>
  <c r="U130" i="55"/>
  <c r="BF71" i="55"/>
  <c r="O74" i="55"/>
  <c r="AR20" i="55"/>
  <c r="BV141" i="55"/>
  <c r="BC70" i="55"/>
  <c r="BO114" i="55"/>
  <c r="BF208" i="55"/>
  <c r="AB128" i="55"/>
  <c r="BC60" i="55"/>
  <c r="AP36" i="55"/>
  <c r="AF162" i="55"/>
  <c r="M64" i="55"/>
  <c r="Z171" i="55"/>
  <c r="AK55" i="55"/>
  <c r="BT33" i="55"/>
  <c r="AA63" i="55"/>
  <c r="AM124" i="55"/>
  <c r="AF231" i="55"/>
  <c r="AZ95" i="55"/>
  <c r="T101" i="55"/>
  <c r="BL45" i="55"/>
  <c r="AW49" i="55"/>
  <c r="BL26" i="55"/>
  <c r="AL56" i="55"/>
  <c r="AH15" i="55"/>
  <c r="O45" i="55"/>
  <c r="BC17" i="55"/>
  <c r="AC98" i="55"/>
  <c r="BJ78" i="55"/>
  <c r="BU75" i="55"/>
  <c r="AY59" i="55"/>
  <c r="O21" i="55"/>
  <c r="BM40" i="55"/>
  <c r="BM56" i="55"/>
  <c r="AW48" i="55"/>
  <c r="BV10" i="55"/>
  <c r="BJ27" i="55"/>
  <c r="AJ30" i="55"/>
  <c r="Y115" i="55"/>
  <c r="BD107" i="55"/>
  <c r="AS29" i="55"/>
  <c r="BB89" i="55"/>
  <c r="BO27" i="55"/>
  <c r="BD63" i="55"/>
  <c r="Q36" i="55"/>
  <c r="AU77" i="55"/>
  <c r="AQ50" i="55"/>
  <c r="AA54" i="55"/>
  <c r="AI13" i="55"/>
  <c r="O112" i="55"/>
  <c r="V84" i="55"/>
  <c r="AH123" i="55"/>
  <c r="BS21" i="55"/>
  <c r="AJ40" i="55"/>
  <c r="AO19" i="55"/>
  <c r="BH46" i="55"/>
  <c r="BD73" i="55"/>
  <c r="BC27" i="55"/>
  <c r="BE79" i="55"/>
  <c r="S97" i="55"/>
  <c r="BO73" i="55"/>
  <c r="BX76" i="55"/>
  <c r="AM85" i="55"/>
  <c r="BZ11" i="55"/>
  <c r="AR120" i="55"/>
  <c r="BF75" i="55"/>
  <c r="AY110" i="55"/>
  <c r="O109" i="55"/>
  <c r="AN80" i="55"/>
  <c r="AP40" i="55"/>
  <c r="BN114" i="55"/>
  <c r="BF86" i="55"/>
  <c r="Q18" i="55"/>
  <c r="AI23" i="55"/>
  <c r="AV134" i="55"/>
  <c r="O59" i="55"/>
  <c r="AP22" i="55"/>
  <c r="BV76" i="55"/>
  <c r="S147" i="55"/>
  <c r="AA46" i="55"/>
  <c r="AS52" i="55"/>
  <c r="AQ130" i="55"/>
  <c r="BG88" i="55"/>
  <c r="BW43" i="55"/>
  <c r="Q69" i="55"/>
  <c r="Y80" i="55"/>
  <c r="BD195" i="55"/>
  <c r="BQ29" i="55"/>
  <c r="O16" i="55"/>
  <c r="S151" i="55"/>
  <c r="AM9" i="55"/>
  <c r="AF144" i="55"/>
  <c r="BN82" i="55"/>
  <c r="BZ51" i="55"/>
  <c r="U220" i="55"/>
  <c r="BM99" i="55"/>
  <c r="BN53" i="55"/>
  <c r="AI72" i="55"/>
  <c r="BY162" i="55"/>
  <c r="BV32" i="55"/>
  <c r="BU13" i="55"/>
  <c r="M57" i="55"/>
  <c r="BM46" i="55"/>
  <c r="V104" i="55"/>
  <c r="BB19" i="55"/>
  <c r="BS116" i="55"/>
  <c r="BH164" i="55"/>
  <c r="BT85" i="55"/>
  <c r="O86" i="55"/>
  <c r="BH15" i="55"/>
  <c r="BC56" i="55"/>
  <c r="AU87" i="55"/>
  <c r="AI67" i="55"/>
  <c r="BA118" i="55"/>
  <c r="AM34" i="55"/>
  <c r="Q129" i="55"/>
  <c r="BF74" i="55"/>
  <c r="BZ96" i="55"/>
  <c r="AV20" i="55"/>
  <c r="O30" i="55"/>
  <c r="AI18" i="55"/>
  <c r="BA58" i="55"/>
  <c r="AG20" i="55"/>
  <c r="BI16" i="55"/>
  <c r="AL72" i="55"/>
  <c r="R134" i="55"/>
  <c r="BE112" i="55"/>
  <c r="BA45" i="55"/>
  <c r="BY52" i="55"/>
  <c r="BE38" i="55"/>
  <c r="BJ26" i="55"/>
  <c r="BW123" i="55"/>
  <c r="BO66" i="55"/>
  <c r="BU132" i="55"/>
  <c r="AI87" i="55"/>
  <c r="AX42" i="55"/>
  <c r="AU69" i="55"/>
  <c r="AT186" i="55"/>
  <c r="BV69" i="55"/>
  <c r="BU65" i="55"/>
  <c r="AJ94" i="55"/>
  <c r="AS23" i="55"/>
  <c r="AR102" i="55"/>
  <c r="S203" i="55"/>
  <c r="BO102" i="55"/>
  <c r="AE15" i="55"/>
  <c r="AH34" i="55"/>
  <c r="AP77" i="55"/>
  <c r="AK29" i="55"/>
  <c r="AC22" i="55"/>
  <c r="AR21" i="55"/>
  <c r="AP115" i="55"/>
  <c r="U79" i="55"/>
  <c r="AB89" i="55"/>
  <c r="BV9" i="55"/>
  <c r="AL66" i="55"/>
  <c r="BR94" i="55"/>
  <c r="BA55" i="55"/>
  <c r="BC117" i="55"/>
  <c r="Q33" i="55"/>
  <c r="AG19" i="55"/>
  <c r="BU17" i="55"/>
  <c r="AW75" i="55"/>
  <c r="AF151" i="55"/>
  <c r="BJ67" i="55"/>
  <c r="BY118" i="55"/>
  <c r="BP61" i="55"/>
  <c r="AJ89" i="55"/>
  <c r="AX56" i="55"/>
  <c r="AC69" i="55"/>
  <c r="U138" i="55"/>
  <c r="AA49" i="55"/>
  <c r="BB23" i="55"/>
  <c r="AC15" i="55"/>
  <c r="BF57" i="55"/>
  <c r="BH41" i="55"/>
  <c r="Q30" i="55"/>
  <c r="R55" i="55"/>
  <c r="Y172" i="55"/>
  <c r="AK177" i="55"/>
  <c r="AG171" i="55"/>
  <c r="BE156" i="55"/>
  <c r="AV59" i="55"/>
  <c r="BX16" i="55"/>
  <c r="BW66" i="55"/>
  <c r="AU122" i="55"/>
  <c r="BL40" i="55"/>
  <c r="Q105" i="55"/>
  <c r="BA125" i="55"/>
  <c r="BM67" i="55"/>
  <c r="BX91" i="55"/>
  <c r="BF125" i="55"/>
  <c r="BO13" i="55"/>
  <c r="BW23" i="55"/>
  <c r="AN81" i="55"/>
  <c r="AA25" i="55"/>
  <c r="AC24" i="55"/>
  <c r="BG51" i="55"/>
  <c r="AM89" i="55"/>
  <c r="BG42" i="55"/>
  <c r="BM115" i="55"/>
  <c r="T123" i="55"/>
  <c r="U176" i="55"/>
  <c r="AA82" i="55"/>
  <c r="S98" i="55"/>
  <c r="BT118" i="55"/>
  <c r="AU137" i="55"/>
  <c r="BC28" i="55"/>
  <c r="AD142" i="55"/>
  <c r="BZ142" i="55"/>
  <c r="BA46" i="55"/>
  <c r="T180" i="55"/>
  <c r="BN147" i="55"/>
  <c r="BJ25" i="55"/>
  <c r="BR70" i="55"/>
  <c r="BD45" i="55"/>
  <c r="AW121" i="55"/>
  <c r="X80" i="55"/>
  <c r="Q37" i="55"/>
  <c r="AE77" i="55"/>
  <c r="BR13" i="55"/>
  <c r="BO98" i="55"/>
  <c r="AK52" i="55"/>
  <c r="AA146" i="55"/>
  <c r="AQ88" i="55"/>
  <c r="BR22" i="55"/>
  <c r="BF25" i="55"/>
  <c r="BR44" i="55"/>
  <c r="BZ21" i="55"/>
  <c r="BR198" i="55"/>
  <c r="BK38" i="55"/>
  <c r="AX147" i="55"/>
  <c r="BZ26" i="55"/>
  <c r="V87" i="55"/>
  <c r="BI9" i="55"/>
  <c r="AQ154" i="55"/>
  <c r="AS75" i="55"/>
  <c r="AU56" i="55"/>
  <c r="AO23" i="55"/>
  <c r="AP172" i="55"/>
  <c r="BX29" i="55"/>
  <c r="AZ15" i="55"/>
  <c r="AE125" i="55"/>
  <c r="BY68" i="55"/>
  <c r="BA20" i="55"/>
  <c r="BW56" i="55"/>
  <c r="BC39" i="55"/>
  <c r="BF68" i="55"/>
  <c r="AU116" i="55"/>
  <c r="T132" i="55"/>
  <c r="AW86" i="55"/>
  <c r="BS127" i="55"/>
  <c r="AL190" i="55"/>
  <c r="BG61" i="55"/>
  <c r="AZ103" i="55"/>
  <c r="BT105" i="55"/>
  <c r="AE56" i="55"/>
  <c r="BJ70" i="55"/>
  <c r="U96" i="55"/>
  <c r="BR157" i="55"/>
  <c r="BR112" i="55"/>
  <c r="AT15" i="55"/>
  <c r="BV84" i="55"/>
  <c r="U57" i="55"/>
  <c r="BB57" i="55"/>
  <c r="AW53" i="55"/>
  <c r="AL71" i="55"/>
  <c r="BB106" i="55"/>
  <c r="AJ121" i="55"/>
  <c r="BW147" i="55"/>
  <c r="AO111" i="55"/>
  <c r="P158" i="55"/>
  <c r="BF15" i="55"/>
  <c r="AZ27" i="55"/>
  <c r="U49" i="55"/>
  <c r="AJ123" i="55"/>
  <c r="AQ111" i="55"/>
  <c r="P80" i="55"/>
  <c r="AT37" i="55"/>
  <c r="BO53" i="55"/>
  <c r="Y55" i="55"/>
  <c r="AZ101" i="55"/>
  <c r="AQ78" i="55"/>
  <c r="BY67" i="55"/>
  <c r="BL51" i="55"/>
  <c r="BD57" i="55"/>
  <c r="BM134" i="55"/>
  <c r="AT81" i="55"/>
  <c r="AI24" i="55"/>
  <c r="AX62" i="55"/>
  <c r="BJ75" i="55"/>
  <c r="AT109" i="55"/>
  <c r="BN96" i="55"/>
  <c r="Q119" i="55"/>
  <c r="AM65" i="55"/>
  <c r="Q19" i="55"/>
  <c r="Y38" i="55"/>
  <c r="AR72" i="55"/>
  <c r="P148" i="55"/>
  <c r="BM28" i="55"/>
  <c r="AS148" i="55"/>
  <c r="BG45" i="55"/>
  <c r="BW187" i="55"/>
  <c r="AR111" i="55"/>
  <c r="AL84" i="55"/>
  <c r="BI14" i="55"/>
  <c r="BU27" i="55"/>
  <c r="BS95" i="55"/>
  <c r="AO35" i="55"/>
  <c r="AQ96" i="55"/>
  <c r="BS105" i="55"/>
  <c r="BF96" i="55"/>
  <c r="AI141" i="55"/>
  <c r="M131" i="55"/>
  <c r="AO74" i="55"/>
  <c r="BD29" i="55"/>
  <c r="AG18" i="55"/>
  <c r="BZ110" i="55"/>
  <c r="AL146" i="55"/>
  <c r="BV107" i="55"/>
  <c r="AP12" i="55"/>
  <c r="O64" i="55"/>
  <c r="BM21" i="55"/>
  <c r="AR11" i="55"/>
  <c r="BS28" i="55"/>
  <c r="M191" i="55"/>
  <c r="Q40" i="55"/>
  <c r="BJ9" i="55"/>
  <c r="Y222" i="55"/>
  <c r="BG125" i="55"/>
  <c r="BB42" i="55"/>
  <c r="BL27" i="55"/>
  <c r="AH70" i="55"/>
  <c r="Y89" i="55"/>
  <c r="AV74" i="55"/>
  <c r="AE108" i="55"/>
  <c r="BY198" i="55"/>
  <c r="BE69" i="55"/>
  <c r="AX66" i="55"/>
  <c r="AM46" i="55"/>
  <c r="BP58" i="55"/>
  <c r="AB91" i="55"/>
  <c r="BZ15" i="55"/>
  <c r="Z89" i="55"/>
  <c r="BF172" i="55"/>
  <c r="AG154" i="55"/>
  <c r="AI100" i="55"/>
  <c r="AD88" i="55"/>
  <c r="AR89" i="55"/>
  <c r="AY222" i="55"/>
  <c r="AI98" i="55"/>
  <c r="X220" i="55"/>
  <c r="T201" i="55"/>
  <c r="BH101" i="55"/>
  <c r="AM62" i="55"/>
  <c r="BS123" i="55"/>
  <c r="BF42" i="55"/>
  <c r="AT92" i="55"/>
  <c r="AG193" i="55"/>
  <c r="AP173" i="55"/>
  <c r="BD18" i="55"/>
  <c r="AV122" i="55"/>
  <c r="AS35" i="55"/>
  <c r="BK30" i="55"/>
  <c r="AQ27" i="55"/>
  <c r="U107" i="55"/>
  <c r="R117" i="55"/>
  <c r="AS92" i="55"/>
  <c r="AH95" i="55"/>
  <c r="Y180" i="55"/>
  <c r="AC157" i="55"/>
  <c r="Q142" i="55"/>
  <c r="AP17" i="55"/>
  <c r="AT28" i="55"/>
  <c r="BE14" i="55"/>
  <c r="AH105" i="55"/>
  <c r="BQ101" i="55"/>
  <c r="O93" i="55"/>
  <c r="AQ201" i="55"/>
  <c r="AV90" i="55"/>
  <c r="BO87" i="55"/>
  <c r="S137" i="55"/>
  <c r="M18" i="55"/>
  <c r="Q76" i="55"/>
  <c r="BF94" i="55"/>
  <c r="AK53" i="55"/>
  <c r="Q122" i="55"/>
  <c r="AW61" i="55"/>
  <c r="AM22" i="55"/>
  <c r="BD44" i="55"/>
  <c r="BA21" i="55"/>
  <c r="R208" i="55"/>
  <c r="BT43" i="55"/>
  <c r="BE36" i="55"/>
  <c r="Y88" i="55"/>
  <c r="AT88" i="55"/>
  <c r="BL69" i="55"/>
  <c r="BA10" i="55"/>
  <c r="BT38" i="55"/>
  <c r="AS117" i="55"/>
  <c r="BK198" i="55"/>
  <c r="AO122" i="55"/>
  <c r="BN79" i="55"/>
  <c r="AQ11" i="55"/>
  <c r="BH173" i="55"/>
  <c r="BY111" i="55"/>
  <c r="BK110" i="55"/>
  <c r="Y70" i="55"/>
  <c r="BS142" i="55"/>
  <c r="AD194" i="55"/>
  <c r="V96" i="55"/>
  <c r="AQ171" i="55"/>
  <c r="BI130" i="55"/>
  <c r="Y151" i="55"/>
  <c r="BF119" i="55"/>
  <c r="W17" i="55"/>
  <c r="AA135" i="55"/>
  <c r="BB107" i="55"/>
  <c r="BB183" i="55"/>
  <c r="BI93" i="55"/>
  <c r="BC217" i="55"/>
  <c r="AM13" i="55"/>
  <c r="AW91" i="55"/>
  <c r="BM58" i="55"/>
  <c r="BO74" i="55"/>
  <c r="Q134" i="55"/>
  <c r="Y59" i="55"/>
  <c r="V105" i="55"/>
  <c r="S61" i="55"/>
  <c r="V73" i="55"/>
  <c r="AS37" i="55"/>
  <c r="AE32" i="55"/>
  <c r="AS124" i="55"/>
  <c r="BZ73" i="55"/>
  <c r="BC73" i="55"/>
  <c r="AY133" i="55"/>
  <c r="BS48" i="55"/>
  <c r="V94" i="55"/>
  <c r="AK97" i="55"/>
  <c r="BB116" i="55"/>
  <c r="BK206" i="55"/>
  <c r="BN89" i="55"/>
  <c r="BZ60" i="55"/>
  <c r="AI92" i="55"/>
  <c r="BJ61" i="55"/>
  <c r="AQ8" i="55"/>
  <c r="AB227" i="55"/>
  <c r="AT115" i="55"/>
  <c r="BV143" i="55"/>
  <c r="BI56" i="55"/>
  <c r="X202" i="55"/>
  <c r="BN7" i="55"/>
  <c r="BE108" i="55"/>
  <c r="BJ41" i="55"/>
  <c r="AQ74" i="55"/>
  <c r="X212" i="55"/>
  <c r="BO91" i="55"/>
  <c r="AS169" i="55"/>
  <c r="BV29" i="55"/>
  <c r="U178" i="55"/>
  <c r="V119" i="55"/>
  <c r="BN184" i="55"/>
  <c r="BK74" i="55"/>
  <c r="BQ123" i="55"/>
  <c r="BR62" i="55"/>
  <c r="AA139" i="55"/>
  <c r="BJ31" i="55"/>
  <c r="AO109" i="55"/>
  <c r="BU23" i="55"/>
  <c r="BJ73" i="55"/>
  <c r="AX46" i="55"/>
  <c r="Z106" i="55"/>
  <c r="AI61" i="55"/>
  <c r="BH64" i="55"/>
  <c r="BO112" i="55"/>
  <c r="AA16" i="55"/>
  <c r="BZ84" i="55"/>
  <c r="AQ105" i="55"/>
  <c r="BY64" i="55"/>
  <c r="AI150" i="55"/>
  <c r="AU23" i="55"/>
  <c r="P205" i="55"/>
  <c r="AA51" i="55"/>
  <c r="BD37" i="55"/>
  <c r="BM111" i="55"/>
  <c r="BG38" i="55"/>
  <c r="AN88" i="55"/>
  <c r="BP189" i="55"/>
  <c r="BH135" i="55"/>
  <c r="BO21" i="55"/>
  <c r="AA30" i="55"/>
  <c r="BL16" i="55"/>
  <c r="Z87" i="55"/>
  <c r="BD76" i="55"/>
  <c r="BK125" i="55"/>
  <c r="BD99" i="55"/>
  <c r="BZ61" i="55"/>
  <c r="BX49" i="55"/>
  <c r="AP21" i="55"/>
  <c r="BJ126" i="55"/>
  <c r="U12" i="55"/>
  <c r="BK88" i="55"/>
  <c r="AQ164" i="55"/>
  <c r="AZ86" i="55"/>
  <c r="AL120" i="55"/>
  <c r="O220" i="55"/>
  <c r="AF148" i="55"/>
  <c r="AA141" i="55"/>
  <c r="BN66" i="55"/>
  <c r="BB64" i="55"/>
  <c r="AH139" i="55"/>
  <c r="AR142" i="55"/>
  <c r="AA86" i="55"/>
  <c r="BK63" i="55"/>
  <c r="AK146" i="55"/>
  <c r="AS60" i="55"/>
  <c r="BZ116" i="55"/>
  <c r="V106" i="55"/>
  <c r="M113" i="55"/>
  <c r="AW193" i="55"/>
  <c r="AR172" i="55"/>
  <c r="T90" i="55"/>
  <c r="BQ81" i="55"/>
  <c r="BK173" i="55"/>
  <c r="BC52" i="55"/>
  <c r="AG133" i="55"/>
  <c r="BX92" i="55"/>
  <c r="W71" i="55"/>
  <c r="Y170" i="55"/>
  <c r="AD54" i="55"/>
  <c r="BP172" i="55"/>
  <c r="AR19" i="55"/>
  <c r="AR127" i="55"/>
  <c r="AP113" i="55"/>
  <c r="BX67" i="55"/>
  <c r="AG21" i="55"/>
  <c r="BW9" i="55"/>
  <c r="AL27" i="55"/>
  <c r="O78" i="55"/>
  <c r="AK16" i="55"/>
  <c r="BV181" i="55"/>
  <c r="BV45" i="55"/>
  <c r="BT34" i="55"/>
  <c r="W52" i="55"/>
  <c r="AR24" i="55"/>
  <c r="BW140" i="55"/>
  <c r="BI89" i="55"/>
  <c r="BJ12" i="55"/>
  <c r="BC55" i="55"/>
  <c r="BG64" i="55"/>
  <c r="BI101" i="55"/>
  <c r="AP93" i="55"/>
  <c r="BK48" i="55"/>
  <c r="BU131" i="55"/>
  <c r="BQ157" i="55"/>
  <c r="BH55" i="55"/>
  <c r="AW13" i="55"/>
  <c r="AL132" i="55"/>
  <c r="AM129" i="55"/>
  <c r="AR144" i="55"/>
  <c r="AK56" i="55"/>
  <c r="AC123" i="55"/>
  <c r="AU133" i="55"/>
  <c r="AU97" i="55"/>
  <c r="AT16" i="55"/>
  <c r="AV11" i="55"/>
  <c r="AZ185" i="55"/>
  <c r="AO70" i="55"/>
  <c r="BB28" i="55"/>
  <c r="AQ97" i="55"/>
  <c r="P89" i="55"/>
  <c r="AK9" i="55"/>
  <c r="AQ20" i="55"/>
  <c r="BO43" i="55"/>
  <c r="AZ36" i="55"/>
  <c r="AZ108" i="55"/>
  <c r="S44" i="55"/>
  <c r="BC41" i="55"/>
  <c r="AP15" i="55"/>
  <c r="AE111" i="55"/>
  <c r="BP60" i="55"/>
  <c r="BY77" i="55"/>
  <c r="AL51" i="55"/>
  <c r="AV158" i="55"/>
  <c r="AX53" i="55"/>
  <c r="AQ32" i="55"/>
  <c r="Q94" i="55"/>
  <c r="BR21" i="55"/>
  <c r="AE20" i="55"/>
  <c r="W11" i="55"/>
  <c r="AM10" i="55"/>
  <c r="AD170" i="55"/>
  <c r="BE135" i="55"/>
  <c r="BH20" i="55"/>
  <c r="AI57" i="55"/>
  <c r="AN73" i="55"/>
  <c r="AJ54" i="55"/>
  <c r="BW196" i="55"/>
  <c r="AI64" i="55"/>
  <c r="Q45" i="55"/>
  <c r="AU30" i="55"/>
  <c r="AZ48" i="55"/>
  <c r="BL58" i="55"/>
  <c r="AJ33" i="55"/>
  <c r="AH81" i="55"/>
  <c r="Q108" i="55"/>
  <c r="BN15" i="55"/>
  <c r="BZ88" i="55"/>
  <c r="AL138" i="55"/>
  <c r="BJ64" i="55"/>
  <c r="AD98" i="55"/>
  <c r="BK81" i="55"/>
  <c r="AB108" i="55"/>
  <c r="BU73" i="55"/>
  <c r="Y51" i="55"/>
  <c r="AT33" i="55"/>
  <c r="BF13" i="55"/>
  <c r="BN41" i="55"/>
  <c r="BE67" i="55"/>
  <c r="AR177" i="55"/>
  <c r="AG41" i="55"/>
  <c r="BJ177" i="55"/>
  <c r="BE199" i="55"/>
  <c r="BD137" i="55"/>
  <c r="BT45" i="55"/>
  <c r="AN23" i="55"/>
  <c r="AD125" i="55"/>
  <c r="AY83" i="55"/>
  <c r="BH147" i="55"/>
  <c r="AM101" i="55"/>
  <c r="AE39" i="55"/>
  <c r="AJ25" i="55"/>
  <c r="AL174" i="55"/>
  <c r="M12" i="55"/>
  <c r="AR63" i="55"/>
  <c r="BQ69" i="55"/>
  <c r="AG65" i="55"/>
  <c r="P133" i="55"/>
  <c r="U173" i="55"/>
  <c r="BD151" i="55"/>
  <c r="BY196" i="55"/>
  <c r="AN93" i="55"/>
  <c r="AO11" i="55"/>
  <c r="AS150" i="55"/>
  <c r="BP178" i="55"/>
  <c r="BX220" i="55"/>
  <c r="BW77" i="55"/>
  <c r="AF79" i="55"/>
  <c r="BU10" i="55"/>
  <c r="AK71" i="55"/>
  <c r="BJ63" i="55"/>
  <c r="BW28" i="55"/>
  <c r="BH80" i="55"/>
  <c r="BL141" i="55"/>
  <c r="AC76" i="55"/>
  <c r="BX86" i="55"/>
  <c r="BI223" i="55"/>
  <c r="BY100" i="55"/>
  <c r="AA37" i="55"/>
  <c r="AI56" i="55"/>
  <c r="BI27" i="55"/>
  <c r="BY73" i="55"/>
  <c r="BQ32" i="55"/>
  <c r="BG171" i="55"/>
  <c r="BI18" i="55"/>
  <c r="BT48" i="55"/>
  <c r="AM64" i="55"/>
  <c r="AD108" i="55"/>
  <c r="BA17" i="55"/>
  <c r="AQ120" i="55"/>
  <c r="BL122" i="55"/>
  <c r="BX6" i="55"/>
  <c r="AV142" i="55"/>
  <c r="BD149" i="55"/>
  <c r="BM186" i="55"/>
  <c r="AX79" i="55"/>
  <c r="AD227" i="55"/>
  <c r="AG16" i="55"/>
  <c r="AX190" i="55"/>
  <c r="U149" i="55"/>
  <c r="AF86" i="55"/>
  <c r="AU47" i="55"/>
  <c r="O80" i="55"/>
  <c r="BQ35" i="55"/>
  <c r="AW208" i="55"/>
  <c r="BT16" i="55"/>
  <c r="BO113" i="55"/>
  <c r="AS77" i="55"/>
  <c r="BR228" i="55"/>
  <c r="AW157" i="55"/>
  <c r="U46" i="55"/>
  <c r="BK85" i="55"/>
  <c r="AH109" i="55"/>
  <c r="BQ171" i="55"/>
  <c r="BR27" i="55"/>
  <c r="BL61" i="55"/>
  <c r="BA137" i="55"/>
  <c r="AX122" i="55"/>
  <c r="BX119" i="55"/>
  <c r="BY116" i="55"/>
  <c r="BN214" i="55"/>
  <c r="AZ91" i="55"/>
  <c r="BW76" i="55"/>
  <c r="BV134" i="55"/>
  <c r="BI115" i="55"/>
  <c r="BU51" i="55"/>
  <c r="AV36" i="55"/>
  <c r="BN73" i="55"/>
  <c r="BF76" i="55"/>
  <c r="AO45" i="55"/>
  <c r="AE100" i="55"/>
  <c r="AW52" i="55"/>
  <c r="AC50" i="55"/>
  <c r="AR28" i="55"/>
  <c r="AU109" i="55"/>
  <c r="AP131" i="55"/>
  <c r="X84" i="55"/>
  <c r="AU10" i="55"/>
  <c r="BF60" i="55"/>
  <c r="AS33" i="55"/>
  <c r="BY119" i="55"/>
  <c r="AC51" i="55"/>
  <c r="AZ129" i="55"/>
  <c r="AS118" i="55"/>
  <c r="AV84" i="55"/>
  <c r="AA169" i="55"/>
  <c r="BF212" i="55"/>
  <c r="BF47" i="55"/>
  <c r="AS34" i="55"/>
  <c r="BZ167" i="55"/>
  <c r="BE102" i="55"/>
  <c r="M130" i="55"/>
  <c r="AU50" i="55"/>
  <c r="BR211" i="55"/>
  <c r="AX69" i="55"/>
  <c r="AA56" i="55"/>
  <c r="BA16" i="55"/>
  <c r="BP40" i="55"/>
  <c r="BF120" i="55"/>
  <c r="AO61" i="55"/>
  <c r="AN43" i="55"/>
  <c r="AJ39" i="55"/>
  <c r="BJ44" i="55"/>
  <c r="AW181" i="55"/>
  <c r="AM125" i="55"/>
  <c r="R152" i="55"/>
  <c r="BX101" i="55"/>
  <c r="AY76" i="55"/>
  <c r="BC122" i="55"/>
  <c r="AU159" i="55"/>
  <c r="AM16" i="55"/>
  <c r="AQ117" i="55"/>
  <c r="AO161" i="55"/>
  <c r="BL94" i="55"/>
  <c r="BG121" i="55"/>
  <c r="BG81" i="55"/>
  <c r="AT171" i="55"/>
  <c r="BY129" i="55"/>
  <c r="AR158" i="55"/>
  <c r="AD157" i="55"/>
  <c r="BY9" i="55"/>
  <c r="BY188" i="55"/>
  <c r="AR32" i="55"/>
  <c r="BQ174" i="55"/>
  <c r="BN158" i="55"/>
  <c r="AO110" i="55"/>
  <c r="AE138" i="55"/>
  <c r="BO51" i="55"/>
  <c r="BY185" i="55"/>
  <c r="AZ133" i="55"/>
  <c r="AK88" i="55"/>
  <c r="BY146" i="55"/>
  <c r="AN167" i="55"/>
  <c r="BK105" i="55"/>
  <c r="BN51" i="55"/>
  <c r="AA127" i="55"/>
  <c r="AH29" i="55"/>
  <c r="BM98" i="55"/>
  <c r="AS108" i="55"/>
  <c r="W47" i="55"/>
  <c r="T100" i="55"/>
  <c r="BK113" i="55"/>
  <c r="BN149" i="55"/>
  <c r="AV52" i="55"/>
  <c r="AB163" i="55"/>
  <c r="BA199" i="55"/>
  <c r="AZ68" i="55"/>
  <c r="BQ149" i="55"/>
  <c r="BO117" i="55"/>
  <c r="M53" i="55"/>
  <c r="BF160" i="55"/>
  <c r="Y56" i="55"/>
  <c r="BZ59" i="55"/>
  <c r="BH170" i="55"/>
  <c r="AW115" i="55"/>
  <c r="BJ109" i="55"/>
  <c r="BQ64" i="55"/>
  <c r="AE81" i="55"/>
  <c r="AH39" i="55"/>
  <c r="BH74" i="55"/>
  <c r="AE64" i="55"/>
  <c r="AE177" i="55"/>
  <c r="BR144" i="55"/>
  <c r="Z120" i="55"/>
  <c r="AP39" i="55"/>
  <c r="AY64" i="55"/>
  <c r="BC81" i="55"/>
  <c r="BR31" i="55"/>
  <c r="AL75" i="55"/>
  <c r="BD181" i="55"/>
  <c r="BE150" i="55"/>
  <c r="BS193" i="55"/>
  <c r="BP42" i="55"/>
  <c r="AM19" i="55"/>
  <c r="AN87" i="55"/>
  <c r="AH54" i="55"/>
  <c r="AE66" i="55"/>
  <c r="BG65" i="55"/>
  <c r="BD144" i="55"/>
  <c r="BZ31" i="55"/>
  <c r="BJ20" i="55"/>
  <c r="M166" i="55"/>
  <c r="BI69" i="55"/>
  <c r="BK66" i="55"/>
  <c r="AK21" i="55"/>
  <c r="AS73" i="55"/>
  <c r="BE12" i="55"/>
  <c r="AQ116" i="55"/>
  <c r="AQ179" i="55"/>
  <c r="BC22" i="55"/>
  <c r="BE17" i="55"/>
  <c r="BE80" i="55"/>
  <c r="BS32" i="55"/>
  <c r="BO71" i="55"/>
  <c r="AX64" i="55"/>
  <c r="BB86" i="55"/>
  <c r="BC48" i="55"/>
  <c r="BL77" i="55"/>
  <c r="AX40" i="55"/>
  <c r="Q164" i="55"/>
  <c r="AK39" i="55"/>
  <c r="AU62" i="55"/>
  <c r="BL13" i="55"/>
  <c r="BJ47" i="55"/>
  <c r="AG50" i="55"/>
  <c r="BF20" i="55"/>
  <c r="AA14" i="55"/>
  <c r="AG136" i="55"/>
  <c r="Q85" i="55"/>
  <c r="BD20" i="55"/>
  <c r="AK50" i="55"/>
  <c r="BI166" i="55"/>
  <c r="AL105" i="55"/>
  <c r="AI21" i="55"/>
  <c r="BZ115" i="55"/>
  <c r="BC40" i="55"/>
  <c r="AN103" i="55"/>
  <c r="AQ52" i="55"/>
  <c r="AX41" i="55"/>
  <c r="BG63" i="55"/>
  <c r="AP84" i="55"/>
  <c r="AX138" i="55"/>
  <c r="AQ110" i="55"/>
  <c r="BV77" i="55"/>
  <c r="BQ39" i="55"/>
  <c r="AF109" i="55"/>
  <c r="AD80" i="55"/>
  <c r="AA23" i="55"/>
  <c r="AD95" i="55"/>
  <c r="BR54" i="55"/>
  <c r="O145" i="55"/>
  <c r="O108" i="55"/>
  <c r="BL25" i="55"/>
  <c r="AR95" i="55"/>
  <c r="AW71" i="55"/>
  <c r="AC205" i="55"/>
  <c r="X181" i="55"/>
  <c r="AY88" i="55"/>
  <c r="U120" i="55"/>
  <c r="BA61" i="55"/>
  <c r="S163" i="55"/>
  <c r="BM168" i="55"/>
  <c r="AP78" i="55"/>
  <c r="AG197" i="55"/>
  <c r="AS199" i="55"/>
  <c r="BM51" i="55"/>
  <c r="AN106" i="55"/>
  <c r="BO26" i="55"/>
  <c r="AF118" i="55"/>
  <c r="AV85" i="55"/>
  <c r="BQ82" i="55"/>
  <c r="AV68" i="55"/>
  <c r="BU89" i="55"/>
  <c r="AL200" i="55"/>
  <c r="X163" i="55"/>
  <c r="X113" i="55"/>
  <c r="BQ146" i="55"/>
  <c r="BL132" i="55"/>
  <c r="BS160" i="55"/>
  <c r="BR113" i="55"/>
  <c r="AL69" i="55"/>
  <c r="Y37" i="55"/>
  <c r="AU37" i="55"/>
  <c r="AS28" i="55"/>
  <c r="AG223" i="55"/>
  <c r="AY86" i="55"/>
  <c r="BX134" i="55"/>
  <c r="BA120" i="55"/>
  <c r="AT51" i="55"/>
  <c r="AO62" i="55"/>
  <c r="BR49" i="55"/>
  <c r="AH14" i="55"/>
  <c r="AT163" i="55"/>
  <c r="M46" i="55"/>
  <c r="U125" i="55"/>
  <c r="BW208" i="55"/>
  <c r="BX54" i="55"/>
  <c r="M25" i="55"/>
  <c r="AX99" i="55"/>
  <c r="BN9" i="55"/>
  <c r="AX105" i="55"/>
  <c r="AC72" i="55"/>
  <c r="BT135" i="55"/>
  <c r="BN129" i="55"/>
  <c r="BT207" i="55"/>
  <c r="AS76" i="55"/>
  <c r="BC188" i="55"/>
  <c r="BS232" i="55"/>
  <c r="BQ92" i="55"/>
  <c r="S134" i="55"/>
  <c r="BS156" i="55"/>
  <c r="BI45" i="55"/>
  <c r="BO190" i="55"/>
  <c r="BK12" i="55"/>
  <c r="X95" i="55"/>
  <c r="AK74" i="55"/>
  <c r="BV231" i="55"/>
  <c r="AJ150" i="55"/>
  <c r="Y128" i="55"/>
  <c r="BE131" i="55"/>
  <c r="BY130" i="55"/>
  <c r="BQ162" i="55"/>
  <c r="BG109" i="55"/>
  <c r="BU96" i="55"/>
  <c r="BZ20" i="55"/>
  <c r="AU32" i="55"/>
  <c r="BJ157" i="55"/>
  <c r="BE29" i="55"/>
  <c r="AH230" i="55"/>
  <c r="BH117" i="55"/>
  <c r="BI163" i="55"/>
  <c r="AW57" i="55"/>
  <c r="Q43" i="55"/>
  <c r="T156" i="55"/>
  <c r="BD77" i="55"/>
  <c r="BS96" i="55"/>
  <c r="AA79" i="55"/>
  <c r="AG51" i="55"/>
  <c r="X100" i="55"/>
  <c r="U167" i="55"/>
  <c r="AN86" i="55"/>
  <c r="BC163" i="55"/>
  <c r="BJ10" i="55"/>
  <c r="AT53" i="55"/>
  <c r="R123" i="55"/>
  <c r="X166" i="55"/>
  <c r="AG10" i="55"/>
  <c r="BU180" i="55"/>
  <c r="BI142" i="55"/>
  <c r="AQ218" i="55"/>
  <c r="AX52" i="55"/>
  <c r="BF193" i="55"/>
  <c r="BC178" i="55"/>
  <c r="BM12" i="55"/>
  <c r="AL177" i="55"/>
  <c r="BR131" i="55"/>
  <c r="N212" i="55"/>
  <c r="Q49" i="55"/>
  <c r="AJ53" i="55"/>
  <c r="BY150" i="55"/>
  <c r="R120" i="55"/>
  <c r="BI193" i="55"/>
  <c r="Y53" i="55"/>
  <c r="O26" i="55"/>
  <c r="AV15" i="55"/>
  <c r="BM43" i="55"/>
  <c r="AG61" i="55"/>
  <c r="Z193" i="55"/>
  <c r="Q79" i="55"/>
  <c r="T88" i="55"/>
  <c r="BU229" i="55"/>
  <c r="BZ50" i="55"/>
  <c r="AH47" i="55"/>
  <c r="BE42" i="55"/>
  <c r="AU107" i="55"/>
  <c r="S9" i="55"/>
  <c r="Y75" i="55"/>
  <c r="AZ19" i="55"/>
  <c r="BU39" i="55"/>
  <c r="Z80" i="55"/>
  <c r="P95" i="55"/>
  <c r="BL109" i="55"/>
  <c r="BP47" i="55"/>
  <c r="BG97" i="55"/>
  <c r="AE72" i="55"/>
  <c r="BR40" i="55"/>
  <c r="BH21" i="55"/>
  <c r="AD149" i="55"/>
  <c r="BY225" i="55"/>
  <c r="AO124" i="55"/>
  <c r="AY132" i="55"/>
  <c r="AH154" i="55"/>
  <c r="AM144" i="55"/>
  <c r="BE106" i="55"/>
  <c r="BE231" i="55"/>
  <c r="AO99" i="55"/>
  <c r="AC64" i="55"/>
  <c r="BI43" i="55"/>
  <c r="AA35" i="55"/>
  <c r="BM82" i="55"/>
  <c r="AI42" i="55"/>
  <c r="BA42" i="55"/>
  <c r="BS67" i="55"/>
  <c r="BF143" i="55"/>
  <c r="AZ72" i="55"/>
  <c r="AW11" i="55"/>
  <c r="BE147" i="55"/>
  <c r="AZ144" i="55"/>
  <c r="BU12" i="55"/>
  <c r="BE91" i="55"/>
  <c r="BG78" i="55"/>
  <c r="U141" i="55"/>
  <c r="BE161" i="55"/>
  <c r="BH30" i="55"/>
  <c r="AQ14" i="55"/>
  <c r="AL131" i="55"/>
  <c r="R96" i="55"/>
  <c r="T127" i="55"/>
  <c r="BX95" i="55"/>
  <c r="BY90" i="55"/>
  <c r="Q29" i="55"/>
  <c r="AH27" i="55"/>
  <c r="M196" i="55"/>
  <c r="BS110" i="55"/>
  <c r="AT101" i="55"/>
  <c r="Z176" i="55"/>
  <c r="BN28" i="55"/>
  <c r="Y110" i="55"/>
  <c r="BM35" i="55"/>
  <c r="Y93" i="55"/>
  <c r="O47" i="55"/>
  <c r="BE25" i="55"/>
  <c r="AN59" i="55"/>
  <c r="BT23" i="55"/>
  <c r="AS67" i="55"/>
  <c r="AZ43" i="55"/>
  <c r="AL86" i="55"/>
  <c r="AI29" i="55"/>
  <c r="AA33" i="55"/>
  <c r="AW187" i="55"/>
  <c r="AZ63" i="55"/>
  <c r="BE118" i="55"/>
  <c r="AP91" i="55"/>
  <c r="AR61" i="55"/>
  <c r="W81" i="55"/>
  <c r="BL89" i="55"/>
  <c r="AN211" i="55"/>
  <c r="BB88" i="55"/>
  <c r="AE160" i="55"/>
  <c r="AH37" i="55"/>
  <c r="AS87" i="55"/>
  <c r="W85" i="55"/>
  <c r="AU104" i="55"/>
  <c r="AU61" i="55"/>
  <c r="BC80" i="55"/>
  <c r="BL181" i="55"/>
  <c r="BC124" i="55"/>
  <c r="AA57" i="55"/>
  <c r="AF120" i="55"/>
  <c r="BZ62" i="55"/>
  <c r="AU74" i="55"/>
  <c r="S55" i="55"/>
  <c r="AC140" i="55"/>
  <c r="AK75" i="55"/>
  <c r="BZ206" i="55"/>
  <c r="AW15" i="55"/>
  <c r="BM71" i="55"/>
  <c r="R131" i="55"/>
  <c r="AA40" i="55"/>
  <c r="Y13" i="55"/>
  <c r="AT48" i="55"/>
  <c r="AN79" i="55"/>
  <c r="W14" i="55"/>
  <c r="M43" i="55"/>
  <c r="BL19" i="55"/>
  <c r="BU88" i="55"/>
  <c r="P144" i="55"/>
  <c r="AK15" i="55"/>
  <c r="BY74" i="55"/>
  <c r="Q41" i="55"/>
  <c r="BY92" i="55"/>
  <c r="BV23" i="55"/>
  <c r="BB124" i="55"/>
  <c r="AX226" i="55"/>
  <c r="X139" i="55"/>
  <c r="BL138" i="55"/>
  <c r="AE17" i="55"/>
  <c r="BH96" i="55"/>
  <c r="AQ33" i="55"/>
  <c r="T133" i="55"/>
  <c r="M26" i="55"/>
  <c r="BI64" i="55"/>
  <c r="S183" i="55"/>
  <c r="AY91" i="55"/>
  <c r="AH118" i="55"/>
  <c r="BQ19" i="55"/>
  <c r="BI110" i="55"/>
  <c r="AC78" i="55"/>
  <c r="AF91" i="55"/>
  <c r="AG63" i="55"/>
  <c r="AC94" i="55"/>
  <c r="BE141" i="55"/>
  <c r="AE223" i="55"/>
  <c r="Q220" i="55"/>
  <c r="BB161" i="55"/>
  <c r="AC28" i="55"/>
  <c r="AL106" i="55"/>
  <c r="BN54" i="55"/>
  <c r="AG48" i="55"/>
  <c r="W146" i="55"/>
  <c r="AL73" i="55"/>
  <c r="BZ29" i="55"/>
  <c r="AK149" i="55"/>
  <c r="Q46" i="55"/>
  <c r="BW82" i="55"/>
  <c r="BP18" i="55"/>
  <c r="BM167" i="55"/>
  <c r="BL177" i="55"/>
  <c r="BQ111" i="55"/>
  <c r="BF65" i="55"/>
  <c r="BX12" i="55"/>
  <c r="AJ77" i="55"/>
  <c r="AT42" i="55"/>
  <c r="AC112" i="55"/>
  <c r="AY16" i="55"/>
  <c r="AW10" i="55"/>
  <c r="AQ83" i="55"/>
  <c r="BH231" i="55"/>
  <c r="AI76" i="55"/>
  <c r="AS65" i="55"/>
  <c r="AK14" i="55"/>
  <c r="AV168" i="55"/>
  <c r="BD48" i="55"/>
  <c r="AD79" i="55"/>
  <c r="W46" i="55"/>
  <c r="BF177" i="55"/>
  <c r="R29" i="55"/>
  <c r="BA200" i="55"/>
  <c r="BH143" i="55"/>
  <c r="BS197" i="55"/>
  <c r="U74" i="55"/>
  <c r="BB103" i="55"/>
  <c r="BH24" i="55"/>
  <c r="AE180" i="55"/>
  <c r="AY51" i="55"/>
  <c r="AJ23" i="55"/>
  <c r="BN71" i="55"/>
  <c r="AQ119" i="55"/>
  <c r="AG57" i="55"/>
  <c r="BQ102" i="55"/>
  <c r="BF11" i="55"/>
  <c r="Y63" i="55"/>
  <c r="BT111" i="55"/>
  <c r="BB167" i="55"/>
  <c r="BM64" i="55"/>
  <c r="Q106" i="55"/>
  <c r="BQ41" i="55"/>
  <c r="BY94" i="55"/>
  <c r="AO64" i="55"/>
  <c r="AB114" i="55"/>
  <c r="BU87" i="55"/>
  <c r="BT153" i="55"/>
  <c r="AT46" i="55"/>
  <c r="AQ198" i="55"/>
  <c r="Z88" i="55"/>
  <c r="AZ28" i="55"/>
  <c r="AT136" i="55"/>
  <c r="AG107" i="55"/>
  <c r="BA62" i="55"/>
  <c r="AO46" i="55"/>
  <c r="BB79" i="55"/>
  <c r="AL87" i="55"/>
  <c r="BS118" i="55"/>
  <c r="Y227" i="55"/>
  <c r="AQ59" i="55"/>
  <c r="S12" i="55"/>
  <c r="T153" i="55"/>
  <c r="AJ66" i="55"/>
  <c r="AT121" i="55"/>
  <c r="BY80" i="55"/>
  <c r="BU124" i="55"/>
  <c r="AJ29" i="55"/>
  <c r="BE117" i="55"/>
  <c r="O69" i="55"/>
  <c r="BZ105" i="55"/>
  <c r="BE96" i="55"/>
  <c r="BT75" i="55"/>
  <c r="AH59" i="55"/>
  <c r="U45" i="55"/>
  <c r="BR65" i="55"/>
  <c r="O85" i="55"/>
  <c r="BJ141" i="55"/>
  <c r="AT130" i="55"/>
  <c r="AE63" i="55"/>
  <c r="AR14" i="55"/>
  <c r="AL95" i="55"/>
  <c r="BE58" i="55"/>
  <c r="AV105" i="55"/>
  <c r="AT58" i="55"/>
  <c r="BI34" i="55"/>
  <c r="BC37" i="55"/>
  <c r="W137" i="55"/>
  <c r="M108" i="55"/>
  <c r="BM29" i="55"/>
  <c r="AM210" i="55"/>
  <c r="Z115" i="55"/>
  <c r="S101" i="55"/>
  <c r="Y114" i="55"/>
  <c r="BH34" i="55"/>
  <c r="R36" i="55"/>
  <c r="BP57" i="55"/>
  <c r="U15" i="55"/>
  <c r="AY102" i="55"/>
  <c r="AH23" i="55"/>
  <c r="BJ66" i="55"/>
  <c r="BI57" i="55"/>
  <c r="AO13" i="55"/>
  <c r="O81" i="55"/>
  <c r="O122" i="55"/>
  <c r="BY17" i="55"/>
  <c r="AT82" i="55"/>
  <c r="BP50" i="55"/>
  <c r="BQ36" i="55"/>
  <c r="AL108" i="55"/>
  <c r="BQ99" i="55"/>
  <c r="BZ108" i="55"/>
  <c r="BB143" i="55"/>
  <c r="V90" i="55"/>
  <c r="BW121" i="55"/>
  <c r="BD68" i="55"/>
  <c r="BN19" i="55"/>
  <c r="AQ71" i="55"/>
  <c r="AY78" i="55"/>
  <c r="O12" i="55"/>
  <c r="AZ73" i="55"/>
  <c r="U97" i="55"/>
  <c r="Z103" i="55"/>
  <c r="BY83" i="55"/>
  <c r="AR51" i="55"/>
  <c r="AE89" i="55"/>
  <c r="BN64" i="55"/>
  <c r="BM119" i="55"/>
  <c r="AQ42" i="55"/>
  <c r="AH60" i="55"/>
  <c r="Z180" i="55"/>
  <c r="BD15" i="55"/>
  <c r="BY35" i="55"/>
  <c r="AJ20" i="55"/>
  <c r="AP111" i="55"/>
  <c r="BD50" i="55"/>
  <c r="BM27" i="55"/>
  <c r="AV110" i="55"/>
  <c r="BT74" i="55"/>
  <c r="AI28" i="55"/>
  <c r="AE22" i="55"/>
  <c r="W45" i="55"/>
  <c r="AA83" i="55"/>
  <c r="Y11" i="55"/>
  <c r="AU71" i="55"/>
  <c r="BV83" i="55"/>
  <c r="AG112" i="55"/>
  <c r="BU50" i="55"/>
  <c r="AO126" i="55"/>
  <c r="BA104" i="55"/>
  <c r="X176" i="55"/>
  <c r="BO47" i="55"/>
  <c r="AJ36" i="55"/>
  <c r="U39" i="55"/>
  <c r="S95" i="55"/>
  <c r="BG20" i="55"/>
  <c r="AZ78" i="55"/>
  <c r="BO157" i="55"/>
  <c r="BS121" i="55"/>
  <c r="BE35" i="55"/>
  <c r="BN141" i="55"/>
  <c r="BC127" i="55"/>
  <c r="AA69" i="55"/>
  <c r="BZ129" i="55"/>
  <c r="BZ53" i="55"/>
  <c r="O214" i="55"/>
  <c r="BK55" i="55"/>
  <c r="R90" i="55"/>
  <c r="BS75" i="55"/>
  <c r="W8" i="55"/>
  <c r="AG131" i="55"/>
  <c r="AG140" i="55"/>
  <c r="BG94" i="55"/>
  <c r="AX48" i="55"/>
  <c r="BM94" i="55"/>
  <c r="M99" i="55"/>
  <c r="AL124" i="55"/>
  <c r="AP62" i="55"/>
  <c r="BF90" i="55"/>
  <c r="AG180" i="55"/>
  <c r="O41" i="55"/>
  <c r="AI144" i="55"/>
  <c r="BL75" i="55"/>
  <c r="V138" i="55"/>
  <c r="BC30" i="55"/>
  <c r="AY30" i="55"/>
  <c r="BL99" i="55"/>
  <c r="U82" i="55"/>
  <c r="T131" i="55"/>
  <c r="BS41" i="55"/>
  <c r="AC54" i="55"/>
  <c r="BI51" i="55"/>
  <c r="O187" i="55"/>
  <c r="S58" i="55"/>
  <c r="BA64" i="55"/>
  <c r="BD70" i="55"/>
  <c r="BM49" i="55"/>
  <c r="W199" i="55"/>
  <c r="Y111" i="55"/>
  <c r="AU217" i="55"/>
  <c r="AO33" i="55"/>
  <c r="U166" i="55"/>
  <c r="BJ171" i="55"/>
  <c r="BX153" i="55"/>
  <c r="BQ83" i="55"/>
  <c r="BH56" i="55"/>
  <c r="AI122" i="55"/>
  <c r="AU150" i="55"/>
  <c r="AC80" i="55"/>
  <c r="AS166" i="55"/>
  <c r="AV13" i="55"/>
  <c r="AE78" i="55"/>
  <c r="BH91" i="55"/>
  <c r="BI33" i="55"/>
  <c r="BR76" i="55"/>
  <c r="AK111" i="55"/>
  <c r="V114" i="55"/>
  <c r="M9" i="55"/>
  <c r="U115" i="55"/>
  <c r="BJ15" i="55"/>
  <c r="BO111" i="55"/>
  <c r="U34" i="55"/>
  <c r="BF79" i="55"/>
  <c r="BB35" i="55"/>
  <c r="BM32" i="55"/>
  <c r="R177" i="55"/>
  <c r="AA138" i="55"/>
  <c r="AP23" i="55"/>
  <c r="Z112" i="55"/>
  <c r="BF23" i="55"/>
  <c r="BD191" i="55"/>
  <c r="BD23" i="55"/>
  <c r="BQ179" i="55"/>
  <c r="M156" i="55"/>
  <c r="AQ24" i="55"/>
  <c r="AQ132" i="55"/>
  <c r="AM190" i="55"/>
  <c r="BR43" i="55"/>
  <c r="BX47" i="55"/>
  <c r="BC65" i="55"/>
  <c r="BZ22" i="55"/>
  <c r="BF118" i="55"/>
  <c r="BR199" i="55"/>
  <c r="AU147" i="55"/>
  <c r="BS55" i="55"/>
  <c r="AH79" i="55"/>
  <c r="AA105" i="55"/>
  <c r="AX75" i="55"/>
  <c r="AN48" i="55"/>
  <c r="P193" i="55"/>
  <c r="BO12" i="55"/>
  <c r="T139" i="55"/>
  <c r="BP70" i="55"/>
  <c r="AZ69" i="55"/>
  <c r="BW31" i="55"/>
  <c r="AS116" i="55"/>
  <c r="BR41" i="55"/>
  <c r="AI173" i="55"/>
  <c r="BP20" i="55"/>
  <c r="AJ61" i="55"/>
  <c r="AU16" i="55"/>
  <c r="AY79" i="55"/>
  <c r="BM20" i="55"/>
  <c r="BM121" i="55"/>
  <c r="Y32" i="55"/>
  <c r="BH110" i="55"/>
  <c r="V130" i="55"/>
  <c r="BJ28" i="55"/>
  <c r="BK31" i="55"/>
  <c r="BC34" i="55"/>
  <c r="AJ90" i="55"/>
  <c r="BQ38" i="55"/>
  <c r="AL28" i="55"/>
  <c r="BB136" i="55"/>
  <c r="T142" i="55"/>
  <c r="BN34" i="55"/>
  <c r="BJ76" i="55"/>
  <c r="BP157" i="55"/>
  <c r="AX47" i="55"/>
  <c r="BD173" i="55"/>
  <c r="AU101" i="55"/>
  <c r="BC128" i="55"/>
  <c r="BX172" i="55"/>
  <c r="AN64" i="55"/>
  <c r="AG73" i="55"/>
  <c r="M31" i="55"/>
  <c r="Q146" i="55"/>
  <c r="AA170" i="55"/>
  <c r="U29" i="55"/>
  <c r="AH89" i="55"/>
  <c r="U116" i="55"/>
  <c r="AU114" i="55"/>
  <c r="BP85" i="55"/>
  <c r="AW118" i="55"/>
  <c r="BI212" i="55"/>
  <c r="BX33" i="55"/>
  <c r="BY95" i="55"/>
  <c r="BR36" i="55"/>
  <c r="AY75" i="55"/>
  <c r="AQ138" i="55"/>
  <c r="AY94" i="55"/>
  <c r="N202" i="55"/>
  <c r="AP61" i="55"/>
  <c r="AQ75" i="55"/>
  <c r="BO79" i="55"/>
  <c r="BY78" i="55"/>
  <c r="AP136" i="55"/>
  <c r="S74" i="55"/>
  <c r="AR44" i="55"/>
  <c r="BC225" i="55"/>
  <c r="AK17" i="55"/>
  <c r="BE21" i="55"/>
  <c r="BQ10" i="55"/>
  <c r="BD58" i="55"/>
  <c r="O9" i="55"/>
  <c r="BN90" i="55"/>
  <c r="BT83" i="55"/>
  <c r="AU45" i="55"/>
  <c r="BP160" i="55"/>
  <c r="BM65" i="55"/>
  <c r="BA99" i="55"/>
  <c r="O125" i="55"/>
  <c r="BM54" i="55"/>
  <c r="BQ70" i="55"/>
  <c r="BK124" i="55"/>
  <c r="BC23" i="55"/>
  <c r="Q71" i="55"/>
  <c r="AS54" i="55"/>
  <c r="AS152" i="55"/>
  <c r="BW99" i="55"/>
  <c r="BQ20" i="55"/>
  <c r="BA142" i="55"/>
  <c r="BC14" i="55"/>
  <c r="AM165" i="55"/>
  <c r="BM112" i="55"/>
  <c r="S115" i="55"/>
  <c r="AZ38" i="55"/>
  <c r="BJ133" i="55"/>
  <c r="AX25" i="55"/>
  <c r="BS86" i="55"/>
  <c r="AU76" i="55"/>
  <c r="W43" i="55"/>
  <c r="AA45" i="55"/>
  <c r="AM78" i="55"/>
  <c r="AF128" i="55"/>
  <c r="BX116" i="55"/>
  <c r="AL91" i="55"/>
  <c r="V78" i="55"/>
  <c r="AK36" i="55"/>
  <c r="BH12" i="55"/>
  <c r="Y140" i="55"/>
  <c r="Q51" i="55"/>
  <c r="AO55" i="55"/>
  <c r="BK9" i="55"/>
  <c r="BA24" i="55"/>
  <c r="AL50" i="55"/>
  <c r="BA35" i="55"/>
  <c r="AK11" i="55"/>
  <c r="BK114" i="55"/>
  <c r="BS50" i="55"/>
  <c r="AU65" i="55"/>
  <c r="AG117" i="55"/>
  <c r="BT158" i="55"/>
  <c r="AL30" i="55"/>
  <c r="BO92" i="55"/>
  <c r="AX26" i="55"/>
  <c r="S30" i="55"/>
  <c r="BU58" i="55"/>
  <c r="BE45" i="55"/>
  <c r="BZ83" i="55"/>
  <c r="AJ45" i="55"/>
  <c r="BX62" i="55"/>
  <c r="AC29" i="55"/>
  <c r="U134" i="55"/>
  <c r="S39" i="55"/>
  <c r="AJ107" i="55"/>
  <c r="BD85" i="55"/>
  <c r="AF126" i="55"/>
  <c r="BX152" i="55"/>
  <c r="BV220" i="55"/>
  <c r="BY110" i="55"/>
  <c r="BD94" i="55"/>
  <c r="BY33" i="55"/>
  <c r="M105" i="55"/>
  <c r="AE13" i="55"/>
  <c r="BB100" i="55"/>
  <c r="Y79" i="55"/>
  <c r="BL83" i="55"/>
  <c r="BH153" i="55"/>
  <c r="AE169" i="55"/>
  <c r="AJ99" i="55"/>
  <c r="X103" i="55"/>
  <c r="AN85" i="55"/>
  <c r="BN106" i="55"/>
  <c r="BN17" i="55"/>
  <c r="BR9" i="55"/>
  <c r="AT117" i="55"/>
  <c r="BR80" i="55"/>
  <c r="BB177" i="55"/>
  <c r="AK82" i="55"/>
  <c r="AQ167" i="55"/>
  <c r="BX40" i="55"/>
  <c r="BZ155" i="55"/>
  <c r="AF30" i="55"/>
  <c r="AL65" i="55"/>
  <c r="AM106" i="55"/>
  <c r="AU225" i="55"/>
  <c r="AH102" i="55"/>
  <c r="BB45" i="55"/>
  <c r="U84" i="55"/>
  <c r="BM127" i="55"/>
  <c r="BX105" i="55"/>
  <c r="BS36" i="55"/>
  <c r="AS133" i="55"/>
  <c r="AL144" i="55"/>
  <c r="AP153" i="55"/>
  <c r="AN94" i="55"/>
  <c r="Y119" i="55"/>
  <c r="AM121" i="55"/>
  <c r="AG139" i="55"/>
  <c r="AA109" i="55"/>
  <c r="BU232" i="55"/>
  <c r="S89" i="55"/>
  <c r="AU94" i="55"/>
  <c r="BD59" i="55"/>
  <c r="U159" i="55"/>
  <c r="BR59" i="55"/>
  <c r="AO24" i="55"/>
  <c r="BA67" i="55"/>
  <c r="BB141" i="55"/>
  <c r="BO124" i="55"/>
  <c r="O144" i="55"/>
  <c r="BT42" i="55"/>
  <c r="AL37" i="55"/>
  <c r="BG66" i="55"/>
  <c r="AV139" i="55"/>
  <c r="AR45" i="55"/>
  <c r="BB81" i="55"/>
  <c r="BV156" i="55"/>
  <c r="BA126" i="55"/>
  <c r="AG141" i="55"/>
  <c r="AP176" i="55"/>
  <c r="BB222" i="55"/>
  <c r="BX37" i="55"/>
  <c r="BD12" i="55"/>
  <c r="BH142" i="55"/>
  <c r="AK43" i="55"/>
  <c r="AR161" i="55"/>
  <c r="AQ128" i="55"/>
  <c r="BU34" i="55"/>
  <c r="AN22" i="55"/>
  <c r="AU24" i="55"/>
  <c r="V152" i="55"/>
  <c r="AU216" i="55"/>
  <c r="BR175" i="55"/>
  <c r="AJ28" i="55"/>
  <c r="AP68" i="55"/>
  <c r="AN200" i="55"/>
  <c r="BY123" i="55"/>
  <c r="AH124" i="55"/>
  <c r="BP13" i="55"/>
  <c r="BS42" i="55"/>
  <c r="BF34" i="55"/>
  <c r="T111" i="55"/>
  <c r="S35" i="55"/>
  <c r="BF46" i="55"/>
  <c r="AL123" i="55"/>
  <c r="BV115" i="55"/>
  <c r="AA58" i="55"/>
  <c r="AU39" i="55"/>
  <c r="AL22" i="55"/>
  <c r="BD71" i="55"/>
  <c r="BY147" i="55"/>
  <c r="BN11" i="55"/>
  <c r="BL144" i="55"/>
  <c r="AA34" i="55"/>
  <c r="W90" i="55"/>
  <c r="AN18" i="55"/>
  <c r="BQ159" i="55"/>
  <c r="AD144" i="55"/>
  <c r="BH97" i="55"/>
  <c r="AK170" i="55"/>
  <c r="AJ76" i="55"/>
  <c r="BY16" i="55"/>
  <c r="AN170" i="55"/>
  <c r="AH40" i="55"/>
  <c r="M87" i="55"/>
  <c r="AE57" i="55"/>
  <c r="BU80" i="55"/>
  <c r="BT77" i="55"/>
  <c r="AO43" i="55"/>
  <c r="AN53" i="55"/>
  <c r="BD121" i="55"/>
  <c r="Z136" i="55"/>
  <c r="AT165" i="55"/>
  <c r="AT13" i="55"/>
  <c r="R94" i="55"/>
  <c r="BQ193" i="55"/>
  <c r="BC66" i="55"/>
  <c r="BK67" i="55"/>
  <c r="AU79" i="55"/>
  <c r="BM106" i="55"/>
  <c r="BM100" i="55"/>
  <c r="BR109" i="55"/>
  <c r="R11" i="55"/>
  <c r="BA15" i="55"/>
  <c r="BM74" i="55"/>
  <c r="AW112" i="55"/>
  <c r="AH56" i="55"/>
  <c r="T143" i="55"/>
  <c r="BQ73" i="55"/>
  <c r="BB156" i="55"/>
  <c r="AX149" i="55"/>
  <c r="AE150" i="55"/>
  <c r="R173" i="55"/>
  <c r="BW50" i="55"/>
  <c r="O188" i="55"/>
  <c r="BQ135" i="55"/>
  <c r="AI227" i="55"/>
  <c r="AD172" i="55"/>
  <c r="AA68" i="55"/>
  <c r="AS126" i="55"/>
  <c r="AV140" i="55"/>
  <c r="BJ195" i="55"/>
  <c r="BU33" i="55"/>
  <c r="AB205" i="55"/>
  <c r="U132" i="55"/>
  <c r="BE122" i="55"/>
  <c r="AO108" i="55"/>
  <c r="AU88" i="55"/>
  <c r="AC36" i="55"/>
  <c r="BF58" i="55"/>
  <c r="W109" i="55"/>
  <c r="BH188" i="55"/>
  <c r="BT17" i="55"/>
  <c r="BN203" i="55"/>
  <c r="BI42" i="55"/>
  <c r="AH141" i="55"/>
  <c r="M40" i="55"/>
  <c r="AX229" i="55"/>
  <c r="Y43" i="55"/>
  <c r="AE26" i="55"/>
  <c r="AK125" i="55"/>
  <c r="AK85" i="55"/>
  <c r="BH51" i="55"/>
  <c r="BR48" i="55"/>
  <c r="BV173" i="55"/>
  <c r="BL55" i="55"/>
  <c r="BY206" i="55"/>
  <c r="AG159" i="55"/>
  <c r="T109" i="55"/>
  <c r="Q32" i="55"/>
  <c r="BE15" i="55"/>
  <c r="AV66" i="55"/>
  <c r="BN37" i="55"/>
  <c r="BL24" i="55"/>
  <c r="AT102" i="55"/>
  <c r="BG17" i="55"/>
  <c r="BW13" i="55"/>
  <c r="AO32" i="55"/>
  <c r="BF92" i="55"/>
  <c r="BB40" i="55"/>
  <c r="AV89" i="55"/>
  <c r="O73" i="55"/>
  <c r="BH31" i="55"/>
  <c r="BP183" i="55"/>
  <c r="AL52" i="55"/>
  <c r="BY38" i="55"/>
  <c r="BQ25" i="55"/>
  <c r="AN54" i="55"/>
  <c r="X107" i="55"/>
  <c r="BS44" i="55"/>
  <c r="O159" i="55"/>
  <c r="BO41" i="55"/>
  <c r="BT89" i="55"/>
  <c r="AZ154" i="55"/>
  <c r="BS94" i="55"/>
  <c r="BU26" i="55"/>
  <c r="AG24" i="55"/>
  <c r="BV68" i="55"/>
  <c r="AD154" i="55"/>
  <c r="AP67" i="55"/>
  <c r="BE111" i="55"/>
  <c r="AX95" i="55"/>
  <c r="BT22" i="55"/>
  <c r="BL32" i="55"/>
  <c r="M121" i="55"/>
  <c r="S88" i="55"/>
  <c r="Z215" i="55"/>
  <c r="AV45" i="55"/>
  <c r="BE76" i="55"/>
  <c r="BD17" i="55"/>
  <c r="AX51" i="55"/>
  <c r="AX121" i="55"/>
  <c r="AZ26" i="55"/>
  <c r="M139" i="55"/>
  <c r="BT58" i="55"/>
  <c r="BX45" i="55"/>
  <c r="O152" i="55"/>
  <c r="AU72" i="55"/>
  <c r="BG44" i="55"/>
  <c r="BB76" i="55"/>
  <c r="AP32" i="55"/>
  <c r="AW81" i="55"/>
  <c r="W50" i="55"/>
  <c r="AE70" i="55"/>
  <c r="AY112" i="55"/>
  <c r="BA124" i="55"/>
  <c r="AA102" i="55"/>
  <c r="AO100" i="55"/>
  <c r="AU44" i="55"/>
  <c r="AE67" i="55"/>
  <c r="AN76" i="55"/>
  <c r="BA176" i="55"/>
  <c r="BA31" i="55"/>
  <c r="AT106" i="55"/>
  <c r="AN121" i="55"/>
  <c r="W99" i="55"/>
  <c r="X157" i="55"/>
  <c r="BQ97" i="55"/>
  <c r="BQ60" i="55"/>
  <c r="AT84" i="55"/>
  <c r="BY41" i="55"/>
  <c r="BO158" i="55"/>
  <c r="AS57" i="55"/>
  <c r="AN69" i="55"/>
  <c r="Q111" i="55"/>
  <c r="U191" i="55"/>
  <c r="BX85" i="55"/>
  <c r="BR145" i="55"/>
  <c r="AR229" i="55"/>
  <c r="AY25" i="55"/>
  <c r="BB43" i="55"/>
  <c r="AT80" i="55"/>
  <c r="V155" i="55"/>
  <c r="BH62" i="55"/>
  <c r="R175" i="55"/>
  <c r="BD104" i="55"/>
  <c r="W16" i="55"/>
  <c r="AS15" i="55"/>
  <c r="BC136" i="55"/>
  <c r="AP13" i="55"/>
  <c r="BW150" i="55"/>
  <c r="BU108" i="55"/>
  <c r="Y139" i="55"/>
  <c r="AV194" i="55"/>
  <c r="AZ53" i="55"/>
  <c r="AM146" i="55"/>
  <c r="AS69" i="55"/>
  <c r="BA131" i="55"/>
  <c r="AH51" i="55"/>
  <c r="BH123" i="55"/>
  <c r="BL201" i="55"/>
  <c r="AE192" i="55"/>
  <c r="S73" i="55"/>
  <c r="AZ75" i="55"/>
  <c r="BA146" i="55"/>
  <c r="BX77" i="55"/>
  <c r="AH101" i="55"/>
  <c r="BB197" i="55"/>
  <c r="W22" i="55"/>
  <c r="M58" i="55"/>
  <c r="O36" i="55"/>
  <c r="BF43" i="55"/>
  <c r="BG70" i="55"/>
  <c r="AV34" i="55"/>
  <c r="BI61" i="55"/>
  <c r="S153" i="55"/>
  <c r="AK23" i="55"/>
  <c r="X122" i="55"/>
  <c r="AU105" i="55"/>
  <c r="AM163" i="55"/>
  <c r="BG36" i="55"/>
  <c r="AZ116" i="55"/>
  <c r="AQ114" i="55"/>
  <c r="M100" i="55"/>
  <c r="U19" i="55"/>
  <c r="BF116" i="55"/>
  <c r="T188" i="55"/>
  <c r="BB27" i="55"/>
  <c r="BR141" i="55"/>
  <c r="BN68" i="55"/>
  <c r="Q65" i="55"/>
  <c r="S49" i="55"/>
  <c r="AP112" i="55"/>
  <c r="AP99" i="55"/>
  <c r="BA128" i="55"/>
  <c r="BN22" i="55"/>
  <c r="AR163" i="55"/>
  <c r="AZ216" i="55"/>
  <c r="BM77" i="55"/>
  <c r="Y16" i="55"/>
  <c r="BR18" i="55"/>
  <c r="AR206" i="55"/>
  <c r="BU76" i="55"/>
  <c r="BN70" i="55"/>
  <c r="BN159" i="55"/>
  <c r="Y44" i="55"/>
  <c r="AS16" i="55"/>
  <c r="X35" i="55"/>
  <c r="BT167" i="55"/>
  <c r="O102" i="55"/>
  <c r="BJ222" i="55"/>
  <c r="P155" i="55"/>
  <c r="AW143" i="55"/>
  <c r="AM109" i="55"/>
  <c r="AS79" i="55"/>
  <c r="BB26" i="55"/>
  <c r="AG168" i="55"/>
  <c r="Q12" i="55"/>
  <c r="AH38" i="55"/>
  <c r="AZ171" i="55"/>
  <c r="BH187" i="55"/>
  <c r="AB157" i="55"/>
  <c r="BN131" i="55"/>
  <c r="U37" i="55"/>
  <c r="BW49" i="55"/>
  <c r="BX46" i="55"/>
  <c r="Y162" i="55"/>
  <c r="AM84" i="55"/>
  <c r="AI65" i="55"/>
  <c r="U93" i="55"/>
  <c r="BQ156" i="55"/>
  <c r="AS172" i="55"/>
  <c r="AA81" i="55"/>
  <c r="AW111" i="55"/>
  <c r="BN108" i="55"/>
  <c r="W129" i="55"/>
  <c r="U27" i="55"/>
  <c r="AT147" i="55"/>
  <c r="BO105" i="55"/>
  <c r="Z223" i="55"/>
  <c r="BW90" i="55"/>
  <c r="AQ35" i="55"/>
  <c r="Q124" i="55"/>
  <c r="AM23" i="55"/>
  <c r="AG96" i="55"/>
  <c r="AW106" i="55"/>
  <c r="AP48" i="55"/>
  <c r="M155" i="55"/>
  <c r="AS74" i="55"/>
  <c r="BA219" i="55"/>
  <c r="BG111" i="55"/>
  <c r="S77" i="55"/>
  <c r="BS186" i="55"/>
  <c r="BI96" i="55"/>
  <c r="AD90" i="55"/>
  <c r="BL78" i="55"/>
  <c r="Y36" i="55"/>
  <c r="AC88" i="55"/>
  <c r="BJ77" i="55"/>
  <c r="BM17" i="55"/>
  <c r="AZ109" i="55"/>
  <c r="AZ177" i="55"/>
  <c r="AH197" i="55"/>
  <c r="BO175" i="55"/>
  <c r="BR182" i="55"/>
  <c r="AL153" i="55"/>
  <c r="BG130" i="55"/>
  <c r="BU152" i="55"/>
  <c r="BX17" i="55"/>
  <c r="BP97" i="55"/>
  <c r="BW41" i="55"/>
  <c r="BM102" i="55"/>
  <c r="W94" i="55"/>
  <c r="AJ118" i="55"/>
  <c r="AG38" i="55"/>
  <c r="AC176" i="55"/>
  <c r="AG134" i="55"/>
  <c r="BB151" i="55"/>
  <c r="BV36" i="55"/>
  <c r="BO15" i="55"/>
  <c r="BA90" i="55"/>
  <c r="BQ114" i="55"/>
  <c r="AY137" i="55"/>
  <c r="BE169" i="55"/>
  <c r="AF175" i="55"/>
  <c r="AA197" i="55"/>
  <c r="BY21" i="55"/>
  <c r="BN92" i="55"/>
  <c r="S37" i="55"/>
  <c r="BW61" i="55"/>
  <c r="BL227" i="55"/>
  <c r="AT17" i="55"/>
  <c r="W106" i="55"/>
  <c r="AM26" i="55"/>
  <c r="BS15" i="55"/>
  <c r="AW113" i="55"/>
  <c r="AP122" i="55"/>
  <c r="BJ62" i="55"/>
  <c r="S17" i="55"/>
  <c r="Q107" i="55"/>
  <c r="BP149" i="55"/>
  <c r="BY153" i="55"/>
  <c r="AX136" i="55"/>
  <c r="U137" i="55"/>
  <c r="M195" i="55"/>
  <c r="M204" i="55"/>
  <c r="BN56" i="55"/>
  <c r="AH45" i="55"/>
  <c r="AH163" i="55"/>
  <c r="AN154" i="55"/>
  <c r="AG109" i="55"/>
  <c r="AK159" i="55"/>
  <c r="BK194" i="55"/>
  <c r="AZ46" i="55"/>
  <c r="BC11" i="55"/>
  <c r="O68" i="55"/>
  <c r="BP49" i="55"/>
  <c r="AS106" i="55"/>
  <c r="AR83" i="55"/>
  <c r="BA22" i="55"/>
  <c r="BI24" i="55"/>
  <c r="AS38" i="55"/>
  <c r="AL60" i="55"/>
  <c r="BZ69" i="55"/>
  <c r="U118" i="55"/>
  <c r="AC11" i="55"/>
  <c r="P157" i="55"/>
  <c r="X131" i="55"/>
  <c r="AU102" i="55"/>
  <c r="S91" i="55"/>
  <c r="AG62" i="55"/>
  <c r="AF137" i="55"/>
  <c r="BX180" i="55"/>
  <c r="BC12" i="55"/>
  <c r="BF176" i="55"/>
  <c r="BO154" i="55"/>
  <c r="AF226" i="55"/>
  <c r="BL104" i="55"/>
  <c r="BP112" i="55"/>
  <c r="AK28" i="55"/>
  <c r="AA17" i="55"/>
  <c r="AS105" i="55"/>
  <c r="AB122" i="55"/>
  <c r="M72" i="55"/>
  <c r="AG11" i="55"/>
  <c r="BT65" i="55"/>
  <c r="U111" i="55"/>
  <c r="AW108" i="55"/>
  <c r="AM80" i="55"/>
  <c r="AI52" i="55"/>
  <c r="AQ29" i="55"/>
  <c r="BA53" i="55"/>
  <c r="BK94" i="55"/>
  <c r="AS97" i="55"/>
  <c r="BL197" i="55"/>
  <c r="BY32" i="55"/>
  <c r="AQ204" i="55"/>
  <c r="BG140" i="55"/>
  <c r="BP59" i="55"/>
  <c r="BN227" i="55"/>
  <c r="AN150" i="55"/>
  <c r="Q190" i="55"/>
  <c r="AG13" i="55"/>
  <c r="BG207" i="55"/>
  <c r="BN95" i="55"/>
  <c r="BA152" i="55"/>
  <c r="AQ25" i="55"/>
  <c r="Y22" i="55"/>
  <c r="AL113" i="55"/>
  <c r="BC93" i="55"/>
  <c r="AG12" i="55"/>
  <c r="BH17" i="55"/>
  <c r="AY68" i="55"/>
  <c r="BU67" i="55"/>
  <c r="BK84" i="55"/>
  <c r="AP150" i="55"/>
  <c r="BA73" i="55"/>
  <c r="AQ175" i="55"/>
  <c r="AY10" i="55"/>
  <c r="BA49" i="55"/>
  <c r="AY185" i="55"/>
  <c r="BY107" i="55"/>
  <c r="O83" i="55"/>
  <c r="AV18" i="55"/>
  <c r="AW87" i="55"/>
  <c r="S126" i="55"/>
  <c r="AE31" i="55"/>
  <c r="BW152" i="55"/>
  <c r="AC150" i="55"/>
  <c r="AF9" i="55"/>
  <c r="BR50" i="55"/>
  <c r="AK35" i="55"/>
  <c r="BE53" i="55"/>
  <c r="BG131" i="55"/>
  <c r="AU128" i="55"/>
  <c r="BB60" i="55"/>
  <c r="V156" i="55"/>
  <c r="BW170" i="55"/>
  <c r="BM107" i="55"/>
  <c r="BV42" i="55"/>
  <c r="Z202" i="55"/>
  <c r="AV22" i="55"/>
  <c r="AY101" i="55"/>
  <c r="BV85" i="55"/>
  <c r="BT46" i="55"/>
  <c r="AK137" i="55"/>
  <c r="O173" i="55"/>
  <c r="BE148" i="55"/>
  <c r="AX31" i="55"/>
  <c r="Z227" i="55"/>
  <c r="BA91" i="55"/>
  <c r="AX72" i="55"/>
  <c r="AV100" i="55"/>
  <c r="BQ33" i="55"/>
  <c r="W49" i="55"/>
  <c r="AZ156" i="55"/>
  <c r="AM166" i="55"/>
  <c r="U184" i="55"/>
  <c r="BU135" i="55"/>
  <c r="BR223" i="55"/>
  <c r="BF140" i="55"/>
  <c r="AN51" i="55"/>
  <c r="BM194" i="55"/>
  <c r="BR42" i="55"/>
  <c r="AM104" i="55"/>
  <c r="BQ37" i="55"/>
  <c r="BZ233" i="55"/>
  <c r="W156" i="55"/>
  <c r="Y207" i="55"/>
  <c r="BI131" i="55"/>
  <c r="M229" i="55"/>
  <c r="AS50" i="55"/>
  <c r="AM136" i="55"/>
  <c r="AU108" i="55"/>
  <c r="R101" i="55"/>
  <c r="BY87" i="55"/>
  <c r="AC128" i="55"/>
  <c r="AH220" i="55"/>
  <c r="BG69" i="55"/>
  <c r="AX73" i="55"/>
  <c r="BZ7" i="55"/>
  <c r="AY158" i="55"/>
  <c r="BT182" i="55"/>
  <c r="BC8" i="55"/>
  <c r="BK115" i="55"/>
  <c r="BQ147" i="55"/>
  <c r="AY177" i="55"/>
  <c r="O40" i="55"/>
  <c r="BT70" i="55"/>
  <c r="AW102" i="55"/>
  <c r="BU154" i="55"/>
  <c r="AO39" i="55"/>
  <c r="AT170" i="55"/>
  <c r="BY226" i="55"/>
  <c r="M152" i="55"/>
  <c r="BC125" i="55"/>
  <c r="BJ152" i="55"/>
  <c r="BD112" i="55"/>
  <c r="P56" i="55"/>
  <c r="AM133" i="55"/>
  <c r="AU60" i="55"/>
  <c r="AU31" i="55"/>
  <c r="AT140" i="55"/>
  <c r="AT196" i="55"/>
  <c r="AI149" i="55"/>
  <c r="AM18" i="55"/>
  <c r="BD111" i="55"/>
  <c r="M206" i="55"/>
  <c r="AI132" i="55"/>
  <c r="AW42" i="55"/>
  <c r="AF50" i="55"/>
  <c r="BG7" i="55"/>
  <c r="AG125" i="55"/>
  <c r="BI153" i="55"/>
  <c r="W233" i="55"/>
  <c r="BH191" i="55"/>
  <c r="AS85" i="55"/>
  <c r="AI233" i="55"/>
  <c r="AU169" i="55"/>
  <c r="AR196" i="55"/>
  <c r="BL143" i="55"/>
  <c r="AG189" i="55"/>
  <c r="X199" i="55"/>
  <c r="BS114" i="55"/>
  <c r="BG60" i="55"/>
  <c r="AO129" i="55"/>
  <c r="N112" i="55"/>
  <c r="P188" i="55"/>
  <c r="O71" i="55"/>
  <c r="AX87" i="55"/>
  <c r="AF191" i="55"/>
  <c r="X60" i="55"/>
  <c r="BA95" i="55"/>
  <c r="BS37" i="55"/>
  <c r="BY18" i="55"/>
  <c r="O129" i="55"/>
  <c r="U185" i="55"/>
  <c r="AO73" i="55"/>
  <c r="BI148" i="55"/>
  <c r="Z91" i="55"/>
  <c r="BM139" i="55"/>
  <c r="BZ111" i="55"/>
  <c r="BC179" i="55"/>
  <c r="BG147" i="55"/>
  <c r="BH69" i="55"/>
  <c r="BI146" i="55"/>
  <c r="AZ49" i="55"/>
  <c r="BS113" i="55"/>
  <c r="AE118" i="55"/>
  <c r="AB143" i="55"/>
  <c r="AK72" i="55"/>
  <c r="AX217" i="55"/>
  <c r="BP103" i="55"/>
  <c r="BW125" i="55"/>
  <c r="V172" i="55"/>
  <c r="Y174" i="55"/>
  <c r="AR103" i="55"/>
  <c r="BY40" i="55"/>
  <c r="AL135" i="55"/>
  <c r="BD9" i="55"/>
  <c r="AF178" i="55"/>
  <c r="BG23" i="55"/>
  <c r="AZ34" i="55"/>
  <c r="AH112" i="55"/>
  <c r="BJ74" i="55"/>
  <c r="BR215" i="55"/>
  <c r="X93" i="55"/>
  <c r="BU102" i="55"/>
  <c r="BC116" i="55"/>
  <c r="AB71" i="55"/>
  <c r="BU105" i="55"/>
  <c r="BJ60" i="55"/>
  <c r="BI205" i="55"/>
  <c r="AX157" i="55"/>
  <c r="AG17" i="55"/>
  <c r="BF117" i="55"/>
  <c r="AK51" i="55"/>
  <c r="BC232" i="55"/>
  <c r="BC182" i="55"/>
  <c r="O149" i="55"/>
  <c r="BX18" i="55"/>
  <c r="AM193" i="55"/>
  <c r="M123" i="55"/>
  <c r="M148" i="55"/>
  <c r="V110" i="55"/>
  <c r="AO116" i="55"/>
  <c r="BI156" i="55"/>
  <c r="BM79" i="55"/>
  <c r="BM33" i="55"/>
  <c r="M115" i="55"/>
  <c r="BW230" i="55"/>
  <c r="R171" i="55"/>
  <c r="BC114" i="55"/>
  <c r="W61" i="55"/>
  <c r="AO88" i="55"/>
  <c r="BL68" i="55"/>
  <c r="Q131" i="55"/>
  <c r="AS100" i="55"/>
  <c r="BW160" i="55"/>
  <c r="AO164" i="55"/>
  <c r="AG226" i="55"/>
  <c r="AU191" i="55"/>
  <c r="AQ142" i="55"/>
  <c r="T28" i="55"/>
  <c r="Z165" i="55"/>
  <c r="AZ122" i="55"/>
  <c r="AT8" i="55"/>
  <c r="AO193" i="55"/>
  <c r="X101" i="55"/>
  <c r="BJ148" i="55"/>
  <c r="T99" i="55"/>
  <c r="BI20" i="55"/>
  <c r="BL35" i="55"/>
  <c r="BW103" i="55"/>
  <c r="Y52" i="55"/>
  <c r="M54" i="55"/>
  <c r="U114" i="55"/>
  <c r="BY106" i="55"/>
  <c r="AO53" i="55"/>
  <c r="AE97" i="55"/>
  <c r="AV58" i="55"/>
  <c r="AE59" i="55"/>
  <c r="AP37" i="55"/>
  <c r="AN42" i="55"/>
  <c r="BX171" i="55"/>
  <c r="U80" i="55"/>
  <c r="BG112" i="55"/>
  <c r="BP73" i="55"/>
  <c r="BX28" i="55"/>
  <c r="BT40" i="55"/>
  <c r="AT89" i="55"/>
  <c r="AR178" i="55"/>
  <c r="AA98" i="55"/>
  <c r="V6" i="55"/>
  <c r="BW181" i="55"/>
  <c r="BU20" i="55"/>
  <c r="BY57" i="55"/>
  <c r="AN45" i="55"/>
  <c r="S127" i="55"/>
  <c r="AU121" i="55"/>
  <c r="AJ130" i="55"/>
  <c r="AE136" i="55"/>
  <c r="Y20" i="55"/>
  <c r="M73" i="55"/>
  <c r="BF126" i="55"/>
  <c r="BN117" i="55"/>
  <c r="BV52" i="55"/>
  <c r="BP87" i="55"/>
  <c r="AO40" i="55"/>
  <c r="BF234" i="55"/>
  <c r="AJ202" i="55"/>
  <c r="BE62" i="55"/>
  <c r="Q182" i="55"/>
  <c r="AE102" i="55"/>
  <c r="BS23" i="55"/>
  <c r="BC222" i="55"/>
  <c r="AP95" i="55"/>
  <c r="BQ112" i="55"/>
  <c r="AB29" i="55"/>
  <c r="AY22" i="55"/>
  <c r="R92" i="55"/>
  <c r="BK68" i="55"/>
  <c r="AH181" i="55"/>
  <c r="BU44" i="55"/>
  <c r="O35" i="55"/>
  <c r="BL161" i="55"/>
  <c r="AR94" i="55"/>
  <c r="AW88" i="55"/>
  <c r="AN12" i="55"/>
  <c r="BO182" i="55"/>
  <c r="BB171" i="55"/>
  <c r="AU67" i="55"/>
  <c r="V93" i="55"/>
  <c r="AW74" i="55"/>
  <c r="BJ149" i="55"/>
  <c r="BL206" i="55"/>
  <c r="BF39" i="55"/>
  <c r="R73" i="55"/>
  <c r="AN32" i="55"/>
  <c r="BW65" i="55"/>
  <c r="O88" i="55"/>
  <c r="BB195" i="55"/>
  <c r="Y61" i="55"/>
  <c r="AY33" i="55"/>
  <c r="BJ220" i="55"/>
  <c r="BB46" i="55"/>
  <c r="BM144" i="55"/>
  <c r="AO166" i="55"/>
  <c r="BI181" i="55"/>
  <c r="BH104" i="55"/>
  <c r="BM86" i="55"/>
  <c r="AG90" i="55"/>
  <c r="AE51" i="55"/>
  <c r="BR11" i="55"/>
  <c r="BL54" i="55"/>
  <c r="V127" i="55"/>
  <c r="AT124" i="55"/>
  <c r="AL14" i="55"/>
  <c r="U182" i="55"/>
  <c r="V166" i="55"/>
  <c r="Z98" i="55"/>
  <c r="AU19" i="55"/>
  <c r="AP76" i="55"/>
  <c r="BN216" i="55"/>
  <c r="BV50" i="55"/>
  <c r="AN123" i="55"/>
  <c r="BG18" i="55"/>
  <c r="BH47" i="55"/>
  <c r="X106" i="55"/>
  <c r="BG145" i="55"/>
  <c r="AI147" i="55"/>
  <c r="N40" i="55"/>
  <c r="AK129" i="55"/>
  <c r="BH35" i="55"/>
  <c r="BS135" i="55"/>
  <c r="R115" i="55"/>
  <c r="W184" i="55"/>
  <c r="Q83" i="55"/>
  <c r="AK178" i="55"/>
  <c r="N232" i="55"/>
  <c r="BL148" i="55"/>
  <c r="AE203" i="55"/>
  <c r="M135" i="55"/>
  <c r="BS68" i="55"/>
  <c r="BX25" i="55"/>
  <c r="AV112" i="55"/>
  <c r="BC98" i="55"/>
  <c r="BW193" i="55"/>
  <c r="AC159" i="55"/>
  <c r="BF50" i="55"/>
  <c r="AQ149" i="55"/>
  <c r="AR168" i="55"/>
  <c r="AJ116" i="55"/>
  <c r="AH122" i="55"/>
  <c r="AG229" i="55"/>
  <c r="Q141" i="55"/>
  <c r="BZ127" i="55"/>
  <c r="BM148" i="55"/>
  <c r="AF67" i="55"/>
  <c r="AJ98" i="55"/>
  <c r="Y107" i="55"/>
  <c r="AU143" i="55"/>
  <c r="AV21" i="55"/>
  <c r="AS48" i="55"/>
  <c r="AT40" i="55"/>
  <c r="AV27" i="55"/>
  <c r="AN148" i="55"/>
  <c r="BH13" i="55"/>
  <c r="AA20" i="55"/>
  <c r="AG179" i="55"/>
  <c r="AL77" i="55"/>
  <c r="AH152" i="55"/>
  <c r="AF96" i="55"/>
  <c r="BS115" i="55"/>
  <c r="AU28" i="55"/>
  <c r="BK13" i="55"/>
  <c r="BF147" i="55"/>
  <c r="AL182" i="55"/>
  <c r="BB131" i="55"/>
  <c r="BO106" i="55"/>
  <c r="BC181" i="55"/>
  <c r="AV77" i="55"/>
  <c r="BT133" i="55"/>
  <c r="AR193" i="55"/>
  <c r="O163" i="55"/>
  <c r="S93" i="55"/>
  <c r="BF161" i="55"/>
  <c r="R133" i="55"/>
  <c r="P204" i="55"/>
  <c r="BV67" i="55"/>
  <c r="AP163" i="55"/>
  <c r="BH204" i="55"/>
  <c r="AU184" i="55"/>
  <c r="AL48" i="55"/>
  <c r="BH98" i="55"/>
  <c r="AM232" i="55"/>
  <c r="R80" i="55"/>
  <c r="BD113" i="55"/>
  <c r="AP157" i="55"/>
  <c r="AH186" i="55"/>
  <c r="BQ230" i="55"/>
  <c r="BJ97" i="55"/>
  <c r="BL85" i="55"/>
  <c r="BU53" i="55"/>
  <c r="BO165" i="55"/>
  <c r="AU43" i="55"/>
  <c r="Y155" i="55"/>
  <c r="BS104" i="55"/>
  <c r="BO193" i="55"/>
  <c r="BC90" i="55"/>
  <c r="BM128" i="55"/>
  <c r="BU151" i="55"/>
  <c r="AT14" i="55"/>
  <c r="AC85" i="55"/>
  <c r="BY122" i="55"/>
  <c r="AC23" i="55"/>
  <c r="AS98" i="55"/>
  <c r="BS148" i="55"/>
  <c r="S175" i="55"/>
  <c r="BK89" i="55"/>
  <c r="BL139" i="55"/>
  <c r="AP59" i="55"/>
  <c r="BS149" i="55"/>
  <c r="T198" i="55"/>
  <c r="R162" i="55"/>
  <c r="BY197" i="55"/>
  <c r="BQ12" i="55"/>
  <c r="BJ121" i="55"/>
  <c r="BB170" i="55"/>
  <c r="BD84" i="55"/>
  <c r="AO117" i="55"/>
  <c r="BD11" i="55"/>
  <c r="V191" i="55"/>
  <c r="BB158" i="55"/>
  <c r="AE10" i="55"/>
  <c r="AK109" i="55"/>
  <c r="O161" i="55"/>
  <c r="AU93" i="55"/>
  <c r="BF32" i="55"/>
  <c r="BQ48" i="55"/>
  <c r="M114" i="55"/>
  <c r="BL127" i="55"/>
  <c r="AJ34" i="55"/>
  <c r="BH82" i="55"/>
  <c r="N68" i="55"/>
  <c r="AD39" i="55"/>
  <c r="AF139" i="55"/>
  <c r="AY143" i="55"/>
  <c r="AW58" i="55"/>
  <c r="U105" i="55"/>
  <c r="BL102" i="55"/>
  <c r="Y60" i="55"/>
  <c r="AB216" i="55"/>
  <c r="R143" i="55"/>
  <c r="T107" i="55"/>
  <c r="AV109" i="55"/>
  <c r="V92" i="55"/>
  <c r="U7" i="55"/>
  <c r="BS43" i="55"/>
  <c r="AQ126" i="55"/>
  <c r="BN139" i="55"/>
  <c r="S22" i="55"/>
  <c r="BN47" i="55"/>
  <c r="U133" i="55"/>
  <c r="AU38" i="55"/>
  <c r="BL202" i="55"/>
  <c r="AU161" i="55"/>
  <c r="AH128" i="55"/>
  <c r="BY133" i="55"/>
  <c r="W158" i="55"/>
  <c r="BQ191" i="55"/>
  <c r="AU26" i="55"/>
  <c r="AA111" i="55"/>
  <c r="R9" i="55"/>
  <c r="AS142" i="55"/>
  <c r="BM61" i="55"/>
  <c r="BB165" i="55"/>
  <c r="AJ72" i="55"/>
  <c r="Z14" i="55"/>
  <c r="BV197" i="55"/>
  <c r="AV137" i="55"/>
  <c r="BJ155" i="55"/>
  <c r="BT87" i="55"/>
  <c r="AP114" i="55"/>
  <c r="BM13" i="55"/>
  <c r="BM142" i="55"/>
  <c r="BV75" i="55"/>
  <c r="BN115" i="55"/>
  <c r="W54" i="55"/>
  <c r="Z109" i="55"/>
  <c r="BX57" i="55"/>
  <c r="AU36" i="55"/>
  <c r="AS89" i="55"/>
  <c r="BP88" i="55"/>
  <c r="AX76" i="55"/>
  <c r="AB142" i="55"/>
  <c r="AZ169" i="55"/>
  <c r="AP161" i="55"/>
  <c r="AV230" i="55"/>
  <c r="AI20" i="55"/>
  <c r="AO159" i="55"/>
  <c r="BC77" i="55"/>
  <c r="BY159" i="55"/>
  <c r="AL23" i="55"/>
  <c r="AX21" i="55"/>
  <c r="AB105" i="55"/>
  <c r="AN72" i="55"/>
  <c r="BM31" i="55"/>
  <c r="AF167" i="55"/>
  <c r="AT30" i="55"/>
  <c r="AK96" i="55"/>
  <c r="U89" i="55"/>
  <c r="AK89" i="55"/>
  <c r="AC96" i="55"/>
  <c r="BZ41" i="55"/>
  <c r="AO63" i="55"/>
  <c r="AN37" i="55"/>
  <c r="AI10" i="55"/>
  <c r="AP179" i="55"/>
  <c r="BC51" i="55"/>
  <c r="BG114" i="55"/>
  <c r="AR76" i="55"/>
  <c r="BP44" i="55"/>
  <c r="AZ25" i="55"/>
  <c r="BL72" i="55"/>
  <c r="AO16" i="55"/>
  <c r="AA70" i="55"/>
  <c r="BM9" i="55"/>
  <c r="AB106" i="55"/>
  <c r="AV63" i="55"/>
  <c r="AS158" i="55"/>
  <c r="AS170" i="55"/>
  <c r="AT47" i="55"/>
  <c r="BC112" i="55"/>
  <c r="BT15" i="55"/>
  <c r="X116" i="55"/>
  <c r="BT183" i="55"/>
  <c r="BM178" i="55"/>
  <c r="BZ139" i="55"/>
  <c r="AP116" i="55"/>
  <c r="S16" i="55"/>
  <c r="AP51" i="55"/>
  <c r="BD115" i="55"/>
  <c r="BV118" i="55"/>
  <c r="BQ46" i="55"/>
  <c r="AP222" i="55"/>
  <c r="T121" i="55"/>
  <c r="AJ51" i="55"/>
  <c r="BX90" i="55"/>
  <c r="BM60" i="55"/>
  <c r="AB136" i="55"/>
  <c r="AX159" i="55"/>
  <c r="BL98" i="55"/>
  <c r="AT23" i="55"/>
  <c r="AH32" i="55"/>
  <c r="AU186" i="55"/>
  <c r="AC62" i="55"/>
  <c r="V148" i="55"/>
  <c r="BV43" i="55"/>
  <c r="W84" i="55"/>
  <c r="BF51" i="55"/>
  <c r="BN35" i="55"/>
  <c r="S33" i="55"/>
  <c r="BT80" i="55"/>
  <c r="AA126" i="55"/>
  <c r="W95" i="55"/>
  <c r="AB175" i="55"/>
  <c r="BP110" i="55"/>
  <c r="BJ96" i="55"/>
  <c r="BK93" i="55"/>
  <c r="W89" i="55"/>
  <c r="AN65" i="55"/>
  <c r="AD78" i="55"/>
  <c r="BJ57" i="55"/>
  <c r="BG110" i="55"/>
  <c r="AW32" i="55"/>
  <c r="AS111" i="55"/>
  <c r="BU101" i="55"/>
  <c r="AB172" i="55"/>
  <c r="AS131" i="55"/>
  <c r="AZ121" i="55"/>
  <c r="AK163" i="55"/>
  <c r="BM97" i="55"/>
  <c r="AB208" i="55"/>
  <c r="R124" i="55"/>
  <c r="W139" i="55"/>
  <c r="AC77" i="55"/>
  <c r="BP109" i="55"/>
  <c r="AI14" i="55"/>
  <c r="Q59" i="55"/>
  <c r="BN165" i="55"/>
  <c r="AQ100" i="55"/>
  <c r="BS47" i="55"/>
  <c r="BV124" i="55"/>
  <c r="AJ137" i="55"/>
  <c r="V112" i="55"/>
  <c r="BP69" i="55"/>
  <c r="AQ94" i="55"/>
  <c r="O143" i="55"/>
  <c r="S99" i="55"/>
  <c r="AW177" i="55"/>
  <c r="BI86" i="55"/>
  <c r="BW164" i="55"/>
  <c r="AB159" i="55"/>
  <c r="BY10" i="55"/>
  <c r="AT99" i="55"/>
  <c r="BQ139" i="55"/>
  <c r="BG183" i="55"/>
  <c r="U76" i="55"/>
  <c r="BB71" i="55"/>
  <c r="AZ231" i="55"/>
  <c r="BZ145" i="55"/>
  <c r="BL105" i="55"/>
  <c r="AL137" i="55"/>
  <c r="BN84" i="55"/>
  <c r="AA62" i="55"/>
  <c r="BG103" i="55"/>
  <c r="R166" i="55"/>
  <c r="AX91" i="55"/>
  <c r="AM97" i="55"/>
  <c r="AY193" i="55"/>
  <c r="BJ83" i="55"/>
  <c r="AU199" i="55"/>
  <c r="W191" i="55"/>
  <c r="BK133" i="55"/>
  <c r="BA77" i="55"/>
  <c r="O116" i="55"/>
  <c r="AR40" i="55"/>
  <c r="Y147" i="55"/>
  <c r="AE106" i="55"/>
  <c r="AT54" i="55"/>
  <c r="BY43" i="55"/>
  <c r="AY201" i="55"/>
  <c r="BZ119" i="55"/>
  <c r="BV86" i="55"/>
  <c r="T110" i="55"/>
  <c r="BJ181" i="55"/>
  <c r="AL165" i="55"/>
  <c r="AW173" i="55"/>
  <c r="BN169" i="55"/>
  <c r="BL76" i="55"/>
  <c r="BI7" i="55"/>
  <c r="BW126" i="55"/>
  <c r="AY106" i="55"/>
  <c r="AW159" i="55"/>
  <c r="BA182" i="55"/>
  <c r="Z151" i="55"/>
  <c r="AF187" i="55"/>
  <c r="BX157" i="55"/>
  <c r="AI74" i="55"/>
  <c r="BB133" i="55"/>
  <c r="BO63" i="55"/>
  <c r="BV145" i="55"/>
  <c r="BS108" i="55"/>
  <c r="AS200" i="55"/>
  <c r="AZ152" i="55"/>
  <c r="BW78" i="55"/>
  <c r="BL33" i="55"/>
  <c r="BB49" i="55"/>
  <c r="BW94" i="55"/>
  <c r="M45" i="55"/>
  <c r="BO32" i="55"/>
  <c r="AA154" i="55"/>
  <c r="AL139" i="55"/>
  <c r="M11" i="55"/>
  <c r="AM186" i="55"/>
  <c r="R201" i="55"/>
  <c r="S27" i="55"/>
  <c r="BB209" i="55"/>
  <c r="AD27" i="55"/>
  <c r="BC121" i="55"/>
  <c r="Z53" i="55"/>
  <c r="AP215" i="55"/>
  <c r="R28" i="55"/>
  <c r="M27" i="55"/>
  <c r="BU138" i="55"/>
  <c r="AV102" i="55"/>
  <c r="BL81" i="55"/>
  <c r="AA128" i="55"/>
  <c r="P164" i="55"/>
  <c r="BB15" i="55"/>
  <c r="Y25" i="55"/>
  <c r="O91" i="55"/>
  <c r="AO156" i="55"/>
  <c r="BM25" i="55"/>
  <c r="BK225" i="55"/>
  <c r="BM36" i="55"/>
  <c r="AJ148" i="55"/>
  <c r="AT66" i="55"/>
  <c r="AK62" i="55"/>
  <c r="BY53" i="55"/>
  <c r="S113" i="55"/>
  <c r="AE75" i="55"/>
  <c r="BZ140" i="55"/>
  <c r="AN9" i="55"/>
  <c r="BG49" i="55"/>
  <c r="AC38" i="55"/>
  <c r="BW58" i="55"/>
  <c r="V86" i="55"/>
  <c r="AJ97" i="55"/>
  <c r="BV38" i="55"/>
  <c r="AJ167" i="55"/>
  <c r="BV95" i="55"/>
  <c r="AU82" i="55"/>
  <c r="AN125" i="55"/>
  <c r="AN192" i="55"/>
  <c r="BF132" i="55"/>
  <c r="BU146" i="55"/>
  <c r="BI140" i="55"/>
  <c r="BN36" i="55"/>
  <c r="AH134" i="55"/>
  <c r="BL114" i="55"/>
  <c r="BI36" i="55"/>
  <c r="BD53" i="55"/>
  <c r="BI38" i="55"/>
  <c r="Q178" i="55"/>
  <c r="BV148" i="55"/>
  <c r="M104" i="55"/>
  <c r="BQ59" i="55"/>
  <c r="S59" i="55"/>
  <c r="AB103" i="55"/>
  <c r="AW62" i="55"/>
  <c r="AX68" i="55"/>
  <c r="AM161" i="55"/>
  <c r="AG76" i="55"/>
  <c r="BJ59" i="55"/>
  <c r="AV228" i="55"/>
  <c r="AF114" i="55"/>
  <c r="AR48" i="55"/>
  <c r="AN29" i="55"/>
  <c r="W133" i="55"/>
  <c r="AH187" i="55"/>
  <c r="M35" i="55"/>
  <c r="BA85" i="55"/>
  <c r="Q183" i="55"/>
  <c r="BJ184" i="55"/>
  <c r="AJ115" i="55"/>
  <c r="BO210" i="55"/>
  <c r="BT29" i="55"/>
  <c r="AQ23" i="55"/>
  <c r="AG46" i="55"/>
  <c r="AF111" i="55"/>
  <c r="BW143" i="55"/>
  <c r="BX126" i="55"/>
  <c r="BO67" i="55"/>
  <c r="Y68" i="55"/>
  <c r="AL39" i="55"/>
  <c r="AF97" i="55"/>
  <c r="BY139" i="55"/>
  <c r="BR164" i="55"/>
  <c r="BH127" i="55"/>
  <c r="AW72" i="55"/>
  <c r="AM29" i="55"/>
  <c r="X153" i="55"/>
  <c r="BF37" i="55"/>
  <c r="BN67" i="55"/>
  <c r="AV43" i="55"/>
  <c r="AG89" i="55"/>
  <c r="BN97" i="55"/>
  <c r="BF101" i="55"/>
  <c r="U109" i="55"/>
  <c r="AB124" i="55"/>
  <c r="BM62" i="55"/>
  <c r="W154" i="55"/>
  <c r="U98" i="55"/>
  <c r="Z126" i="55"/>
  <c r="BZ36" i="55"/>
  <c r="BF136" i="55"/>
  <c r="AI43" i="55"/>
  <c r="BA121" i="55"/>
  <c r="BV168" i="55"/>
  <c r="BU40" i="55"/>
  <c r="BN218" i="55"/>
  <c r="AI146" i="55"/>
  <c r="Y176" i="55"/>
  <c r="AS10" i="55"/>
  <c r="BI88" i="55"/>
  <c r="AJ83" i="55"/>
  <c r="BE82" i="55"/>
  <c r="BQ72" i="55"/>
  <c r="BA140" i="55"/>
  <c r="BT115" i="55"/>
  <c r="AL34" i="55"/>
  <c r="BC164" i="55"/>
  <c r="BV14" i="55"/>
  <c r="AQ54" i="55"/>
  <c r="AC66" i="55"/>
  <c r="BM90" i="55"/>
  <c r="AE19" i="55"/>
  <c r="AC63" i="55"/>
  <c r="O130" i="55"/>
  <c r="BI71" i="55"/>
  <c r="BL52" i="55"/>
  <c r="AF123" i="55"/>
  <c r="BJ49" i="55"/>
  <c r="AB96" i="55"/>
  <c r="BB38" i="55"/>
  <c r="AV19" i="55"/>
  <c r="U33" i="55"/>
  <c r="BG100" i="55"/>
  <c r="BV126" i="55"/>
  <c r="BR123" i="55"/>
  <c r="BT191" i="55"/>
  <c r="T158" i="55"/>
  <c r="BZ40" i="55"/>
  <c r="AS155" i="55"/>
  <c r="AX198" i="55"/>
  <c r="AW150" i="55"/>
  <c r="BS33" i="55"/>
  <c r="AI140" i="55"/>
  <c r="BG120" i="55"/>
  <c r="BX23" i="55"/>
  <c r="BI162" i="55"/>
  <c r="AT129" i="55"/>
  <c r="BO166" i="55"/>
  <c r="P141" i="55"/>
  <c r="BO85" i="55"/>
  <c r="W82" i="55"/>
  <c r="AT63" i="55"/>
  <c r="AK76" i="55"/>
  <c r="BO181" i="55"/>
  <c r="AJ38" i="55"/>
  <c r="BH107" i="55"/>
  <c r="AQ162" i="55"/>
  <c r="BP135" i="55"/>
  <c r="AA48" i="55"/>
  <c r="AZ58" i="55"/>
  <c r="AF218" i="55"/>
  <c r="W192" i="55"/>
  <c r="AH42" i="55"/>
  <c r="BV97" i="55"/>
  <c r="AP10" i="55"/>
  <c r="AL212" i="55"/>
  <c r="BC94" i="55"/>
  <c r="BM157" i="55"/>
  <c r="AK160" i="55"/>
  <c r="BS120" i="55"/>
  <c r="AN62" i="55"/>
  <c r="T173" i="55"/>
  <c r="AN124" i="55"/>
  <c r="BS70" i="55"/>
  <c r="AJ181" i="55"/>
  <c r="AT148" i="55"/>
  <c r="BW118" i="55"/>
  <c r="BW7" i="55"/>
  <c r="AT151" i="55"/>
  <c r="BR55" i="55"/>
  <c r="AG169" i="55"/>
  <c r="AB218" i="55"/>
  <c r="AZ56" i="55"/>
  <c r="O58" i="55"/>
  <c r="AK209" i="55"/>
  <c r="BC49" i="55"/>
  <c r="AF105" i="55"/>
  <c r="AW40" i="55"/>
  <c r="AE133" i="55"/>
  <c r="BN204" i="55"/>
  <c r="AV44" i="55"/>
  <c r="AF158" i="55"/>
  <c r="AE178" i="55"/>
  <c r="M49" i="55"/>
  <c r="AU52" i="55"/>
  <c r="AI16" i="55"/>
  <c r="AO137" i="55"/>
  <c r="AB222" i="55"/>
  <c r="R88" i="55"/>
  <c r="BV73" i="55"/>
  <c r="BG149" i="55"/>
  <c r="BZ154" i="55"/>
  <c r="BT126" i="55"/>
  <c r="BT117" i="55"/>
  <c r="AK176" i="55"/>
  <c r="BH120" i="55"/>
  <c r="W183" i="55"/>
  <c r="AP200" i="55"/>
  <c r="AF95" i="55"/>
  <c r="BW115" i="55"/>
  <c r="BB65" i="55"/>
  <c r="AK92" i="55"/>
  <c r="BY160" i="55"/>
  <c r="AV49" i="55"/>
  <c r="AY13" i="55"/>
  <c r="AY73" i="55"/>
  <c r="T115" i="55"/>
  <c r="AM98" i="55"/>
  <c r="AY114" i="55"/>
  <c r="BQ79" i="55"/>
  <c r="AQ190" i="55"/>
  <c r="BC100" i="55"/>
  <c r="BH156" i="55"/>
  <c r="AZ120" i="55"/>
  <c r="AQ68" i="55"/>
  <c r="AZ202" i="55"/>
  <c r="AK41" i="55"/>
  <c r="U112" i="55"/>
  <c r="AH31" i="55"/>
  <c r="AW130" i="55"/>
  <c r="BL130" i="55"/>
  <c r="BX137" i="55"/>
  <c r="AA153" i="55"/>
  <c r="BK215" i="55"/>
  <c r="AU187" i="55"/>
  <c r="AC226" i="55"/>
  <c r="BG15" i="55"/>
  <c r="AX174" i="55"/>
  <c r="W83" i="55"/>
  <c r="Y104" i="55"/>
  <c r="T112" i="55"/>
  <c r="BM26" i="55"/>
  <c r="Q58" i="55"/>
  <c r="BC155" i="55"/>
  <c r="BX146" i="55"/>
  <c r="BM137" i="55"/>
  <c r="BZ70" i="55"/>
  <c r="AJ100" i="55"/>
  <c r="Q184" i="55"/>
  <c r="AN187" i="55"/>
  <c r="BG96" i="55"/>
  <c r="AS141" i="55"/>
  <c r="AW201" i="55"/>
  <c r="AZ7" i="55"/>
  <c r="AK20" i="55"/>
  <c r="Z40" i="55"/>
  <c r="BG99" i="55"/>
  <c r="AT199" i="55"/>
  <c r="BT220" i="55"/>
  <c r="AT158" i="55"/>
  <c r="BC63" i="55"/>
  <c r="AJ13" i="55"/>
  <c r="Q121" i="55"/>
  <c r="BR163" i="55"/>
  <c r="BX80" i="55"/>
  <c r="BE30" i="55"/>
  <c r="AU54" i="55"/>
  <c r="AY46" i="55"/>
  <c r="BA161" i="55"/>
  <c r="AS70" i="55"/>
  <c r="BS14" i="55"/>
  <c r="P126" i="55"/>
  <c r="AZ11" i="55"/>
  <c r="R110" i="55"/>
  <c r="BV185" i="55"/>
  <c r="AZ18" i="55"/>
  <c r="BR33" i="55"/>
  <c r="BO9" i="55"/>
  <c r="AL59" i="55"/>
  <c r="AH129" i="55"/>
  <c r="BL135" i="55"/>
  <c r="W103" i="55"/>
  <c r="AG30" i="55"/>
  <c r="BB30" i="55"/>
  <c r="AV120" i="55"/>
  <c r="M20" i="55"/>
  <c r="BK144" i="55"/>
  <c r="AO56" i="55"/>
  <c r="S181" i="55"/>
  <c r="AC102" i="55"/>
  <c r="BJ107" i="55"/>
  <c r="BW98" i="55"/>
  <c r="AJ69" i="55"/>
  <c r="BP95" i="55"/>
  <c r="AY39" i="55"/>
  <c r="O94" i="55"/>
  <c r="AM171" i="55"/>
  <c r="AG120" i="55"/>
  <c r="O106" i="55"/>
  <c r="BO23" i="55"/>
  <c r="M199" i="55"/>
  <c r="AQ41" i="55"/>
  <c r="BO127" i="55"/>
  <c r="N89" i="55"/>
  <c r="AF119" i="55"/>
  <c r="AP141" i="55"/>
  <c r="AO14" i="55"/>
  <c r="AS22" i="55"/>
  <c r="BN163" i="55"/>
  <c r="BP89" i="55"/>
  <c r="AM111" i="55"/>
  <c r="AE115" i="55"/>
  <c r="BH209" i="55"/>
  <c r="BJ69" i="55"/>
  <c r="BF19" i="55"/>
  <c r="AV75" i="55"/>
  <c r="AU136" i="55"/>
  <c r="BX21" i="55"/>
  <c r="BW44" i="55"/>
  <c r="R210" i="55"/>
  <c r="BH124" i="55"/>
  <c r="Y30" i="55"/>
  <c r="U65" i="55"/>
  <c r="BS117" i="55"/>
  <c r="Y211" i="55"/>
  <c r="BN189" i="55"/>
  <c r="V225" i="55"/>
  <c r="AT93" i="55"/>
  <c r="AH73" i="55"/>
  <c r="AH182" i="55"/>
  <c r="BI125" i="55"/>
  <c r="BN46" i="55"/>
  <c r="AM123" i="55"/>
  <c r="BB16" i="55"/>
  <c r="BZ16" i="55"/>
  <c r="BE138" i="55"/>
  <c r="BQ110" i="55"/>
  <c r="X129" i="55"/>
  <c r="AN166" i="55"/>
  <c r="BC47" i="55"/>
  <c r="BQ53" i="55"/>
  <c r="Q174" i="55"/>
  <c r="Z97" i="55"/>
  <c r="P127" i="55"/>
  <c r="AZ141" i="55"/>
  <c r="AH226" i="55"/>
  <c r="BX44" i="55"/>
  <c r="S108" i="55"/>
  <c r="AR46" i="55"/>
  <c r="AO98" i="55"/>
  <c r="AG99" i="55"/>
  <c r="W143" i="55"/>
  <c r="AH84" i="55"/>
  <c r="BI173" i="55"/>
  <c r="AN26" i="55"/>
  <c r="S131" i="55"/>
  <c r="AV28" i="55"/>
  <c r="W142" i="55"/>
  <c r="BW111" i="55"/>
  <c r="AM70" i="55"/>
  <c r="X82" i="55"/>
  <c r="BL60" i="55"/>
  <c r="AP154" i="55"/>
  <c r="BZ210" i="55"/>
  <c r="AJ165" i="55"/>
  <c r="BL64" i="55"/>
  <c r="BH214" i="55"/>
  <c r="BT154" i="55"/>
  <c r="BD123" i="55"/>
  <c r="AS61" i="55"/>
  <c r="BA88" i="55"/>
  <c r="AI234" i="55"/>
  <c r="AY125" i="55"/>
  <c r="AD175" i="55"/>
  <c r="AY175" i="55"/>
  <c r="BS99" i="55"/>
  <c r="Q152" i="55"/>
  <c r="W165" i="55"/>
  <c r="BM50" i="55"/>
  <c r="AC105" i="55"/>
  <c r="R168" i="55"/>
  <c r="AD186" i="55"/>
  <c r="BG151" i="55"/>
  <c r="R153" i="55"/>
  <c r="BR172" i="55"/>
  <c r="BL234" i="55"/>
  <c r="AE208" i="55"/>
  <c r="BQ205" i="55"/>
  <c r="AR116" i="55"/>
  <c r="BR231" i="55"/>
  <c r="BK49" i="55"/>
  <c r="BI213" i="55"/>
  <c r="BM83" i="55"/>
  <c r="AQ9" i="55"/>
  <c r="AW128" i="55"/>
  <c r="BO163" i="55"/>
  <c r="AC114" i="55"/>
  <c r="BX233" i="55"/>
  <c r="BV28" i="55"/>
  <c r="AH7" i="55"/>
  <c r="BP122" i="55"/>
  <c r="BY127" i="55"/>
  <c r="BM45" i="55"/>
  <c r="R192" i="55"/>
  <c r="W172" i="55"/>
  <c r="BV114" i="55"/>
  <c r="Y195" i="55"/>
  <c r="O153" i="55"/>
  <c r="AP24" i="55"/>
  <c r="BW34" i="55"/>
  <c r="AS91" i="55"/>
  <c r="BG173" i="55"/>
  <c r="BA116" i="55"/>
  <c r="Y86" i="55"/>
  <c r="BC133" i="55"/>
  <c r="BK102" i="55"/>
  <c r="Q95" i="55"/>
  <c r="BS112" i="55"/>
  <c r="P51" i="55"/>
  <c r="AV177" i="55"/>
  <c r="M169" i="55"/>
  <c r="AA129" i="55"/>
  <c r="V164" i="55"/>
  <c r="U148" i="55"/>
  <c r="AP94" i="55"/>
  <c r="AO155" i="55"/>
  <c r="BK174" i="55"/>
  <c r="BJ142" i="55"/>
  <c r="BD147" i="55"/>
  <c r="S221" i="55"/>
  <c r="AC13" i="55"/>
  <c r="AN157" i="55"/>
  <c r="AH175" i="55"/>
  <c r="AH157" i="55"/>
  <c r="S128" i="55"/>
  <c r="AE107" i="55"/>
  <c r="Z134" i="55"/>
  <c r="BJ190" i="55"/>
  <c r="BQ100" i="55"/>
  <c r="AH115" i="55"/>
  <c r="BB139" i="55"/>
  <c r="AK102" i="55"/>
  <c r="W79" i="55"/>
  <c r="BW157" i="55"/>
  <c r="BE24" i="55"/>
  <c r="AW114" i="55"/>
  <c r="BG52" i="55"/>
  <c r="AM162" i="55"/>
  <c r="AB83" i="55"/>
  <c r="AW135" i="55"/>
  <c r="BW113" i="55"/>
  <c r="AL104" i="55"/>
  <c r="AL179" i="55"/>
  <c r="BH133" i="55"/>
  <c r="AB46" i="55"/>
  <c r="BN55" i="55"/>
  <c r="T168" i="55"/>
  <c r="AR131" i="55"/>
  <c r="AQ131" i="55"/>
  <c r="BZ89" i="55"/>
  <c r="T167" i="55"/>
  <c r="AY148" i="55"/>
  <c r="AO50" i="55"/>
  <c r="AB14" i="55"/>
  <c r="AQ60" i="55"/>
  <c r="BQ95" i="55"/>
  <c r="Q132" i="55"/>
  <c r="W196" i="55"/>
  <c r="AK114" i="55"/>
  <c r="BX68" i="55"/>
  <c r="BT222" i="55"/>
  <c r="AY127" i="55"/>
  <c r="AY61" i="55"/>
  <c r="AG114" i="55"/>
  <c r="AU141" i="55"/>
  <c r="AY40" i="55"/>
  <c r="AO82" i="55"/>
  <c r="AL102" i="55"/>
  <c r="BZ176" i="55"/>
  <c r="Z127" i="55"/>
  <c r="T145" i="55"/>
  <c r="AL54" i="55"/>
  <c r="X222" i="55"/>
  <c r="AH16" i="55"/>
  <c r="BK135" i="55"/>
  <c r="AD146" i="55"/>
  <c r="AW103" i="55"/>
  <c r="Z181" i="55"/>
  <c r="BT27" i="55"/>
  <c r="AZ105" i="55"/>
  <c r="BL44" i="55"/>
  <c r="BO171" i="55"/>
  <c r="AZ146" i="55"/>
  <c r="AM33" i="55"/>
  <c r="AL24" i="55"/>
  <c r="BD47" i="55"/>
  <c r="AG152" i="55"/>
  <c r="BA87" i="55"/>
  <c r="BP54" i="55"/>
  <c r="BB210" i="55"/>
  <c r="BH205" i="55"/>
  <c r="AV107" i="55"/>
  <c r="BV216" i="55"/>
  <c r="BR81" i="55"/>
  <c r="T49" i="55"/>
  <c r="X90" i="55"/>
  <c r="Y191" i="55"/>
  <c r="BI50" i="55"/>
  <c r="AT74" i="55"/>
  <c r="BP130" i="55"/>
  <c r="T195" i="55"/>
  <c r="AM116" i="55"/>
  <c r="R170" i="55"/>
  <c r="AT137" i="55"/>
  <c r="BG234" i="55"/>
  <c r="AE124" i="55"/>
  <c r="AA110" i="55"/>
  <c r="AY192" i="55"/>
  <c r="AT141" i="55"/>
  <c r="BW12" i="55"/>
  <c r="BX225" i="55"/>
  <c r="W48" i="55"/>
  <c r="Y39" i="55"/>
  <c r="BQ15" i="55"/>
  <c r="AP54" i="55"/>
  <c r="BQ49" i="55"/>
  <c r="AK110" i="55"/>
  <c r="AC25" i="55"/>
  <c r="AS51" i="55"/>
  <c r="BM125" i="55"/>
  <c r="Y233" i="55"/>
  <c r="Q53" i="55"/>
  <c r="AI163" i="55"/>
  <c r="BE40" i="55"/>
  <c r="AO224" i="55"/>
  <c r="Z189" i="55"/>
  <c r="W58" i="55"/>
  <c r="V212" i="55"/>
  <c r="BR52" i="55"/>
  <c r="BR77" i="55"/>
  <c r="AU144" i="55"/>
  <c r="AN132" i="55"/>
  <c r="AV25" i="55"/>
  <c r="Y135" i="55"/>
  <c r="BK16" i="55"/>
  <c r="AL44" i="55"/>
  <c r="BE59" i="55"/>
  <c r="BC147" i="55"/>
  <c r="M65" i="55"/>
  <c r="W185" i="55"/>
  <c r="Y87" i="55"/>
  <c r="Z79" i="55"/>
  <c r="S60" i="55"/>
  <c r="AK79" i="55"/>
  <c r="AF140" i="55"/>
  <c r="AL33" i="55"/>
  <c r="AC61" i="55"/>
  <c r="AK48" i="55"/>
  <c r="R228" i="55"/>
  <c r="BM165" i="55"/>
  <c r="AM229" i="55"/>
  <c r="BU48" i="55"/>
  <c r="AK90" i="55"/>
  <c r="BV105" i="55"/>
  <c r="BD167" i="55"/>
  <c r="AP139" i="55"/>
  <c r="BR56" i="55"/>
  <c r="T136" i="55"/>
  <c r="AD124" i="55"/>
  <c r="AH78" i="55"/>
  <c r="V107" i="55"/>
  <c r="AW148" i="55"/>
  <c r="AM57" i="55"/>
  <c r="Z101" i="55"/>
  <c r="BQ128" i="55"/>
  <c r="AC70" i="55"/>
  <c r="AH44" i="55"/>
  <c r="BP213" i="55"/>
  <c r="U123" i="55"/>
  <c r="AL219" i="55"/>
  <c r="AO168" i="55"/>
  <c r="BJ86" i="55"/>
  <c r="BY45" i="55"/>
  <c r="AA142" i="55"/>
  <c r="AK145" i="55"/>
  <c r="AY147" i="55"/>
  <c r="AP57" i="55"/>
  <c r="BW14" i="55"/>
  <c r="BE219" i="55"/>
  <c r="BX168" i="55"/>
  <c r="AT209" i="55"/>
  <c r="AS36" i="55"/>
  <c r="O6" i="55"/>
  <c r="P98" i="55"/>
  <c r="BK165" i="55"/>
  <c r="BR159" i="55"/>
  <c r="AW85" i="55"/>
  <c r="BN178" i="55"/>
  <c r="O101" i="55"/>
  <c r="AF93" i="55"/>
  <c r="AK77" i="55"/>
  <c r="BZ126" i="55"/>
  <c r="AE11" i="55"/>
  <c r="AD205" i="55"/>
  <c r="BU81" i="55"/>
  <c r="AR62" i="55"/>
  <c r="BQ118" i="55"/>
  <c r="W93" i="55"/>
  <c r="AR138" i="55"/>
  <c r="O42" i="55"/>
  <c r="V102" i="55"/>
  <c r="AJ70" i="55"/>
  <c r="BB87" i="55"/>
  <c r="BI48" i="55"/>
  <c r="BO80" i="55"/>
  <c r="AP206" i="55"/>
  <c r="AL147" i="55"/>
  <c r="BE212" i="55"/>
  <c r="O139" i="55"/>
  <c r="BL218" i="55"/>
  <c r="AA22" i="55"/>
  <c r="BO136" i="55"/>
  <c r="AE46" i="55"/>
  <c r="AQ112" i="55"/>
  <c r="AU158" i="55"/>
  <c r="Q109" i="55"/>
  <c r="BI80" i="55"/>
  <c r="P120" i="55"/>
  <c r="V150" i="55"/>
  <c r="BB80" i="55"/>
  <c r="AH178" i="55"/>
  <c r="AR147" i="55"/>
  <c r="BK168" i="55"/>
  <c r="BH111" i="55"/>
  <c r="BW60" i="55"/>
  <c r="BC198" i="55"/>
  <c r="Q64" i="55"/>
  <c r="T150" i="55"/>
  <c r="AC108" i="55"/>
  <c r="AU20" i="55"/>
  <c r="O54" i="55"/>
  <c r="AW60" i="55"/>
  <c r="AO204" i="55"/>
  <c r="AS178" i="55"/>
  <c r="AH92" i="55"/>
  <c r="BO31" i="55"/>
  <c r="V59" i="55"/>
  <c r="BI159" i="55"/>
  <c r="BE125" i="55"/>
  <c r="AD199" i="55"/>
  <c r="AF153" i="55"/>
  <c r="AE65" i="55"/>
  <c r="BU54" i="55"/>
  <c r="BD179" i="55"/>
  <c r="AK165" i="55"/>
  <c r="BV112" i="55"/>
  <c r="BO42" i="55"/>
  <c r="Q100" i="55"/>
  <c r="W75" i="55"/>
  <c r="Z66" i="55"/>
  <c r="AM67" i="55"/>
  <c r="AZ233" i="55"/>
  <c r="AK228" i="55"/>
  <c r="BL162" i="55"/>
  <c r="BS54" i="55"/>
  <c r="S189" i="55"/>
  <c r="AU34" i="55"/>
  <c r="AR133" i="55"/>
  <c r="AZ158" i="55"/>
  <c r="Z124" i="55"/>
  <c r="AP198" i="55"/>
  <c r="AC231" i="55"/>
  <c r="AT108" i="55"/>
  <c r="AO118" i="55"/>
  <c r="BK106" i="55"/>
  <c r="AA212" i="55"/>
  <c r="BK65" i="55"/>
  <c r="AG234" i="55"/>
  <c r="AV167" i="55"/>
  <c r="BB217" i="55"/>
  <c r="BJ91" i="55"/>
  <c r="BG167" i="55"/>
  <c r="Q39" i="55"/>
  <c r="BM174" i="55"/>
  <c r="AQ81" i="55"/>
  <c r="V72" i="55"/>
  <c r="BX15" i="55"/>
  <c r="Y35" i="55"/>
  <c r="AQ51" i="55"/>
  <c r="BE129" i="55"/>
  <c r="AK135" i="55"/>
  <c r="P129" i="55"/>
  <c r="BR90" i="55"/>
  <c r="Q170" i="55"/>
  <c r="AE121" i="55"/>
  <c r="AL125" i="55"/>
  <c r="BN112" i="55"/>
  <c r="AX227" i="55"/>
  <c r="AW139" i="55"/>
  <c r="BV184" i="55"/>
  <c r="AC97" i="55"/>
  <c r="AY24" i="55"/>
  <c r="BS212" i="55"/>
  <c r="BI70" i="55"/>
  <c r="BA183" i="55"/>
  <c r="BG113" i="55"/>
  <c r="BD80" i="55"/>
  <c r="BW79" i="55"/>
  <c r="M173" i="55"/>
  <c r="O25" i="55"/>
  <c r="AZ178" i="55"/>
  <c r="BC197" i="55"/>
  <c r="BI94" i="55"/>
  <c r="BC113" i="55"/>
  <c r="AY85" i="55"/>
  <c r="AH41" i="55"/>
  <c r="BA97" i="55"/>
  <c r="BG101" i="55"/>
  <c r="BY66" i="55"/>
  <c r="AP151" i="55"/>
  <c r="BV88" i="55"/>
  <c r="BP9" i="55"/>
  <c r="BC83" i="55"/>
  <c r="AR49" i="55"/>
  <c r="BN122" i="55"/>
  <c r="U168" i="55"/>
  <c r="BY104" i="55"/>
  <c r="AW82" i="55"/>
  <c r="AA50" i="55"/>
  <c r="AB87" i="55"/>
  <c r="BP204" i="55"/>
  <c r="AX107" i="55"/>
  <c r="AZ76" i="55"/>
  <c r="AJ119" i="55"/>
  <c r="AF112" i="55"/>
  <c r="AW158" i="55"/>
  <c r="S87" i="55"/>
  <c r="Z147" i="55"/>
  <c r="U47" i="55"/>
  <c r="AX92" i="55"/>
  <c r="N148" i="55"/>
  <c r="AJ10" i="55"/>
  <c r="AX205" i="55"/>
  <c r="BL37" i="55"/>
  <c r="BV57" i="55"/>
  <c r="BD182" i="55"/>
  <c r="BX207" i="55"/>
  <c r="BU68" i="55"/>
  <c r="BN58" i="55"/>
  <c r="AE95" i="55"/>
  <c r="BH109" i="55"/>
  <c r="AX67" i="55"/>
  <c r="O151" i="55"/>
  <c r="AF32" i="55"/>
  <c r="R132" i="55"/>
  <c r="AP55" i="55"/>
  <c r="AY8" i="55"/>
  <c r="BU123" i="55"/>
  <c r="BD117" i="55"/>
  <c r="BB99" i="55"/>
  <c r="AL41" i="55"/>
  <c r="V177" i="55"/>
  <c r="BC96" i="55"/>
  <c r="BF165" i="55"/>
  <c r="W19" i="55"/>
  <c r="AV108" i="55"/>
  <c r="AB203" i="55"/>
  <c r="BV201" i="55"/>
  <c r="R215" i="55"/>
  <c r="Z83" i="55"/>
  <c r="Z129" i="55"/>
  <c r="BS191" i="55"/>
  <c r="T27" i="55"/>
  <c r="AS129" i="55"/>
  <c r="AX16" i="55"/>
  <c r="AQ65" i="55"/>
  <c r="N142" i="55"/>
  <c r="AH64" i="55"/>
  <c r="BG90" i="55"/>
  <c r="R159" i="55"/>
  <c r="AK219" i="55"/>
  <c r="BF124" i="55"/>
  <c r="AZ127" i="55"/>
  <c r="AE186" i="55"/>
  <c r="BY144" i="55"/>
  <c r="Z168" i="55"/>
  <c r="BQ150" i="55"/>
  <c r="AK187" i="55"/>
  <c r="BJ65" i="55"/>
  <c r="AA74" i="55"/>
  <c r="AE144" i="55"/>
  <c r="BT176" i="55"/>
  <c r="BV98" i="55"/>
  <c r="AN67" i="55"/>
  <c r="BA81" i="55"/>
  <c r="AK179" i="55"/>
  <c r="X229" i="55"/>
  <c r="BW46" i="55"/>
  <c r="AE227" i="55"/>
  <c r="AP75" i="55"/>
  <c r="BQ67" i="55"/>
  <c r="S161" i="55"/>
  <c r="BB140" i="55"/>
  <c r="S68" i="55"/>
  <c r="AH174" i="55"/>
  <c r="BA84" i="55"/>
  <c r="T62" i="55"/>
  <c r="AV195" i="55"/>
  <c r="AC99" i="55"/>
  <c r="BK176" i="55"/>
  <c r="AI63" i="55"/>
  <c r="BU90" i="55"/>
  <c r="BZ56" i="55"/>
  <c r="BD132" i="55"/>
  <c r="AZ92" i="55"/>
  <c r="BU220" i="55"/>
  <c r="AG47" i="55"/>
  <c r="BK157" i="55"/>
  <c r="BA78" i="55"/>
  <c r="BD146" i="55"/>
  <c r="BY44" i="55"/>
  <c r="AW178" i="55"/>
  <c r="AP224" i="55"/>
  <c r="BG76" i="55"/>
  <c r="AL81" i="55"/>
  <c r="BZ182" i="55"/>
  <c r="AO208" i="55"/>
  <c r="BS49" i="55"/>
  <c r="T118" i="55"/>
  <c r="BT216" i="55"/>
  <c r="AK95" i="55"/>
  <c r="BZ82" i="55"/>
  <c r="P216" i="55"/>
  <c r="BA224" i="55"/>
  <c r="AQ141" i="55"/>
  <c r="BH67" i="55"/>
  <c r="AR43" i="55"/>
  <c r="BF133" i="55"/>
  <c r="W51" i="55"/>
  <c r="AL188" i="55"/>
  <c r="AB117" i="55"/>
  <c r="AC8" i="55"/>
  <c r="BS227" i="55"/>
  <c r="W66" i="55"/>
  <c r="AW231" i="55"/>
  <c r="BA18" i="55"/>
  <c r="AK154" i="55"/>
  <c r="W168" i="55"/>
  <c r="AL117" i="55"/>
  <c r="BH200" i="55"/>
  <c r="Z105" i="55"/>
  <c r="AB43" i="55"/>
  <c r="P67" i="55"/>
  <c r="BI75" i="55"/>
  <c r="AE202" i="55"/>
  <c r="AY187" i="55"/>
  <c r="BN14" i="55"/>
  <c r="O31" i="55"/>
  <c r="BV171" i="55"/>
  <c r="BM188" i="55"/>
  <c r="AI139" i="55"/>
  <c r="BR142" i="55"/>
  <c r="AO65" i="55"/>
  <c r="AV79" i="55"/>
  <c r="BL96" i="55"/>
  <c r="AY212" i="55"/>
  <c r="BX42" i="55"/>
  <c r="AV127" i="55"/>
  <c r="T179" i="55"/>
  <c r="AU183" i="55"/>
  <c r="AQ194" i="55"/>
  <c r="AC184" i="55"/>
  <c r="AG219" i="55"/>
  <c r="AR81" i="55"/>
  <c r="BN123" i="55"/>
  <c r="BK11" i="55"/>
  <c r="AC116" i="55"/>
  <c r="AX170" i="55"/>
  <c r="AA132" i="55"/>
  <c r="BR174" i="55"/>
  <c r="BB178" i="55"/>
  <c r="AL76" i="55"/>
  <c r="AW124" i="55"/>
  <c r="BC154" i="55"/>
  <c r="AB127" i="55"/>
  <c r="M212" i="55"/>
  <c r="AT175" i="55"/>
  <c r="AJ48" i="55"/>
  <c r="BV177" i="55"/>
  <c r="S185" i="55"/>
  <c r="AU139" i="55"/>
  <c r="BL166" i="55"/>
  <c r="AP134" i="55"/>
  <c r="P57" i="55"/>
  <c r="BJ226" i="55"/>
  <c r="X232" i="55"/>
  <c r="AO123" i="55"/>
  <c r="BM149" i="55"/>
  <c r="AC119" i="55"/>
  <c r="BC86" i="55"/>
  <c r="BA162" i="55"/>
  <c r="AD158" i="55"/>
  <c r="BR127" i="55"/>
  <c r="AC220" i="55"/>
  <c r="BW146" i="55"/>
  <c r="Y109" i="55"/>
  <c r="AA121" i="55"/>
  <c r="BF22" i="55"/>
  <c r="BA212" i="55"/>
  <c r="BD27" i="55"/>
  <c r="BI132" i="55"/>
  <c r="AK190" i="55"/>
  <c r="AI46" i="55"/>
  <c r="BP83" i="55"/>
  <c r="AY151" i="55"/>
  <c r="AJ82" i="55"/>
  <c r="BI117" i="55"/>
  <c r="AD25" i="55"/>
  <c r="BJ88" i="55"/>
  <c r="BL167" i="55"/>
  <c r="AI7" i="55"/>
  <c r="BE101" i="55"/>
  <c r="AQ150" i="55"/>
  <c r="BV228" i="55"/>
  <c r="AH195" i="55"/>
  <c r="BE70" i="55"/>
  <c r="BH108" i="55"/>
  <c r="W112" i="55"/>
  <c r="BD231" i="55"/>
  <c r="AB20" i="55"/>
  <c r="BP166" i="55"/>
  <c r="N154" i="55"/>
  <c r="BE133" i="55"/>
  <c r="T147" i="55"/>
  <c r="BB113" i="55"/>
  <c r="AJ223" i="55"/>
  <c r="BQ217" i="55"/>
  <c r="BB54" i="55"/>
  <c r="BS202" i="55"/>
  <c r="AN61" i="55"/>
  <c r="M106" i="55"/>
  <c r="AI218" i="55"/>
  <c r="M103" i="55"/>
  <c r="AE135" i="55"/>
  <c r="BI141" i="55"/>
  <c r="AV166" i="55"/>
  <c r="BH130" i="55"/>
  <c r="BA173" i="55"/>
  <c r="M116" i="55"/>
  <c r="T71" i="55"/>
  <c r="R114" i="55"/>
  <c r="AX119" i="55"/>
  <c r="BC137" i="55"/>
  <c r="BD66" i="55"/>
  <c r="BQ116" i="55"/>
  <c r="BZ215" i="55"/>
  <c r="AQ172" i="55"/>
  <c r="AR137" i="55"/>
  <c r="AZ170" i="55"/>
  <c r="BU11" i="55"/>
  <c r="BT9" i="55"/>
  <c r="BB25" i="55"/>
  <c r="BO44" i="55"/>
  <c r="BC165" i="55"/>
  <c r="BV103" i="55"/>
  <c r="BO61" i="55"/>
  <c r="BP86" i="55"/>
  <c r="P88" i="55"/>
  <c r="AN46" i="55"/>
  <c r="AY89" i="55"/>
  <c r="AI125" i="55"/>
  <c r="AE222" i="55"/>
  <c r="Q130" i="55"/>
  <c r="BR227" i="55"/>
  <c r="BM124" i="55"/>
  <c r="AA119" i="55"/>
  <c r="BW15" i="55"/>
  <c r="AQ70" i="55"/>
  <c r="AJ15" i="55"/>
  <c r="BK73" i="55"/>
  <c r="M182" i="55"/>
  <c r="BC162" i="55"/>
  <c r="O134" i="55"/>
  <c r="BO19" i="55"/>
  <c r="Q72" i="55"/>
  <c r="AR130" i="55"/>
  <c r="BA92" i="55"/>
  <c r="AC111" i="55"/>
  <c r="AU110" i="55"/>
  <c r="BR108" i="55"/>
  <c r="AX171" i="55"/>
  <c r="AX82" i="55"/>
  <c r="AX160" i="55"/>
  <c r="AF201" i="55"/>
  <c r="AH233" i="55"/>
  <c r="U106" i="55"/>
  <c r="N129" i="55"/>
  <c r="BV138" i="55"/>
  <c r="BB135" i="55"/>
  <c r="AC14" i="55"/>
  <c r="Y183" i="55"/>
  <c r="BI214" i="55"/>
  <c r="BX24" i="55"/>
  <c r="R185" i="55"/>
  <c r="W10" i="55"/>
  <c r="BZ203" i="55"/>
  <c r="P92" i="55"/>
  <c r="AA173" i="55"/>
  <c r="V74" i="55"/>
  <c r="BX113" i="55"/>
  <c r="AT41" i="55"/>
  <c r="X158" i="55"/>
  <c r="AK84" i="55"/>
  <c r="BW151" i="55"/>
  <c r="BM16" i="55"/>
  <c r="AF204" i="55"/>
  <c r="BC213" i="55"/>
  <c r="BV154" i="55"/>
  <c r="BV7" i="55"/>
  <c r="BW178" i="55"/>
  <c r="AI91" i="55"/>
  <c r="M28" i="55"/>
  <c r="BJ94" i="55"/>
  <c r="S110" i="55"/>
  <c r="AJ134" i="55"/>
  <c r="BK216" i="55"/>
  <c r="AO15" i="55"/>
  <c r="AF149" i="55"/>
  <c r="BG31" i="55"/>
  <c r="AZ193" i="55"/>
  <c r="U121" i="55"/>
  <c r="AK37" i="55"/>
  <c r="AD163" i="55"/>
  <c r="AU83" i="55"/>
  <c r="BD35" i="55"/>
  <c r="BV37" i="55"/>
  <c r="BA148" i="55"/>
  <c r="AR182" i="55"/>
  <c r="BH106" i="55"/>
  <c r="AK141" i="55"/>
  <c r="BZ128" i="55"/>
  <c r="AO226" i="55"/>
  <c r="S92" i="55"/>
  <c r="AY12" i="55"/>
  <c r="BH73" i="55"/>
  <c r="BI100" i="55"/>
  <c r="BN76" i="55"/>
  <c r="AX20" i="55"/>
  <c r="AH71" i="55"/>
  <c r="AK42" i="55"/>
  <c r="BA19" i="55"/>
  <c r="X162" i="55"/>
  <c r="BD143" i="55"/>
  <c r="AI66" i="55"/>
  <c r="Y94" i="55"/>
  <c r="W123" i="55"/>
  <c r="BA66" i="55"/>
  <c r="AZ161" i="55"/>
  <c r="Z111" i="55"/>
  <c r="R221" i="55"/>
  <c r="BM81" i="55"/>
  <c r="BD178" i="55"/>
  <c r="U209" i="55"/>
  <c r="BJ192" i="55"/>
  <c r="AK208" i="55"/>
  <c r="AS101" i="55"/>
  <c r="AR234" i="55"/>
  <c r="AH183" i="55"/>
  <c r="BT199" i="55"/>
  <c r="BG10" i="55"/>
  <c r="AE52" i="55"/>
  <c r="AV189" i="55"/>
  <c r="Y185" i="55"/>
  <c r="AW132" i="55"/>
  <c r="AM32" i="55"/>
  <c r="AJ198" i="55"/>
  <c r="AY207" i="55"/>
  <c r="AM187" i="55"/>
  <c r="BG26" i="55"/>
  <c r="BA123" i="55"/>
  <c r="AB225" i="55"/>
  <c r="AY92" i="55"/>
  <c r="BA103" i="55"/>
  <c r="AT144" i="55"/>
  <c r="AN49" i="55"/>
  <c r="BL133" i="55"/>
  <c r="BM158" i="55"/>
  <c r="AX182" i="55"/>
  <c r="AH57" i="55"/>
  <c r="AW216" i="55"/>
  <c r="BY223" i="55"/>
  <c r="BX129" i="55"/>
  <c r="BH217" i="55"/>
  <c r="Y142" i="55"/>
  <c r="N94" i="55"/>
  <c r="AL211" i="55"/>
  <c r="BO46" i="55"/>
  <c r="M90" i="55"/>
  <c r="BB228" i="55"/>
  <c r="BT232" i="55"/>
  <c r="R184" i="55"/>
  <c r="AT52" i="55"/>
  <c r="AN58" i="55"/>
  <c r="AF220" i="55"/>
  <c r="BJ50" i="55"/>
  <c r="BB154" i="55"/>
  <c r="AE193" i="55"/>
  <c r="AO9" i="55"/>
  <c r="AI216" i="55"/>
  <c r="BS141" i="55"/>
  <c r="BK136" i="55"/>
  <c r="AU41" i="55"/>
  <c r="AF130" i="55"/>
  <c r="BH100" i="55"/>
  <c r="BU144" i="55"/>
  <c r="BR128" i="55"/>
  <c r="AQ185" i="55"/>
  <c r="AF28" i="55"/>
  <c r="AS201" i="55"/>
  <c r="AB61" i="55"/>
  <c r="BE211" i="55"/>
  <c r="AU132" i="55"/>
  <c r="BQ192" i="55"/>
  <c r="AN158" i="55"/>
  <c r="AD185" i="55"/>
  <c r="BT201" i="55"/>
  <c r="AX90" i="55"/>
  <c r="AB121" i="55"/>
  <c r="AI175" i="55"/>
  <c r="AX100" i="55"/>
  <c r="Z64" i="55"/>
  <c r="BT106" i="55"/>
  <c r="AQ109" i="55"/>
  <c r="AU194" i="55"/>
  <c r="AK136" i="55"/>
  <c r="BJ144" i="55"/>
  <c r="AI220" i="55"/>
  <c r="BR204" i="55"/>
  <c r="BJ138" i="55"/>
  <c r="T152" i="55"/>
  <c r="R145" i="55"/>
  <c r="BT124" i="55"/>
  <c r="V209" i="55"/>
  <c r="AG100" i="55"/>
  <c r="BQ231" i="55"/>
  <c r="AT79" i="55"/>
  <c r="M127" i="55"/>
  <c r="BK34" i="55"/>
  <c r="AI49" i="55"/>
  <c r="S32" i="55"/>
  <c r="BR98" i="55"/>
  <c r="BV72" i="55"/>
  <c r="BZ194" i="55"/>
  <c r="AI31" i="55"/>
  <c r="AL234" i="55"/>
  <c r="AL229" i="55"/>
  <c r="BT54" i="55"/>
  <c r="AA8" i="55"/>
  <c r="AK233" i="55"/>
  <c r="BN81" i="55"/>
  <c r="BL70" i="55"/>
  <c r="BE137" i="55"/>
  <c r="BB98" i="55"/>
  <c r="BT91" i="55"/>
  <c r="AT120" i="55"/>
  <c r="AF157" i="55"/>
  <c r="BR17" i="55"/>
  <c r="AR200" i="55"/>
  <c r="T157" i="55"/>
  <c r="BI122" i="55"/>
  <c r="BX121" i="55"/>
  <c r="AI79" i="55"/>
  <c r="BW179" i="55"/>
  <c r="BB146" i="55"/>
  <c r="AB15" i="55"/>
  <c r="AG49" i="55"/>
  <c r="AE182" i="55"/>
  <c r="AF129" i="55"/>
  <c r="Y131" i="55"/>
  <c r="BD43" i="55"/>
  <c r="AH135" i="55"/>
  <c r="AA187" i="55"/>
  <c r="S28" i="55"/>
  <c r="AR221" i="55"/>
  <c r="BK8" i="55"/>
  <c r="AQ183" i="55"/>
  <c r="AX132" i="55"/>
  <c r="BX131" i="55"/>
  <c r="AN136" i="55"/>
  <c r="AA156" i="55"/>
  <c r="AN115" i="55"/>
  <c r="BD158" i="55"/>
  <c r="BG168" i="55"/>
  <c r="BB202" i="55"/>
  <c r="AM71" i="55"/>
  <c r="BP63" i="55"/>
  <c r="BX128" i="55"/>
  <c r="BY143" i="55"/>
  <c r="BL213" i="55"/>
  <c r="T163" i="55"/>
  <c r="BQ96" i="55"/>
  <c r="BZ160" i="55"/>
  <c r="AP195" i="55"/>
  <c r="AC160" i="55"/>
  <c r="BT99" i="55"/>
  <c r="BG86" i="55"/>
  <c r="BE201" i="55"/>
  <c r="BC145" i="55"/>
  <c r="AD202" i="55"/>
  <c r="AZ136" i="55"/>
  <c r="X134" i="55"/>
  <c r="AZ191" i="55"/>
  <c r="AD156" i="55"/>
  <c r="AR232" i="55"/>
  <c r="AK214" i="55"/>
  <c r="BC115" i="55"/>
  <c r="AR39" i="55"/>
  <c r="R84" i="55"/>
  <c r="AW129" i="55"/>
  <c r="Q166" i="55"/>
  <c r="AC68" i="55"/>
  <c r="BN134" i="55"/>
  <c r="BI91" i="55"/>
  <c r="AV186" i="55"/>
  <c r="V182" i="55"/>
  <c r="BG127" i="55"/>
  <c r="AM28" i="55"/>
  <c r="AE126" i="55"/>
  <c r="AK68" i="55"/>
  <c r="Z100" i="55"/>
  <c r="AE73" i="55"/>
  <c r="AR42" i="55"/>
  <c r="BV194" i="55"/>
  <c r="W161" i="55"/>
  <c r="AW35" i="55"/>
  <c r="BE97" i="55"/>
  <c r="AI75" i="55"/>
  <c r="BD120" i="55"/>
  <c r="AP143" i="55"/>
  <c r="AC101" i="55"/>
  <c r="BD41" i="55"/>
  <c r="AK46" i="55"/>
  <c r="BZ173" i="55"/>
  <c r="Y177" i="55"/>
  <c r="AR38" i="55"/>
  <c r="BL178" i="55"/>
  <c r="AC141" i="55"/>
  <c r="BC16" i="55"/>
  <c r="AY14" i="55"/>
  <c r="U87" i="55"/>
  <c r="BP223" i="55"/>
  <c r="AY29" i="55"/>
  <c r="BW81" i="55"/>
  <c r="BM138" i="55"/>
  <c r="BB62" i="55"/>
  <c r="AG178" i="55"/>
  <c r="AV200" i="55"/>
  <c r="S21" i="55"/>
  <c r="BI32" i="55"/>
  <c r="BA107" i="55"/>
  <c r="P111" i="55"/>
  <c r="M143" i="55"/>
  <c r="T191" i="55"/>
  <c r="AD189" i="55"/>
  <c r="AN153" i="55"/>
  <c r="R231" i="55"/>
  <c r="O96" i="55"/>
  <c r="BG84" i="55"/>
  <c r="T140" i="55"/>
  <c r="AZ83" i="55"/>
  <c r="BU86" i="55"/>
  <c r="BT127" i="55"/>
  <c r="BS77" i="55"/>
  <c r="BQ166" i="55"/>
  <c r="T40" i="55"/>
  <c r="U142" i="55"/>
  <c r="AH117" i="55"/>
  <c r="AW192" i="55"/>
  <c r="AV169" i="55"/>
  <c r="AC104" i="55"/>
  <c r="AR86" i="55"/>
  <c r="BB119" i="55"/>
  <c r="BO214" i="55"/>
  <c r="BZ17" i="55"/>
  <c r="AC224" i="55"/>
  <c r="AF84" i="55"/>
  <c r="Q151" i="55"/>
  <c r="BC64" i="55"/>
  <c r="AR80" i="55"/>
  <c r="AD10" i="55"/>
  <c r="BV192" i="55"/>
  <c r="BO123" i="55"/>
  <c r="AP120" i="55"/>
  <c r="AU63" i="55"/>
  <c r="AM132" i="55"/>
  <c r="AP129" i="55"/>
  <c r="BG227" i="55"/>
  <c r="AN119" i="55"/>
  <c r="AN137" i="55"/>
  <c r="P96" i="55"/>
  <c r="AH97" i="55"/>
  <c r="BR138" i="55"/>
  <c r="AU84" i="55"/>
  <c r="BV209" i="55"/>
  <c r="AM63" i="55"/>
  <c r="BX79" i="55"/>
  <c r="BZ54" i="55"/>
  <c r="AB68" i="55"/>
  <c r="AW127" i="55"/>
  <c r="AR215" i="55"/>
  <c r="BN173" i="55"/>
  <c r="AK229" i="55"/>
  <c r="AJ75" i="55"/>
  <c r="AT105" i="55"/>
  <c r="BI28" i="55"/>
  <c r="AC83" i="55"/>
  <c r="R102" i="55"/>
  <c r="AT87" i="55"/>
  <c r="AL140" i="55"/>
  <c r="BA51" i="55"/>
  <c r="AA211" i="55"/>
  <c r="BW138" i="55"/>
  <c r="BZ125" i="55"/>
  <c r="T169" i="55"/>
  <c r="BH159" i="55"/>
  <c r="BK100" i="55"/>
  <c r="AJ210" i="55"/>
  <c r="U180" i="55"/>
  <c r="AQ17" i="55"/>
  <c r="BL118" i="55"/>
  <c r="AW119" i="55"/>
  <c r="W18" i="55"/>
  <c r="BP126" i="55"/>
  <c r="AH167" i="55"/>
  <c r="BD36" i="55"/>
  <c r="AN36" i="55"/>
  <c r="AP80" i="55"/>
  <c r="AO12" i="55"/>
  <c r="BR67" i="55"/>
  <c r="AI108" i="55"/>
  <c r="BG202" i="55"/>
  <c r="AZ175" i="55"/>
  <c r="BA133" i="55"/>
  <c r="AI198" i="55"/>
  <c r="AR128" i="55"/>
  <c r="BW80" i="55"/>
  <c r="AI133" i="55"/>
  <c r="W55" i="55"/>
  <c r="AW101" i="55"/>
  <c r="AM88" i="55"/>
  <c r="AL26" i="55"/>
  <c r="AS163" i="55"/>
  <c r="Q197" i="55"/>
  <c r="BB78" i="55"/>
  <c r="BT18" i="55"/>
  <c r="AJ155" i="55"/>
  <c r="BO59" i="55"/>
  <c r="AC16" i="55"/>
  <c r="AL215" i="55"/>
  <c r="BL43" i="55"/>
  <c r="BO101" i="55"/>
  <c r="BI22" i="55"/>
  <c r="BP65" i="55"/>
  <c r="BC135" i="55"/>
  <c r="BH66" i="55"/>
  <c r="AO191" i="55"/>
  <c r="BE113" i="55"/>
  <c r="AI167" i="55"/>
  <c r="BV119" i="55"/>
  <c r="BS203" i="55"/>
  <c r="AY56" i="55"/>
  <c r="O201" i="55"/>
  <c r="BX183" i="55"/>
  <c r="AD147" i="55"/>
  <c r="AA107" i="55"/>
  <c r="BW114" i="55"/>
  <c r="AH65" i="55"/>
  <c r="AW117" i="55"/>
  <c r="BS119" i="55"/>
  <c r="BR125" i="55"/>
  <c r="AF65" i="55"/>
  <c r="BO142" i="55"/>
  <c r="BH43" i="55"/>
  <c r="S170" i="55"/>
  <c r="BB230" i="55"/>
  <c r="AJ224" i="55"/>
  <c r="BW55" i="55"/>
  <c r="Z46" i="55"/>
  <c r="AM38" i="55"/>
  <c r="AY168" i="55"/>
  <c r="AE212" i="55"/>
  <c r="R169" i="55"/>
  <c r="BP177" i="55"/>
  <c r="AC9" i="55"/>
  <c r="BB123" i="55"/>
  <c r="AL119" i="55"/>
  <c r="M34" i="55"/>
  <c r="P229" i="55"/>
  <c r="AD82" i="55"/>
  <c r="AU200" i="55"/>
  <c r="AX60" i="55"/>
  <c r="AX146" i="55"/>
  <c r="BJ115" i="55"/>
  <c r="AB38" i="55"/>
  <c r="AN57" i="55"/>
  <c r="T227" i="55"/>
  <c r="BF107" i="55"/>
  <c r="BI154" i="55"/>
  <c r="AI128" i="55"/>
  <c r="BM219" i="55"/>
  <c r="AF229" i="55"/>
  <c r="BD196" i="55"/>
  <c r="BA205" i="55"/>
  <c r="AH156" i="55"/>
  <c r="AV113" i="55"/>
  <c r="AT234" i="55"/>
  <c r="N10" i="55"/>
  <c r="BA160" i="55"/>
  <c r="AQ215" i="55"/>
  <c r="AP100" i="55"/>
  <c r="AA21" i="55"/>
  <c r="AT168" i="55"/>
  <c r="AX113" i="55"/>
  <c r="AJ114" i="55"/>
  <c r="BM135" i="55"/>
  <c r="AS25" i="55"/>
  <c r="U95" i="55"/>
  <c r="M77" i="55"/>
  <c r="AU190" i="55"/>
  <c r="BR124" i="55"/>
  <c r="BN167" i="55"/>
  <c r="BE177" i="55"/>
  <c r="BI79" i="55"/>
  <c r="W160" i="55"/>
  <c r="AS179" i="55"/>
  <c r="AH217" i="55"/>
  <c r="BB144" i="55"/>
  <c r="AU75" i="55"/>
  <c r="BG170" i="55"/>
  <c r="BC59" i="55"/>
  <c r="V126" i="55"/>
  <c r="AS195" i="55"/>
  <c r="BT88" i="55"/>
  <c r="N46" i="55"/>
  <c r="BC33" i="55"/>
  <c r="BQ209" i="55"/>
  <c r="AM159" i="55"/>
  <c r="AM215" i="55"/>
  <c r="BW133" i="55"/>
  <c r="BN120" i="55"/>
  <c r="AK124" i="55"/>
  <c r="AJ177" i="55"/>
  <c r="BZ141" i="55"/>
  <c r="AR169" i="55"/>
  <c r="BA130" i="55"/>
  <c r="BG161" i="55"/>
  <c r="AC65" i="55"/>
  <c r="Y14" i="55"/>
  <c r="X198" i="55"/>
  <c r="AZ222" i="55"/>
  <c r="O203" i="55"/>
  <c r="AX83" i="55"/>
  <c r="BI192" i="55"/>
  <c r="BL73" i="55"/>
  <c r="BD164" i="55"/>
  <c r="BM89" i="55"/>
  <c r="V100" i="55"/>
  <c r="X54" i="55"/>
  <c r="BP199" i="55"/>
  <c r="AT231" i="55"/>
  <c r="AL186" i="55"/>
  <c r="Z118" i="55"/>
  <c r="AX178" i="55"/>
  <c r="BF106" i="55"/>
  <c r="AN214" i="55"/>
  <c r="AU174" i="55"/>
  <c r="AB66" i="55"/>
  <c r="BX112" i="55"/>
  <c r="O217" i="55"/>
  <c r="O117" i="55"/>
  <c r="BR146" i="55"/>
  <c r="V147" i="55"/>
  <c r="AD138" i="55"/>
  <c r="AB164" i="55"/>
  <c r="AB85" i="55"/>
  <c r="BZ135" i="55"/>
  <c r="BM93" i="55"/>
  <c r="BG37" i="55"/>
  <c r="AU166" i="55"/>
  <c r="AW116" i="55"/>
  <c r="BK109" i="55"/>
  <c r="AZ21" i="55"/>
  <c r="BK142" i="55"/>
  <c r="BC157" i="55"/>
  <c r="AD99" i="55"/>
  <c r="AA95" i="55"/>
  <c r="BE140" i="55"/>
  <c r="BZ58" i="55"/>
  <c r="AG35" i="55"/>
  <c r="BZ112" i="55"/>
  <c r="BX122" i="55"/>
  <c r="AT162" i="55"/>
  <c r="AO91" i="55"/>
  <c r="AS78" i="55"/>
  <c r="BQ31" i="55"/>
  <c r="BG108" i="55"/>
  <c r="BE120" i="55"/>
  <c r="BA14" i="55"/>
  <c r="Y203" i="55"/>
  <c r="BZ150" i="55"/>
  <c r="BZ74" i="55"/>
  <c r="AS41" i="55"/>
  <c r="BW182" i="55"/>
  <c r="AO104" i="55"/>
  <c r="BE87" i="55"/>
  <c r="U224" i="55"/>
  <c r="V67" i="55"/>
  <c r="BD131" i="55"/>
  <c r="BW192" i="55"/>
  <c r="BM232" i="55"/>
  <c r="AL93" i="55"/>
  <c r="AB199" i="55"/>
  <c r="AO230" i="55"/>
  <c r="BY47" i="55"/>
  <c r="AH62" i="55"/>
  <c r="AA53" i="55"/>
  <c r="S29" i="55"/>
  <c r="BO60" i="55"/>
  <c r="BX138" i="55"/>
  <c r="W187" i="55"/>
  <c r="BQ125" i="55"/>
  <c r="BM41" i="55"/>
  <c r="AO80" i="55"/>
  <c r="BY148" i="55"/>
  <c r="BO22" i="55"/>
  <c r="BL151" i="55"/>
  <c r="AG9" i="55"/>
  <c r="AH227" i="55"/>
  <c r="BT84" i="55"/>
  <c r="Z209" i="55"/>
  <c r="AD57" i="55"/>
  <c r="BP195" i="55"/>
  <c r="BV127" i="55"/>
  <c r="M24" i="55"/>
  <c r="AM181" i="55"/>
  <c r="BT81" i="55"/>
  <c r="BA106" i="55"/>
  <c r="V83" i="55"/>
  <c r="V176" i="55"/>
  <c r="Z135" i="55"/>
  <c r="BA109" i="55"/>
  <c r="BP29" i="55"/>
  <c r="M30" i="55"/>
  <c r="BS80" i="55"/>
  <c r="BU63" i="55"/>
  <c r="M177" i="55"/>
  <c r="BY112" i="55"/>
  <c r="BZ103" i="55"/>
  <c r="V142" i="55"/>
  <c r="AC19" i="55"/>
  <c r="BP197" i="55"/>
  <c r="AE219" i="55"/>
  <c r="Z199" i="55"/>
  <c r="AQ155" i="55"/>
  <c r="AM148" i="55"/>
  <c r="BW97" i="55"/>
  <c r="BL50" i="55"/>
  <c r="AO66" i="55"/>
  <c r="AO125" i="55"/>
  <c r="AY146" i="55"/>
  <c r="BP107" i="55"/>
  <c r="BH212" i="55"/>
  <c r="BX36" i="55"/>
  <c r="BI102" i="55"/>
  <c r="AN130" i="55"/>
  <c r="AY96" i="55"/>
  <c r="Y121" i="55"/>
  <c r="BY72" i="55"/>
  <c r="AO49" i="55"/>
  <c r="V85" i="55"/>
  <c r="AY37" i="55"/>
  <c r="AP145" i="55"/>
  <c r="AY140" i="55"/>
  <c r="AY234" i="55"/>
  <c r="BD145" i="55"/>
  <c r="AR195" i="55"/>
  <c r="BT122" i="55"/>
  <c r="AG64" i="55"/>
  <c r="BW25" i="55"/>
  <c r="AC215" i="55"/>
  <c r="AD40" i="55"/>
  <c r="BG186" i="55"/>
  <c r="AD103" i="55"/>
  <c r="AE183" i="55"/>
  <c r="BO186" i="55"/>
  <c r="BD125" i="55"/>
  <c r="AQ18" i="55"/>
  <c r="Y72" i="55"/>
  <c r="AN108" i="55"/>
  <c r="AN33" i="55"/>
  <c r="AL198" i="55"/>
  <c r="AK22" i="55"/>
  <c r="BQ154" i="55"/>
  <c r="AI90" i="55"/>
  <c r="AZ82" i="55"/>
  <c r="BR92" i="55"/>
  <c r="BY124" i="55"/>
  <c r="P152" i="55"/>
  <c r="BL100" i="55"/>
  <c r="AL88" i="55"/>
  <c r="BY145" i="55"/>
  <c r="BH118" i="55"/>
  <c r="AU123" i="55"/>
  <c r="AJ149" i="55"/>
  <c r="BH65" i="55"/>
  <c r="BX30" i="55"/>
  <c r="AW34" i="55"/>
  <c r="AX88" i="55"/>
  <c r="AA181" i="55"/>
  <c r="BS18" i="55"/>
  <c r="BS12" i="55"/>
  <c r="AZ186" i="55"/>
  <c r="AM114" i="55"/>
  <c r="AB168" i="55"/>
  <c r="AU120" i="55"/>
  <c r="V136" i="55"/>
  <c r="U200" i="55"/>
  <c r="AH96" i="55"/>
  <c r="BU83" i="55"/>
  <c r="BV169" i="55"/>
  <c r="V173" i="55"/>
  <c r="AN95" i="55"/>
  <c r="BS72" i="55"/>
  <c r="M153" i="55"/>
  <c r="AB169" i="55"/>
  <c r="AX211" i="55"/>
  <c r="X88" i="55"/>
  <c r="AY142" i="55"/>
  <c r="BS176" i="55"/>
  <c r="R39" i="55"/>
  <c r="AL170" i="55"/>
  <c r="BA153" i="55"/>
  <c r="AJ84" i="55"/>
  <c r="BA194" i="55"/>
  <c r="BJ139" i="55"/>
  <c r="Y214" i="55"/>
  <c r="AL126" i="55"/>
  <c r="AJ113" i="55"/>
  <c r="AO37" i="55"/>
  <c r="N189" i="55"/>
  <c r="Z140" i="55"/>
  <c r="O176" i="55"/>
  <c r="AB167" i="55"/>
  <c r="AM77" i="55"/>
  <c r="BU8" i="55"/>
  <c r="U226" i="55"/>
  <c r="AN143" i="55"/>
  <c r="BN168" i="55"/>
  <c r="BQ177" i="55"/>
  <c r="BR148" i="55"/>
  <c r="AN182" i="55"/>
  <c r="BS26" i="55"/>
  <c r="AB232" i="55"/>
  <c r="AL107" i="55"/>
  <c r="BW211" i="55"/>
  <c r="BY114" i="55"/>
  <c r="Z10" i="55"/>
  <c r="BV121" i="55"/>
  <c r="AQ90" i="55"/>
  <c r="AB206" i="55"/>
  <c r="BD185" i="55"/>
  <c r="AX215" i="55"/>
  <c r="M47" i="55"/>
  <c r="AG198" i="55"/>
  <c r="BI73" i="55"/>
  <c r="AA60" i="55"/>
  <c r="BE198" i="55"/>
  <c r="AA162" i="55"/>
  <c r="AH127" i="55"/>
  <c r="BX191" i="55"/>
  <c r="BL126" i="55"/>
  <c r="AZ54" i="55"/>
  <c r="BU74" i="55"/>
  <c r="BJ103" i="55"/>
  <c r="O113" i="55"/>
  <c r="S56" i="55"/>
  <c r="AM96" i="55"/>
  <c r="BP155" i="55"/>
  <c r="BP92" i="55"/>
  <c r="AX17" i="55"/>
  <c r="AW232" i="55"/>
  <c r="BQ185" i="55"/>
  <c r="AC58" i="55"/>
  <c r="Z139" i="55"/>
  <c r="BG117" i="55"/>
  <c r="AN99" i="55"/>
  <c r="AJ67" i="55"/>
  <c r="AN66" i="55"/>
  <c r="T94" i="55"/>
  <c r="AI161" i="55"/>
  <c r="BT37" i="55"/>
  <c r="BK99" i="55"/>
  <c r="AP43" i="55"/>
  <c r="AC234" i="55"/>
  <c r="BX203" i="55"/>
  <c r="BA29" i="55"/>
  <c r="AS58" i="55"/>
  <c r="Y127" i="55"/>
  <c r="P212" i="55"/>
  <c r="BP203" i="55"/>
  <c r="BJ24" i="55"/>
  <c r="P27" i="55"/>
  <c r="BG137" i="55"/>
  <c r="U147" i="55"/>
  <c r="BG55" i="55"/>
  <c r="BQ158" i="55"/>
  <c r="BU42" i="55"/>
  <c r="AL16" i="55"/>
  <c r="BK77" i="55"/>
  <c r="O62" i="55"/>
  <c r="AC183" i="55"/>
  <c r="BF145" i="55"/>
  <c r="BU188" i="55"/>
  <c r="AI202" i="55"/>
  <c r="BC82" i="55"/>
  <c r="BD154" i="55"/>
  <c r="AO34" i="55"/>
  <c r="V186" i="55"/>
  <c r="AK158" i="55"/>
  <c r="R91" i="55"/>
  <c r="AW185" i="55"/>
  <c r="Y175" i="55"/>
  <c r="BG194" i="55"/>
  <c r="BI104" i="55"/>
  <c r="Y132" i="55"/>
  <c r="AL112" i="55"/>
  <c r="AU124" i="55"/>
  <c r="BD214" i="55"/>
  <c r="BH202" i="55"/>
  <c r="BF105" i="55"/>
  <c r="BO191" i="55"/>
  <c r="BO133" i="55"/>
  <c r="AI81" i="55"/>
  <c r="BP185" i="55"/>
  <c r="BO128" i="55"/>
  <c r="AL191" i="55"/>
  <c r="AE217" i="55"/>
  <c r="AH111" i="55"/>
  <c r="BY137" i="55"/>
  <c r="BJ172" i="55"/>
  <c r="AO58" i="55"/>
  <c r="AN52" i="55"/>
  <c r="BI136" i="55"/>
  <c r="AM177" i="55"/>
  <c r="AG29" i="55"/>
  <c r="AJ19" i="55"/>
  <c r="U35" i="55"/>
  <c r="BS167" i="55"/>
  <c r="BS27" i="55"/>
  <c r="S94" i="55"/>
  <c r="AD92" i="55"/>
  <c r="U157" i="55"/>
  <c r="BK116" i="55"/>
  <c r="BH102" i="55"/>
  <c r="AY150" i="55"/>
  <c r="Y105" i="55"/>
  <c r="O162" i="55"/>
  <c r="AM192" i="55"/>
  <c r="AP156" i="55"/>
  <c r="BW155" i="55"/>
  <c r="AH133" i="55"/>
  <c r="U158" i="55"/>
  <c r="AS211" i="55"/>
  <c r="T213" i="55"/>
  <c r="X105" i="55"/>
  <c r="AY104" i="55"/>
  <c r="AW142" i="55"/>
  <c r="M80" i="55"/>
  <c r="BO93" i="55"/>
  <c r="AD128" i="55"/>
  <c r="AT184" i="55"/>
  <c r="AS171" i="55"/>
  <c r="AF108" i="55"/>
  <c r="BI143" i="55"/>
  <c r="Z116" i="55"/>
  <c r="BX176" i="55"/>
  <c r="BH203" i="55"/>
  <c r="BI167" i="55"/>
  <c r="BL219" i="55"/>
  <c r="AV72" i="55"/>
  <c r="BO83" i="55"/>
  <c r="AF102" i="55"/>
  <c r="BB50" i="55"/>
  <c r="BN83" i="55"/>
  <c r="AM99" i="55"/>
  <c r="AM117" i="55"/>
  <c r="BG22" i="55"/>
  <c r="BT104" i="55"/>
  <c r="Q155" i="55"/>
  <c r="AV116" i="55"/>
  <c r="BN24" i="55"/>
  <c r="AO136" i="55"/>
  <c r="AL159" i="55"/>
  <c r="BO110" i="55"/>
  <c r="AR110" i="55"/>
  <c r="R142" i="55"/>
  <c r="AY166" i="55"/>
  <c r="BY81" i="55"/>
  <c r="W88" i="55"/>
  <c r="BA158" i="55"/>
  <c r="BA157" i="55"/>
  <c r="AH131" i="55"/>
  <c r="BZ80" i="55"/>
  <c r="BP144" i="55"/>
  <c r="BR37" i="55"/>
  <c r="AM137" i="55"/>
  <c r="T14" i="55"/>
  <c r="BO211" i="55"/>
  <c r="BV146" i="55"/>
  <c r="Y133" i="55"/>
  <c r="M96" i="55"/>
  <c r="M220" i="55"/>
  <c r="BA145" i="55"/>
  <c r="BE84" i="55"/>
  <c r="BU191" i="55"/>
  <c r="T75" i="55"/>
  <c r="S192" i="55"/>
  <c r="BF222" i="55"/>
  <c r="AD161" i="55"/>
  <c r="AI189" i="55"/>
  <c r="AY105" i="55"/>
  <c r="AD56" i="55"/>
  <c r="P14" i="55"/>
  <c r="BJ100" i="55"/>
  <c r="AZ14" i="55"/>
  <c r="BH60" i="55"/>
  <c r="BT187" i="55"/>
  <c r="BW189" i="55"/>
  <c r="AF26" i="55"/>
  <c r="Z121" i="55"/>
  <c r="BI10" i="55"/>
  <c r="AO216" i="55"/>
  <c r="BI184" i="55"/>
  <c r="BB142" i="55"/>
  <c r="BC150" i="55"/>
  <c r="AK54" i="55"/>
  <c r="X214" i="55"/>
  <c r="AM202" i="55"/>
  <c r="AC60" i="55"/>
  <c r="BF77" i="55"/>
  <c r="AY119" i="55"/>
  <c r="AI170" i="55"/>
  <c r="BQ140" i="55"/>
  <c r="P16" i="55"/>
  <c r="BV65" i="55"/>
  <c r="Q114" i="55"/>
  <c r="AC233" i="55"/>
  <c r="AL183" i="55"/>
  <c r="AQ135" i="55"/>
  <c r="V226" i="55"/>
  <c r="AU189" i="55"/>
  <c r="AD85" i="55"/>
  <c r="BC87" i="55"/>
  <c r="X216" i="55"/>
  <c r="R223" i="55"/>
  <c r="BQ142" i="55"/>
  <c r="P190" i="55"/>
  <c r="BZ131" i="55"/>
  <c r="BT134" i="55"/>
  <c r="N52" i="55"/>
  <c r="AG113" i="55"/>
  <c r="AV78" i="55"/>
  <c r="P64" i="55"/>
  <c r="AE157" i="55"/>
  <c r="AA193" i="55"/>
  <c r="AL78" i="55"/>
  <c r="BL160" i="55"/>
  <c r="BW199" i="55"/>
  <c r="AM160" i="55"/>
  <c r="M232" i="55"/>
  <c r="AZ77" i="55"/>
  <c r="V95" i="55"/>
  <c r="AG132" i="55"/>
  <c r="Q127" i="55"/>
  <c r="BR150" i="55"/>
  <c r="N144" i="55"/>
  <c r="U92" i="55"/>
  <c r="AK63" i="55"/>
  <c r="BF59" i="55"/>
  <c r="P6" i="55"/>
  <c r="BC176" i="55"/>
  <c r="BG197" i="55"/>
  <c r="BV18" i="55"/>
  <c r="AK223" i="55"/>
  <c r="BX74" i="55"/>
  <c r="AV76" i="55"/>
  <c r="BQ121" i="55"/>
  <c r="AG75" i="55"/>
  <c r="BA159" i="55"/>
  <c r="BK147" i="55"/>
  <c r="BW37" i="55"/>
  <c r="AW175" i="55"/>
  <c r="BU218" i="55"/>
  <c r="BG73" i="55"/>
  <c r="BH90" i="55"/>
  <c r="AH177" i="55"/>
  <c r="BK177" i="55"/>
  <c r="R203" i="55"/>
  <c r="AE155" i="55"/>
  <c r="BL48" i="55"/>
  <c r="BY11" i="55"/>
  <c r="BG105" i="55"/>
  <c r="AM143" i="55"/>
  <c r="AB12" i="55"/>
  <c r="BE28" i="55"/>
  <c r="BL125" i="55"/>
  <c r="BH184" i="55"/>
  <c r="W80" i="55"/>
  <c r="BL129" i="55"/>
  <c r="AP119" i="55"/>
  <c r="AM130" i="55"/>
  <c r="BK90" i="55"/>
  <c r="M154" i="55"/>
  <c r="AI33" i="55"/>
  <c r="AE172" i="55"/>
  <c r="AD67" i="55"/>
  <c r="BF217" i="55"/>
  <c r="BG124" i="55"/>
  <c r="BG24" i="55"/>
  <c r="AR122" i="55"/>
  <c r="BF21" i="55"/>
  <c r="AJ164" i="55"/>
  <c r="BV182" i="55"/>
  <c r="T192" i="55"/>
  <c r="AE119" i="55"/>
  <c r="BA41" i="55"/>
  <c r="BK127" i="55"/>
  <c r="AB35" i="55"/>
  <c r="BE47" i="55"/>
  <c r="AH18" i="55"/>
  <c r="W230" i="55"/>
  <c r="BG102" i="55"/>
  <c r="AQ230" i="55"/>
  <c r="AV141" i="55"/>
  <c r="BZ33" i="55"/>
  <c r="BS81" i="55"/>
  <c r="AW16" i="55"/>
  <c r="BC190" i="55"/>
  <c r="AG91" i="55"/>
  <c r="AZ41" i="55"/>
  <c r="AX234" i="55"/>
  <c r="BP139" i="55"/>
  <c r="AQ133" i="55"/>
  <c r="BJ200" i="55"/>
  <c r="BU107" i="55"/>
  <c r="O115" i="55"/>
  <c r="AS110" i="55"/>
  <c r="Y141" i="55"/>
  <c r="BX82" i="55"/>
  <c r="M93" i="55"/>
  <c r="AJ41" i="55"/>
  <c r="BR83" i="55"/>
  <c r="T193" i="55"/>
  <c r="BM23" i="55"/>
  <c r="BH63" i="55"/>
  <c r="AN96" i="55"/>
  <c r="Z94" i="55"/>
  <c r="AW76" i="55"/>
  <c r="BJ125" i="55"/>
  <c r="W175" i="55"/>
  <c r="BH144" i="55"/>
  <c r="BF192" i="55"/>
  <c r="P99" i="55"/>
  <c r="AE205" i="55"/>
  <c r="BU207" i="55"/>
  <c r="BJ191" i="55"/>
  <c r="AS93" i="55"/>
  <c r="AJ73" i="55"/>
  <c r="BB52" i="55"/>
  <c r="AA93" i="55"/>
  <c r="AW27" i="55"/>
  <c r="AL20" i="55"/>
  <c r="BN148" i="55"/>
  <c r="AQ113" i="55"/>
  <c r="BY140" i="55"/>
  <c r="BP165" i="55"/>
  <c r="P68" i="55"/>
  <c r="AX212" i="55"/>
  <c r="BJ8" i="55"/>
  <c r="AD130" i="55"/>
  <c r="AJ233" i="55"/>
  <c r="W44" i="55"/>
  <c r="AW160" i="55"/>
  <c r="S187" i="55"/>
  <c r="BM162" i="55"/>
  <c r="BR167" i="55"/>
  <c r="AI94" i="55"/>
  <c r="AM58" i="55"/>
  <c r="BF130" i="55"/>
  <c r="BA174" i="55"/>
  <c r="AS8" i="55"/>
  <c r="BV53" i="55"/>
  <c r="AF98" i="55"/>
  <c r="AP49" i="55"/>
  <c r="AL83" i="55"/>
  <c r="AQ186" i="55"/>
  <c r="BC192" i="55"/>
  <c r="BP115" i="55"/>
  <c r="BR73" i="55"/>
  <c r="AK188" i="55"/>
  <c r="BE92" i="55"/>
  <c r="U71" i="55"/>
  <c r="AP103" i="55"/>
  <c r="AR176" i="55"/>
  <c r="X28" i="55"/>
  <c r="AH69" i="55"/>
  <c r="BY42" i="55"/>
  <c r="AQ87" i="55"/>
  <c r="M132" i="55"/>
  <c r="AG71" i="55"/>
  <c r="AZ111" i="55"/>
  <c r="AD121" i="55"/>
  <c r="Z164" i="55"/>
  <c r="AV180" i="55"/>
  <c r="AR191" i="55"/>
  <c r="AD166" i="55"/>
  <c r="BO103" i="55"/>
  <c r="BP102" i="55"/>
  <c r="Y71" i="55"/>
  <c r="BM191" i="55"/>
  <c r="AK196" i="55"/>
  <c r="AW210" i="55"/>
  <c r="AQ92" i="55"/>
  <c r="AE127" i="55"/>
  <c r="AU222" i="55"/>
  <c r="Q78" i="55"/>
  <c r="AI196" i="55"/>
  <c r="BU125" i="55"/>
  <c r="AR139" i="55"/>
  <c r="AN78" i="55"/>
  <c r="AZ143" i="55"/>
  <c r="BN12" i="55"/>
  <c r="BJ82" i="55"/>
  <c r="BM105" i="55"/>
  <c r="P19" i="55"/>
  <c r="AZ45" i="55"/>
  <c r="BQ170" i="55"/>
  <c r="BI55" i="55"/>
  <c r="BF61" i="55"/>
  <c r="BV6" i="55"/>
  <c r="AM113" i="55"/>
  <c r="Z141" i="55"/>
  <c r="BW176" i="55"/>
  <c r="Q93" i="55"/>
  <c r="AD168" i="55"/>
  <c r="Z182" i="55"/>
  <c r="BF151" i="55"/>
  <c r="AP149" i="55"/>
  <c r="AH13" i="55"/>
  <c r="AF166" i="55"/>
  <c r="BR202" i="55"/>
  <c r="AO133" i="55"/>
  <c r="AF198" i="55"/>
  <c r="BG193" i="55"/>
  <c r="BC229" i="55"/>
  <c r="AQ136" i="55"/>
  <c r="BI99" i="55"/>
  <c r="BC148" i="55"/>
  <c r="S182" i="55"/>
  <c r="BA82" i="55"/>
  <c r="BT82" i="55"/>
  <c r="AW204" i="55"/>
  <c r="AZ228" i="55"/>
  <c r="AE117" i="55"/>
  <c r="AS123" i="55"/>
  <c r="BI135" i="55"/>
  <c r="AI197" i="55"/>
  <c r="AB101" i="55"/>
  <c r="Q198" i="55"/>
  <c r="AK202" i="55"/>
  <c r="BR79" i="55"/>
  <c r="N62" i="55"/>
  <c r="BG98" i="55"/>
  <c r="AB59" i="55"/>
  <c r="AA229" i="55"/>
  <c r="AR117" i="55"/>
  <c r="AV118" i="55"/>
  <c r="AN97" i="55"/>
  <c r="AZ218" i="55"/>
  <c r="BP193" i="55"/>
  <c r="BN231" i="55"/>
  <c r="BK64" i="55"/>
  <c r="BS183" i="55"/>
  <c r="AJ214" i="55"/>
  <c r="AK153" i="55"/>
  <c r="U151" i="55"/>
  <c r="AB53" i="55"/>
  <c r="BX179" i="55"/>
  <c r="AE201" i="55"/>
  <c r="BM116" i="55"/>
  <c r="BU213" i="55"/>
  <c r="BD109" i="55"/>
  <c r="AX61" i="55"/>
  <c r="AE116" i="55"/>
  <c r="AU182" i="55"/>
  <c r="U146" i="55"/>
  <c r="BY70" i="55"/>
  <c r="AU153" i="55"/>
  <c r="BG75" i="55"/>
  <c r="BN23" i="55"/>
  <c r="T78" i="55"/>
  <c r="AT50" i="55"/>
  <c r="BI144" i="55"/>
  <c r="BS69" i="55"/>
  <c r="BZ225" i="55"/>
  <c r="AN164" i="55"/>
  <c r="BR139" i="55"/>
  <c r="M23" i="55"/>
  <c r="AS197" i="55"/>
  <c r="BD16" i="55"/>
  <c r="BY30" i="55"/>
  <c r="BJ46" i="55"/>
  <c r="BO151" i="55"/>
  <c r="BB47" i="55"/>
  <c r="AM24" i="55"/>
  <c r="AL141" i="55"/>
  <c r="AC27" i="55"/>
  <c r="AF142" i="55"/>
  <c r="BM10" i="55"/>
  <c r="P160" i="55"/>
  <c r="AS138" i="55"/>
  <c r="AP186" i="55"/>
  <c r="AI126" i="55"/>
  <c r="BG141" i="55"/>
  <c r="Q54" i="55"/>
  <c r="BH166" i="55"/>
  <c r="AQ189" i="55"/>
  <c r="BH221" i="55"/>
  <c r="BK172" i="55"/>
  <c r="S196" i="55"/>
  <c r="AJ62" i="55"/>
  <c r="BN190" i="55"/>
  <c r="BZ163" i="55"/>
  <c r="BD204" i="55"/>
  <c r="O171" i="55"/>
  <c r="BN116" i="55"/>
  <c r="BD211" i="55"/>
  <c r="AD150" i="55"/>
  <c r="AK156" i="55"/>
  <c r="AZ87" i="55"/>
  <c r="X126" i="55"/>
  <c r="AE101" i="55"/>
  <c r="BQ229" i="55"/>
  <c r="AH35" i="55"/>
  <c r="W176" i="55"/>
  <c r="BM169" i="55"/>
  <c r="BX93" i="55"/>
  <c r="AM224" i="55"/>
  <c r="BV151" i="55"/>
  <c r="BA28" i="55"/>
  <c r="BU164" i="55"/>
  <c r="BX214" i="55"/>
  <c r="BX32" i="55"/>
  <c r="AO149" i="55"/>
  <c r="BH95" i="55"/>
  <c r="Z206" i="55"/>
  <c r="AO103" i="55"/>
  <c r="Y137" i="55"/>
  <c r="BH105" i="55"/>
  <c r="AO76" i="55"/>
  <c r="BH16" i="55"/>
  <c r="BY29" i="55"/>
  <c r="AU59" i="55"/>
  <c r="Q97" i="55"/>
  <c r="AT98" i="55"/>
  <c r="BY15" i="55"/>
  <c r="X83" i="55"/>
  <c r="AZ99" i="55"/>
  <c r="O181" i="55"/>
  <c r="BE98" i="55"/>
  <c r="BR176" i="55"/>
  <c r="BQ213" i="55"/>
  <c r="AG181" i="55"/>
  <c r="T96" i="55"/>
  <c r="BR205" i="55"/>
  <c r="Z26" i="55"/>
  <c r="BD42" i="55"/>
  <c r="AR60" i="55"/>
  <c r="BH28" i="55"/>
  <c r="BR208" i="55"/>
  <c r="BM69" i="55"/>
  <c r="BH71" i="55"/>
  <c r="BQ202" i="55"/>
  <c r="AW207" i="55"/>
  <c r="AO97" i="55"/>
  <c r="AT76" i="55"/>
  <c r="AJ105" i="55"/>
  <c r="AQ77" i="55"/>
  <c r="R144" i="55"/>
  <c r="BO72" i="55"/>
  <c r="M83" i="55"/>
  <c r="BT102" i="55"/>
  <c r="BY98" i="55"/>
  <c r="BJ178" i="55"/>
  <c r="AT65" i="55"/>
  <c r="BG79" i="55"/>
  <c r="AS165" i="55"/>
  <c r="X29" i="55"/>
  <c r="BA39" i="55"/>
  <c r="BI190" i="55"/>
  <c r="AR222" i="55"/>
  <c r="AQ72" i="55"/>
  <c r="AU126" i="55"/>
  <c r="BV80" i="55"/>
  <c r="BE183" i="55"/>
  <c r="AD81" i="55"/>
  <c r="BC170" i="55"/>
  <c r="BG35" i="55"/>
  <c r="BZ71" i="55"/>
  <c r="BP79" i="55"/>
  <c r="BT55" i="55"/>
  <c r="Z186" i="55"/>
  <c r="BD101" i="55"/>
  <c r="AS134" i="55"/>
  <c r="AS109" i="55"/>
  <c r="BH45" i="55"/>
  <c r="BE139" i="55"/>
  <c r="AB174" i="55"/>
  <c r="BA43" i="55"/>
  <c r="BZ216" i="55"/>
  <c r="BW71" i="55"/>
  <c r="AI96" i="55"/>
  <c r="O10" i="55"/>
  <c r="AO233" i="55"/>
  <c r="BL196" i="55"/>
  <c r="BO69" i="55"/>
  <c r="BM8" i="55"/>
  <c r="AZ118" i="55"/>
  <c r="BU36" i="55"/>
  <c r="BN164" i="55"/>
  <c r="AI111" i="55"/>
  <c r="BL145" i="55"/>
  <c r="AZ226" i="55"/>
  <c r="BK212" i="55"/>
  <c r="X114" i="55"/>
  <c r="O32" i="55"/>
  <c r="BD128" i="55"/>
  <c r="AB180" i="55"/>
  <c r="BN170" i="55"/>
  <c r="AA112" i="55"/>
  <c r="BP150" i="55"/>
  <c r="BI109" i="55"/>
  <c r="BL49" i="55"/>
  <c r="M147" i="55"/>
  <c r="Q173" i="55"/>
  <c r="BG224" i="55"/>
  <c r="BX147" i="55"/>
  <c r="BL46" i="55"/>
  <c r="AS24" i="55"/>
  <c r="BP56" i="55"/>
  <c r="AW174" i="55"/>
  <c r="AI165" i="55"/>
  <c r="BI202" i="55"/>
  <c r="BK101" i="55"/>
  <c r="BY49" i="55"/>
  <c r="BT101" i="55"/>
  <c r="BS198" i="55"/>
  <c r="AD209" i="55"/>
  <c r="AQ158" i="55"/>
  <c r="AF171" i="55"/>
  <c r="BL108" i="55"/>
  <c r="BE228" i="55"/>
  <c r="BT100" i="55"/>
  <c r="AD55" i="55"/>
  <c r="BG199" i="55"/>
  <c r="BX192" i="55"/>
  <c r="AW64" i="55"/>
  <c r="AO220" i="55"/>
  <c r="BK71" i="55"/>
  <c r="BT210" i="55"/>
  <c r="AY196" i="55"/>
  <c r="AZ119" i="55"/>
  <c r="BF223" i="55"/>
  <c r="AY167" i="55"/>
  <c r="AA227" i="55"/>
  <c r="M187" i="55"/>
  <c r="BP196" i="55"/>
  <c r="BQ136" i="55"/>
  <c r="AR134" i="55"/>
  <c r="BG169" i="55"/>
  <c r="BY204" i="55"/>
  <c r="AK120" i="55"/>
  <c r="BN138" i="55"/>
  <c r="BZ214" i="55"/>
  <c r="BD172" i="55"/>
  <c r="BU143" i="55"/>
  <c r="BZ85" i="55"/>
  <c r="BO197" i="55"/>
  <c r="AQ123" i="55"/>
  <c r="Y108" i="55"/>
  <c r="AK112" i="55"/>
  <c r="U208" i="55"/>
  <c r="BG185" i="55"/>
  <c r="V163" i="55"/>
  <c r="AE132" i="55"/>
  <c r="T11" i="55"/>
  <c r="Y188" i="55"/>
  <c r="BI84" i="55"/>
  <c r="AY202" i="55"/>
  <c r="BZ130" i="55"/>
  <c r="AE128" i="55"/>
  <c r="BU200" i="55"/>
  <c r="Z156" i="55"/>
  <c r="AI78" i="55"/>
  <c r="AV115" i="55"/>
  <c r="BL179" i="55"/>
  <c r="BU157" i="55"/>
  <c r="AS53" i="55"/>
  <c r="AG151" i="55"/>
  <c r="AF7" i="55"/>
  <c r="AY152" i="55"/>
  <c r="BZ159" i="55"/>
  <c r="AF73" i="55"/>
  <c r="BT234" i="55"/>
  <c r="AN156" i="55"/>
  <c r="BI185" i="55"/>
  <c r="AT62" i="55"/>
  <c r="T205" i="55"/>
  <c r="BH94" i="55"/>
  <c r="N34" i="55"/>
  <c r="P154" i="55"/>
  <c r="BE224" i="55"/>
  <c r="AK57" i="55"/>
  <c r="W217" i="55"/>
  <c r="BI187" i="55"/>
  <c r="Y164" i="55"/>
  <c r="BH59" i="55"/>
  <c r="AF47" i="55"/>
  <c r="AA133" i="55"/>
  <c r="BF69" i="55"/>
  <c r="BG28" i="55"/>
  <c r="AO17" i="55"/>
  <c r="AX140" i="55"/>
  <c r="AI138" i="55"/>
  <c r="BE166" i="55"/>
  <c r="AZ176" i="55"/>
  <c r="BF148" i="55"/>
  <c r="AZ97" i="55"/>
  <c r="AR159" i="55"/>
  <c r="N194" i="55"/>
  <c r="BM19" i="55"/>
  <c r="BW136" i="55"/>
  <c r="BS11" i="55"/>
  <c r="AE120" i="55"/>
  <c r="AJ168" i="55"/>
  <c r="AE109" i="55"/>
  <c r="BK188" i="55"/>
  <c r="U227" i="55"/>
  <c r="P108" i="55"/>
  <c r="AN144" i="55"/>
  <c r="BA165" i="55"/>
  <c r="AJ152" i="55"/>
  <c r="BJ127" i="55"/>
  <c r="N221" i="55"/>
  <c r="BB69" i="55"/>
  <c r="BS225" i="55"/>
  <c r="BP119" i="55"/>
  <c r="T214" i="55"/>
  <c r="BS59" i="55"/>
  <c r="BF164" i="55"/>
  <c r="BH128" i="55"/>
  <c r="BS164" i="55"/>
  <c r="BF229" i="55"/>
  <c r="BN194" i="55"/>
  <c r="Y150" i="55"/>
  <c r="BK234" i="55"/>
  <c r="AM12" i="55"/>
  <c r="BL142" i="55"/>
  <c r="BN33" i="55"/>
  <c r="BK37" i="55"/>
  <c r="BF40" i="55"/>
  <c r="BB66" i="55"/>
  <c r="R103" i="55"/>
  <c r="BE115" i="55"/>
  <c r="AX18" i="55"/>
  <c r="AK213" i="55"/>
  <c r="AT116" i="55"/>
  <c r="AD145" i="55"/>
  <c r="M140" i="55"/>
  <c r="O216" i="55"/>
  <c r="BQ52" i="55"/>
  <c r="X110" i="55"/>
  <c r="AG172" i="55"/>
  <c r="BP198" i="55"/>
  <c r="AA137" i="55"/>
  <c r="P135" i="55"/>
  <c r="AS64" i="55"/>
  <c r="AV181" i="55"/>
  <c r="BG156" i="55"/>
  <c r="BU98" i="55"/>
  <c r="U72" i="55"/>
  <c r="BR222" i="55"/>
  <c r="AQ148" i="55"/>
  <c r="BM179" i="55"/>
  <c r="P21" i="55"/>
  <c r="Z84" i="55"/>
  <c r="BP125" i="55"/>
  <c r="Y159" i="55"/>
  <c r="BV92" i="55"/>
  <c r="BT228" i="55"/>
  <c r="R205" i="55"/>
  <c r="AI154" i="55"/>
  <c r="BF230" i="55"/>
  <c r="AB51" i="55"/>
  <c r="BR68" i="55"/>
  <c r="AO143" i="55"/>
  <c r="AX156" i="55"/>
  <c r="P107" i="55"/>
  <c r="AW29" i="55"/>
  <c r="X43" i="55"/>
  <c r="BI72" i="55"/>
  <c r="AU73" i="55"/>
  <c r="BO174" i="55"/>
  <c r="AR212" i="55"/>
  <c r="BC153" i="55"/>
  <c r="AZ209" i="55"/>
  <c r="AA78" i="55"/>
  <c r="AC122" i="55"/>
  <c r="R8" i="55"/>
  <c r="BC129" i="55"/>
  <c r="BP153" i="55"/>
  <c r="BR111" i="55"/>
  <c r="M149" i="55"/>
  <c r="BS13" i="55"/>
  <c r="BE225" i="55"/>
  <c r="BC158" i="55"/>
  <c r="M184" i="55"/>
  <c r="BA12" i="55"/>
  <c r="BZ12" i="55"/>
  <c r="BG47" i="55"/>
  <c r="AU192" i="55"/>
  <c r="BQ197" i="55"/>
  <c r="BY221" i="55"/>
  <c r="BI97" i="55"/>
  <c r="P170" i="55"/>
  <c r="AB224" i="55"/>
  <c r="AQ187" i="55"/>
  <c r="BD69" i="55"/>
  <c r="W198" i="55"/>
  <c r="AF78" i="55"/>
  <c r="BB231" i="55"/>
  <c r="BS82" i="55"/>
  <c r="BQ68" i="55"/>
  <c r="V159" i="55"/>
  <c r="Q172" i="55"/>
  <c r="BV204" i="55"/>
  <c r="Q206" i="55"/>
  <c r="AF223" i="55"/>
  <c r="AT34" i="55"/>
  <c r="AC153" i="55"/>
  <c r="BW26" i="55"/>
  <c r="BQ141" i="55"/>
  <c r="Q35" i="55"/>
  <c r="V121" i="55"/>
  <c r="BL92" i="55"/>
  <c r="BU208" i="55"/>
  <c r="AL127" i="55"/>
  <c r="BJ98" i="55"/>
  <c r="AD30" i="55"/>
  <c r="X128" i="55"/>
  <c r="BN200" i="55"/>
  <c r="X31" i="55"/>
  <c r="X59" i="55"/>
  <c r="BT150" i="55"/>
  <c r="BO178" i="55"/>
  <c r="AE110" i="55"/>
  <c r="AE211" i="55"/>
  <c r="BN196" i="55"/>
  <c r="BW169" i="55"/>
  <c r="X230" i="55"/>
  <c r="R67" i="55"/>
  <c r="AO150" i="55"/>
  <c r="AF145" i="55"/>
  <c r="BP140" i="55"/>
  <c r="BS125" i="55"/>
  <c r="BI172" i="55"/>
  <c r="AG206" i="55"/>
  <c r="BK223" i="55"/>
  <c r="AQ106" i="55"/>
  <c r="AD171" i="55"/>
  <c r="U192" i="55"/>
  <c r="V91" i="55"/>
  <c r="AT104" i="55"/>
  <c r="AG77" i="55"/>
  <c r="BX108" i="55"/>
  <c r="R38" i="55"/>
  <c r="BT98" i="55"/>
  <c r="Q98" i="55"/>
  <c r="BM44" i="55"/>
  <c r="AJ170" i="55"/>
  <c r="AM44" i="55"/>
  <c r="BH131" i="55"/>
  <c r="AI101" i="55"/>
  <c r="AV125" i="55"/>
  <c r="AM94" i="55"/>
  <c r="BJ160" i="55"/>
  <c r="AS151" i="55"/>
  <c r="AY120" i="55"/>
  <c r="BG200" i="55"/>
  <c r="N104" i="55"/>
  <c r="AM199" i="55"/>
  <c r="BP231" i="55"/>
  <c r="AJ187" i="55"/>
  <c r="BX142" i="55"/>
  <c r="BL230" i="55"/>
  <c r="AQ98" i="55"/>
  <c r="BJ196" i="55"/>
  <c r="M118" i="55"/>
  <c r="AM194" i="55"/>
  <c r="BZ174" i="55"/>
  <c r="AZ8" i="55"/>
  <c r="U194" i="55"/>
  <c r="AP182" i="55"/>
  <c r="BF157" i="55"/>
  <c r="BI87" i="55"/>
  <c r="O23" i="55"/>
  <c r="BC219" i="55"/>
  <c r="BE110" i="55"/>
  <c r="BV137" i="55"/>
  <c r="BG184" i="55"/>
  <c r="P26" i="55"/>
  <c r="Y208" i="55"/>
  <c r="AF64" i="55"/>
  <c r="Z201" i="55"/>
  <c r="BE132" i="55"/>
  <c r="BL157" i="55"/>
  <c r="BV227" i="55"/>
  <c r="BP192" i="55"/>
  <c r="Y117" i="55"/>
  <c r="BF33" i="55"/>
  <c r="AM134" i="55"/>
  <c r="BR188" i="55"/>
  <c r="AR104" i="55"/>
  <c r="AF177" i="55"/>
  <c r="X172" i="55"/>
  <c r="AD164" i="55"/>
  <c r="BY125" i="55"/>
  <c r="BP141" i="55"/>
  <c r="AZ70" i="55"/>
  <c r="BR219" i="55"/>
  <c r="AU106" i="55"/>
  <c r="BI165" i="55"/>
  <c r="AB21" i="55"/>
  <c r="N43" i="55"/>
  <c r="BY181" i="55"/>
  <c r="AF25" i="55"/>
  <c r="BX98" i="55"/>
  <c r="AZ187" i="55"/>
  <c r="BE136" i="55"/>
  <c r="AY218" i="55"/>
  <c r="AO113" i="55"/>
  <c r="AJ88" i="55"/>
  <c r="AU211" i="55"/>
  <c r="BW159" i="55"/>
  <c r="AC67" i="55"/>
  <c r="V49" i="55"/>
  <c r="BL225" i="55"/>
  <c r="BH138" i="55"/>
  <c r="BL6" i="55"/>
  <c r="BZ179" i="55"/>
  <c r="M180" i="55"/>
  <c r="AN105" i="55"/>
  <c r="BK120" i="55"/>
  <c r="S121" i="55"/>
  <c r="BY79" i="55"/>
  <c r="BN69" i="55"/>
  <c r="M216" i="55"/>
  <c r="AD44" i="55"/>
  <c r="AF202" i="55"/>
  <c r="AD71" i="55"/>
  <c r="P11" i="55"/>
  <c r="AZ166" i="55"/>
  <c r="AW169" i="55"/>
  <c r="AZ137" i="55"/>
  <c r="AH6" i="55"/>
  <c r="BU234" i="55"/>
  <c r="AH202" i="55"/>
  <c r="AJ184" i="55"/>
  <c r="BO96" i="55"/>
  <c r="S118" i="55"/>
  <c r="AD137" i="55"/>
  <c r="Q205" i="55"/>
  <c r="O180" i="55"/>
  <c r="V16" i="55"/>
  <c r="BY234" i="55"/>
  <c r="BY186" i="55"/>
  <c r="AT97" i="55"/>
  <c r="BP8" i="55"/>
  <c r="AM172" i="55"/>
  <c r="BU202" i="55"/>
  <c r="AT222" i="55"/>
  <c r="AO146" i="55"/>
  <c r="BE68" i="55"/>
  <c r="BL86" i="55"/>
  <c r="AV208" i="55"/>
  <c r="BT61" i="55"/>
  <c r="AF189" i="55"/>
  <c r="BX111" i="55"/>
  <c r="BL119" i="55"/>
  <c r="BZ98" i="55"/>
  <c r="AY28" i="55"/>
  <c r="BJ223" i="55"/>
  <c r="AR179" i="55"/>
  <c r="AF188" i="55"/>
  <c r="BS34" i="55"/>
  <c r="W59" i="55"/>
  <c r="AX206" i="55"/>
  <c r="AA234" i="55"/>
  <c r="AV151" i="55"/>
  <c r="BU99" i="55"/>
  <c r="BT107" i="55"/>
  <c r="AJ9" i="55"/>
  <c r="BR173" i="55"/>
  <c r="V51" i="55"/>
  <c r="BQ188" i="55"/>
  <c r="BQ221" i="55"/>
  <c r="X39" i="55"/>
  <c r="Q89" i="55"/>
  <c r="AH93" i="55"/>
  <c r="AM207" i="55"/>
  <c r="N82" i="55"/>
  <c r="BE173" i="55"/>
  <c r="AO199" i="55"/>
  <c r="U101" i="55"/>
  <c r="AK225" i="55"/>
  <c r="AJ218" i="55"/>
  <c r="AB189" i="55"/>
  <c r="AL145" i="55"/>
  <c r="N58" i="55"/>
  <c r="AW8" i="55"/>
  <c r="BF159" i="55"/>
  <c r="AM167" i="55"/>
  <c r="BI129" i="55"/>
  <c r="V193" i="55"/>
  <c r="AF205" i="55"/>
  <c r="AN201" i="55"/>
  <c r="AL111" i="55"/>
  <c r="BM130" i="55"/>
  <c r="AP175" i="55"/>
  <c r="AD52" i="55"/>
  <c r="P130" i="55"/>
  <c r="BN230" i="55"/>
  <c r="AO119" i="55"/>
  <c r="AV191" i="55"/>
  <c r="AW196" i="55"/>
  <c r="BA110" i="55"/>
  <c r="AT156" i="55"/>
  <c r="AJ153" i="55"/>
  <c r="AQ107" i="55"/>
  <c r="AA11" i="55"/>
  <c r="O100" i="55"/>
  <c r="AL10" i="55"/>
  <c r="U14" i="55"/>
  <c r="BH199" i="55"/>
  <c r="BK203" i="55"/>
  <c r="BR196" i="55"/>
  <c r="AQ76" i="55"/>
  <c r="BO139" i="55"/>
  <c r="BY166" i="55"/>
  <c r="BH87" i="55"/>
  <c r="X20" i="55"/>
  <c r="Z13" i="55"/>
  <c r="BU176" i="55"/>
  <c r="AK12" i="55"/>
  <c r="BT165" i="55"/>
  <c r="BY46" i="55"/>
  <c r="BU22" i="55"/>
  <c r="X142" i="55"/>
  <c r="AU172" i="55"/>
  <c r="BO97" i="55"/>
  <c r="N162" i="55"/>
  <c r="BX188" i="55"/>
  <c r="BE171" i="55"/>
  <c r="Z150" i="55"/>
  <c r="BL223" i="55"/>
  <c r="Q226" i="55"/>
  <c r="U53" i="55"/>
  <c r="N185" i="55"/>
  <c r="AW83" i="55"/>
  <c r="AM138" i="55"/>
  <c r="BS154" i="55"/>
  <c r="AX120" i="55"/>
  <c r="BR178" i="55"/>
  <c r="BC119" i="55"/>
  <c r="BN183" i="55"/>
  <c r="AJ162" i="55"/>
  <c r="O156" i="55"/>
  <c r="AA88" i="55"/>
  <c r="BV70" i="55"/>
  <c r="AP214" i="55"/>
  <c r="AT96" i="55"/>
  <c r="O121" i="55"/>
  <c r="Q217" i="55"/>
  <c r="AH229" i="55"/>
  <c r="BW75" i="55"/>
  <c r="AE16" i="55"/>
  <c r="AR167" i="55"/>
  <c r="BX195" i="55"/>
  <c r="BF26" i="55"/>
  <c r="AO153" i="55"/>
  <c r="AJ49" i="55"/>
  <c r="W38" i="55"/>
  <c r="BW207" i="55"/>
  <c r="BI195" i="55"/>
  <c r="Q92" i="55"/>
  <c r="AG167" i="55"/>
  <c r="AC106" i="55"/>
  <c r="BP200" i="55"/>
  <c r="BH121" i="55"/>
  <c r="AL130" i="55"/>
  <c r="U108" i="55"/>
  <c r="BA38" i="55"/>
  <c r="AA131" i="55"/>
  <c r="BX127" i="55"/>
  <c r="AH36" i="55"/>
  <c r="BP45" i="55"/>
  <c r="AS21" i="55"/>
  <c r="BE172" i="55"/>
  <c r="BF220" i="55"/>
  <c r="BF98" i="55"/>
  <c r="AI124" i="55"/>
  <c r="BA54" i="55"/>
  <c r="AZ204" i="55"/>
  <c r="AQ28" i="55"/>
  <c r="AT218" i="55"/>
  <c r="BK233" i="55"/>
  <c r="BQ57" i="55"/>
  <c r="BV164" i="55"/>
  <c r="BS140" i="55"/>
  <c r="AN190" i="55"/>
  <c r="BC19" i="55"/>
  <c r="BU137" i="55"/>
  <c r="AV150" i="55"/>
  <c r="AO152" i="55"/>
  <c r="AK7" i="55"/>
  <c r="AJ35" i="55"/>
  <c r="BG157" i="55"/>
  <c r="Y148" i="55"/>
  <c r="BB201" i="55"/>
  <c r="AV234" i="55"/>
  <c r="AK101" i="55"/>
  <c r="BM185" i="55"/>
  <c r="Y64" i="55"/>
  <c r="X164" i="55"/>
  <c r="Q68" i="55"/>
  <c r="BX141" i="55"/>
  <c r="BB126" i="55"/>
  <c r="BK97" i="55"/>
  <c r="AR153" i="55"/>
  <c r="S210" i="55"/>
  <c r="AA36" i="55"/>
  <c r="BU110" i="55"/>
  <c r="AX166" i="55"/>
  <c r="AV8" i="55"/>
  <c r="AT201" i="55"/>
  <c r="AO106" i="55"/>
  <c r="AO198" i="55"/>
  <c r="BN85" i="55"/>
  <c r="U229" i="55"/>
  <c r="BN146" i="55"/>
  <c r="AA174" i="55"/>
  <c r="AS159" i="55"/>
  <c r="AM25" i="55"/>
  <c r="AC151" i="55"/>
  <c r="W163" i="55"/>
  <c r="BV142" i="55"/>
  <c r="X76" i="55"/>
  <c r="M95" i="55"/>
  <c r="O178" i="55"/>
  <c r="BJ180" i="55"/>
  <c r="O107" i="55"/>
  <c r="AN117" i="55"/>
  <c r="N140" i="55"/>
  <c r="BB128" i="55"/>
  <c r="BF91" i="55"/>
  <c r="S146" i="55"/>
  <c r="BQ62" i="55"/>
  <c r="BH145" i="55"/>
  <c r="Y198" i="55"/>
  <c r="Z42" i="55"/>
  <c r="AJ43" i="55"/>
  <c r="AO105" i="55"/>
  <c r="AO135" i="55"/>
  <c r="BX102" i="55"/>
  <c r="R106" i="55"/>
  <c r="AP63" i="55"/>
  <c r="O98" i="55"/>
  <c r="AZ59" i="55"/>
  <c r="BV161" i="55"/>
  <c r="AW182" i="55"/>
  <c r="Z37" i="55"/>
  <c r="U164" i="55"/>
  <c r="AW92" i="55"/>
  <c r="AO25" i="55"/>
  <c r="W225" i="55"/>
  <c r="BF228" i="55"/>
  <c r="BO95" i="55"/>
  <c r="AQ188" i="55"/>
  <c r="AM155" i="55"/>
  <c r="BA89" i="55"/>
  <c r="AP219" i="55"/>
  <c r="BW83" i="55"/>
  <c r="P125" i="55"/>
  <c r="AE48" i="55"/>
  <c r="BM199" i="55"/>
  <c r="AW165" i="55"/>
  <c r="AU148" i="55"/>
  <c r="Z102" i="55"/>
  <c r="AH113" i="55"/>
  <c r="BK197" i="55"/>
  <c r="AE140" i="55"/>
  <c r="BV13" i="55"/>
  <c r="AN209" i="55"/>
  <c r="Q112" i="55"/>
  <c r="AJ126" i="55"/>
  <c r="O167" i="55"/>
  <c r="T104" i="55"/>
  <c r="W40" i="55"/>
  <c r="U122" i="55"/>
  <c r="AF134" i="55"/>
  <c r="AW107" i="55"/>
  <c r="W181" i="55"/>
  <c r="AL92" i="55"/>
  <c r="T217" i="55"/>
  <c r="M138" i="55"/>
  <c r="BJ93" i="55"/>
  <c r="BG192" i="55"/>
  <c r="AY232" i="55"/>
  <c r="BH23" i="55"/>
  <c r="AY205" i="55"/>
  <c r="X63" i="55"/>
  <c r="BV93" i="55"/>
  <c r="M145" i="55"/>
  <c r="X186" i="55"/>
  <c r="AR109" i="55"/>
  <c r="AB18" i="55"/>
  <c r="BU199" i="55"/>
  <c r="AD226" i="55"/>
  <c r="BG217" i="55"/>
  <c r="R160" i="55"/>
  <c r="P46" i="55"/>
  <c r="AB184" i="55"/>
  <c r="BX135" i="55"/>
  <c r="Y122" i="55"/>
  <c r="AA66" i="55"/>
  <c r="AU210" i="55"/>
  <c r="BV102" i="55"/>
  <c r="AZ157" i="55"/>
  <c r="BO231" i="55"/>
  <c r="BV203" i="55"/>
  <c r="BF156" i="55"/>
  <c r="BD159" i="55"/>
  <c r="BV166" i="55"/>
  <c r="AW219" i="55"/>
  <c r="AO215" i="55"/>
  <c r="AB210" i="55"/>
  <c r="BB218" i="55"/>
  <c r="BR181" i="55"/>
  <c r="BQ222" i="55"/>
  <c r="BL209" i="55"/>
  <c r="BO11" i="55"/>
  <c r="AE114" i="55"/>
  <c r="BF183" i="55"/>
  <c r="AM174" i="55"/>
  <c r="AM164" i="55"/>
  <c r="BT219" i="55"/>
  <c r="AP146" i="55"/>
  <c r="BS169" i="55"/>
  <c r="BU183" i="55"/>
  <c r="AO86" i="55"/>
  <c r="P198" i="55"/>
  <c r="BG132" i="55"/>
  <c r="BD162" i="55"/>
  <c r="BB122" i="55"/>
  <c r="AA140" i="55"/>
  <c r="AS143" i="55"/>
  <c r="AC136" i="55"/>
  <c r="BE144" i="55"/>
  <c r="O193" i="55"/>
  <c r="BW190" i="55"/>
  <c r="Z32" i="55"/>
  <c r="AE188" i="55"/>
  <c r="AX231" i="55"/>
  <c r="BM182" i="55"/>
  <c r="BI138" i="55"/>
  <c r="AW229" i="55"/>
  <c r="AU40" i="55"/>
  <c r="BY132" i="55"/>
  <c r="U186" i="55"/>
  <c r="BW198" i="55"/>
  <c r="X69" i="55"/>
  <c r="X225" i="55"/>
  <c r="BB91" i="55"/>
  <c r="AY95" i="55"/>
  <c r="O179" i="55"/>
  <c r="BC184" i="55"/>
  <c r="AO222" i="55"/>
  <c r="BP116" i="55"/>
  <c r="BD153" i="55"/>
  <c r="BA181" i="55"/>
  <c r="Q188" i="55"/>
  <c r="BI175" i="55"/>
  <c r="AA155" i="55"/>
  <c r="BR99" i="55"/>
  <c r="BT195" i="55"/>
  <c r="BY227" i="55"/>
  <c r="BZ229" i="55"/>
  <c r="AV202" i="55"/>
  <c r="U69" i="55"/>
  <c r="BK53" i="55"/>
  <c r="U99" i="55"/>
  <c r="BT215" i="55"/>
  <c r="BB73" i="55"/>
  <c r="BN126" i="55"/>
  <c r="BZ157" i="55"/>
  <c r="AP167" i="55"/>
  <c r="AZ167" i="55"/>
  <c r="AB80" i="55"/>
  <c r="BH126" i="55"/>
  <c r="AG213" i="55"/>
  <c r="AS227" i="55"/>
  <c r="AK64" i="55"/>
  <c r="AZ183" i="55"/>
  <c r="AY230" i="55"/>
  <c r="AS187" i="55"/>
  <c r="N57" i="55"/>
  <c r="BB112" i="55"/>
  <c r="BT223" i="55"/>
  <c r="AQ227" i="55"/>
  <c r="R107" i="55"/>
  <c r="AA198" i="55"/>
  <c r="BI188" i="55"/>
  <c r="AP180" i="55"/>
  <c r="X143" i="55"/>
  <c r="BP191" i="55"/>
  <c r="AD15" i="55"/>
  <c r="AA208" i="55"/>
  <c r="N170" i="55"/>
  <c r="V214" i="55"/>
  <c r="BE78" i="55"/>
  <c r="U60" i="55"/>
  <c r="AP28" i="55"/>
  <c r="AM35" i="55"/>
  <c r="AN55" i="55"/>
  <c r="AD198" i="55"/>
  <c r="W91" i="55"/>
  <c r="S226" i="55"/>
  <c r="V199" i="55"/>
  <c r="N147" i="55"/>
  <c r="BK111" i="55"/>
  <c r="BQ199" i="55"/>
  <c r="AO60" i="55"/>
  <c r="W231" i="55"/>
  <c r="BK61" i="55"/>
  <c r="X58" i="55"/>
  <c r="BR105" i="55"/>
  <c r="P23" i="55"/>
  <c r="AM139" i="55"/>
  <c r="N74" i="55"/>
  <c r="BT190" i="55"/>
  <c r="O192" i="55"/>
  <c r="BU215" i="55"/>
  <c r="BW177" i="55"/>
  <c r="BT200" i="55"/>
  <c r="BQ175" i="55"/>
  <c r="BC102" i="55"/>
  <c r="BY207" i="55"/>
  <c r="R122" i="55"/>
  <c r="AA214" i="55"/>
  <c r="BA193" i="55"/>
  <c r="AB161" i="55"/>
  <c r="AV197" i="55"/>
  <c r="T19" i="55"/>
  <c r="S231" i="55"/>
  <c r="BO194" i="55"/>
  <c r="R178" i="55"/>
  <c r="AY161" i="55"/>
  <c r="AP164" i="55"/>
  <c r="BV229" i="55"/>
  <c r="AR226" i="55"/>
  <c r="BX211" i="55"/>
  <c r="T194" i="55"/>
  <c r="AH74" i="55"/>
  <c r="S41" i="55"/>
  <c r="O97" i="55"/>
  <c r="AD8" i="55"/>
  <c r="BP94" i="55"/>
  <c r="BN232" i="55"/>
  <c r="AI55" i="55"/>
  <c r="BF163" i="55"/>
  <c r="AM7" i="55"/>
  <c r="AL172" i="55"/>
  <c r="X45" i="55"/>
  <c r="BE19" i="55"/>
  <c r="BS155" i="55"/>
  <c r="Z175" i="55"/>
  <c r="X228" i="55"/>
  <c r="AP6" i="55"/>
  <c r="AP152" i="55"/>
  <c r="W125" i="55"/>
  <c r="U221" i="55"/>
  <c r="AK184" i="55"/>
  <c r="AE99" i="55"/>
  <c r="AB110" i="55"/>
  <c r="S120" i="55"/>
  <c r="BP224" i="55"/>
  <c r="BW102" i="55"/>
  <c r="AZ145" i="55"/>
  <c r="AT64" i="55"/>
  <c r="AY11" i="55"/>
  <c r="BU212" i="55"/>
  <c r="BS30" i="55"/>
  <c r="O114" i="55"/>
  <c r="BZ226" i="55"/>
  <c r="AC178" i="55"/>
  <c r="BC228" i="55"/>
  <c r="BP91" i="55"/>
  <c r="BA13" i="55"/>
  <c r="BC166" i="55"/>
  <c r="AL114" i="55"/>
  <c r="BD51" i="55"/>
  <c r="Z43" i="55"/>
  <c r="AV14" i="55"/>
  <c r="BW197" i="55"/>
  <c r="BE55" i="55"/>
  <c r="AY213" i="55"/>
  <c r="AQ53" i="55"/>
  <c r="AP90" i="55"/>
  <c r="BC32" i="55"/>
  <c r="AY224" i="55"/>
  <c r="AV117" i="55"/>
  <c r="BM73" i="55"/>
  <c r="BY230" i="55"/>
  <c r="BV150" i="55"/>
  <c r="AH87" i="55"/>
  <c r="BN233" i="55"/>
  <c r="S229" i="55"/>
  <c r="AC149" i="55"/>
  <c r="AV226" i="55"/>
  <c r="AE49" i="55"/>
  <c r="O212" i="55"/>
  <c r="AV187" i="55"/>
  <c r="R116" i="55"/>
  <c r="AD190" i="55"/>
  <c r="AG158" i="55"/>
  <c r="AN193" i="55"/>
  <c r="BA186" i="55"/>
  <c r="BB82" i="55"/>
  <c r="U215" i="55"/>
  <c r="AB153" i="55"/>
  <c r="AF72" i="55"/>
  <c r="AL223" i="55"/>
  <c r="O223" i="55"/>
  <c r="X192" i="55"/>
  <c r="AH142" i="55"/>
  <c r="T61" i="55"/>
  <c r="AN98" i="55"/>
  <c r="X140" i="55"/>
  <c r="P146" i="55"/>
  <c r="BS158" i="55"/>
  <c r="R157" i="55"/>
  <c r="AT232" i="55"/>
  <c r="AK134" i="55"/>
  <c r="BL163" i="55"/>
  <c r="Y106" i="55"/>
  <c r="BG83" i="55"/>
  <c r="BM84" i="55"/>
  <c r="BR186" i="55"/>
  <c r="BA171" i="55"/>
  <c r="BV99" i="55"/>
  <c r="X218" i="55"/>
  <c r="Y112" i="55"/>
  <c r="BB200" i="55"/>
  <c r="BZ87" i="55"/>
  <c r="BP170" i="55"/>
  <c r="T41" i="55"/>
  <c r="BP113" i="55"/>
  <c r="S129" i="55"/>
  <c r="AY48" i="55"/>
  <c r="AC142" i="55"/>
  <c r="AQ55" i="55"/>
  <c r="BM163" i="55"/>
  <c r="BZ47" i="55"/>
  <c r="BL180" i="55"/>
  <c r="BD219" i="55"/>
  <c r="BN99" i="55"/>
  <c r="AZ12" i="55"/>
  <c r="BM146" i="55"/>
  <c r="AN194" i="55"/>
  <c r="O230" i="55"/>
  <c r="X195" i="55"/>
  <c r="AJ104" i="55"/>
  <c r="AP211" i="55"/>
  <c r="AO96" i="55"/>
  <c r="BT68" i="55"/>
  <c r="BD33" i="55"/>
  <c r="AM42" i="55"/>
  <c r="BL155" i="55"/>
  <c r="W234" i="55"/>
  <c r="AT223" i="55"/>
  <c r="Q50" i="55"/>
  <c r="AK162" i="55"/>
  <c r="P128" i="55"/>
  <c r="AA230" i="55"/>
  <c r="AX93" i="55"/>
  <c r="BQ225" i="55"/>
  <c r="BD176" i="55"/>
  <c r="BB191" i="55"/>
  <c r="BA114" i="55"/>
  <c r="AK147" i="55"/>
  <c r="BS109" i="55"/>
  <c r="BW213" i="55"/>
  <c r="T108" i="55"/>
  <c r="Q147" i="55"/>
  <c r="BC74" i="55"/>
  <c r="BR121" i="55"/>
  <c r="BO228" i="55"/>
  <c r="AD131" i="55"/>
  <c r="AQ166" i="55"/>
  <c r="BG226" i="55"/>
  <c r="AO196" i="55"/>
  <c r="BG72" i="55"/>
  <c r="BP121" i="55"/>
  <c r="AU117" i="55"/>
  <c r="AG88" i="55"/>
  <c r="BW95" i="55"/>
  <c r="BZ34" i="55"/>
  <c r="AL67" i="55"/>
  <c r="AC180" i="55"/>
  <c r="AO71" i="55"/>
  <c r="AN233" i="55"/>
  <c r="BI210" i="55"/>
  <c r="AI205" i="55"/>
  <c r="AY210" i="55"/>
  <c r="AV171" i="55"/>
  <c r="S138" i="55"/>
  <c r="S150" i="55"/>
  <c r="AI168" i="55"/>
  <c r="BY99" i="55"/>
  <c r="BJ186" i="55"/>
  <c r="AK193" i="55"/>
  <c r="BV35" i="55"/>
  <c r="AF121" i="55"/>
  <c r="X52" i="55"/>
  <c r="BT36" i="55"/>
  <c r="BE181" i="55"/>
  <c r="BV179" i="55"/>
  <c r="BH180" i="55"/>
  <c r="BO169" i="55"/>
  <c r="BE176" i="55"/>
  <c r="BK107" i="55"/>
  <c r="Z123" i="55"/>
  <c r="BT156" i="55"/>
  <c r="Y67" i="55"/>
  <c r="BU175" i="55"/>
  <c r="AJ64" i="55"/>
  <c r="AU207" i="55"/>
  <c r="AF92" i="55"/>
  <c r="AZ165" i="55"/>
  <c r="BV207" i="55"/>
  <c r="AK224" i="55"/>
  <c r="BY214" i="55"/>
  <c r="AL199" i="55"/>
  <c r="BK69" i="55"/>
  <c r="Z214" i="55"/>
  <c r="AP233" i="55"/>
  <c r="Z114" i="55"/>
  <c r="AN232" i="55"/>
  <c r="R182" i="55"/>
  <c r="BC175" i="55"/>
  <c r="BE43" i="55"/>
  <c r="BH157" i="55"/>
  <c r="AY44" i="55"/>
  <c r="AQ127" i="55"/>
  <c r="AI217" i="55"/>
  <c r="X160" i="55"/>
  <c r="Q154" i="55"/>
  <c r="T219" i="55"/>
  <c r="AC59" i="55"/>
  <c r="BL113" i="55"/>
  <c r="AD184" i="55"/>
  <c r="BP159" i="55"/>
  <c r="BI186" i="55"/>
  <c r="AF42" i="55"/>
  <c r="BG177" i="55"/>
  <c r="R77" i="55"/>
  <c r="N54" i="55"/>
  <c r="BX133" i="55"/>
  <c r="BF121" i="55"/>
  <c r="BL176" i="55"/>
  <c r="AJ31" i="55"/>
  <c r="S125" i="55"/>
  <c r="Y57" i="55"/>
  <c r="BI209" i="55"/>
  <c r="BI106" i="55"/>
  <c r="BD91" i="55"/>
  <c r="AI193" i="55"/>
  <c r="AL167" i="55"/>
  <c r="BL8" i="55"/>
  <c r="P42" i="55"/>
  <c r="AI188" i="55"/>
  <c r="R31" i="55"/>
  <c r="BP181" i="55"/>
  <c r="AF116" i="55"/>
  <c r="N123" i="55"/>
  <c r="BB134" i="55"/>
  <c r="X13" i="55"/>
  <c r="AE147" i="55"/>
  <c r="AN146" i="55"/>
  <c r="BX120" i="55"/>
  <c r="M203" i="55"/>
  <c r="N48" i="55"/>
  <c r="T36" i="55"/>
  <c r="X150" i="55"/>
  <c r="BX27" i="55"/>
  <c r="U40" i="55"/>
  <c r="AG129" i="55"/>
  <c r="W178" i="55"/>
  <c r="T37" i="55"/>
  <c r="BW154" i="55"/>
  <c r="BJ99" i="55"/>
  <c r="AG210" i="55"/>
  <c r="AJ60" i="55"/>
  <c r="BT155" i="55"/>
  <c r="BC99" i="55"/>
  <c r="AS86" i="55"/>
  <c r="AT122" i="55"/>
  <c r="AV161" i="55"/>
  <c r="BD150" i="55"/>
  <c r="AG182" i="55"/>
  <c r="AB57" i="55"/>
  <c r="BY155" i="55"/>
  <c r="X111" i="55"/>
  <c r="AG86" i="55"/>
  <c r="BG135" i="55"/>
  <c r="BA169" i="55"/>
  <c r="AL152" i="55"/>
  <c r="AZ192" i="55"/>
  <c r="BG158" i="55"/>
  <c r="BZ219" i="55"/>
  <c r="AS192" i="55"/>
  <c r="S211" i="55"/>
  <c r="AO138" i="55"/>
  <c r="AG233" i="55"/>
  <c r="AN127" i="55"/>
  <c r="S111" i="55"/>
  <c r="AF132" i="55"/>
  <c r="AZ200" i="55"/>
  <c r="AF13" i="55"/>
  <c r="S81" i="55"/>
  <c r="BU184" i="55"/>
  <c r="AJ231" i="55"/>
  <c r="AA144" i="55"/>
  <c r="BZ158" i="55"/>
  <c r="T224" i="55"/>
  <c r="X44" i="55"/>
  <c r="AE68" i="55"/>
  <c r="AN174" i="55"/>
  <c r="AG209" i="55"/>
  <c r="AY170" i="55"/>
  <c r="BS165" i="55"/>
  <c r="U219" i="55"/>
  <c r="BU66" i="55"/>
  <c r="BG85" i="55"/>
  <c r="P191" i="55"/>
  <c r="AQ129" i="55"/>
  <c r="S123" i="55"/>
  <c r="T134" i="55"/>
  <c r="AW145" i="55"/>
  <c r="AO210" i="55"/>
  <c r="Q110" i="55"/>
  <c r="BS10" i="55"/>
  <c r="BP226" i="55"/>
  <c r="BK202" i="55"/>
  <c r="O135" i="55"/>
  <c r="BI206" i="55"/>
  <c r="AP86" i="55"/>
  <c r="AE198" i="55"/>
  <c r="BF137" i="55"/>
  <c r="AF61" i="55"/>
  <c r="AQ157" i="55"/>
  <c r="U163" i="55"/>
  <c r="Y169" i="55"/>
  <c r="S169" i="55"/>
  <c r="S207" i="55"/>
  <c r="AQ95" i="55"/>
  <c r="BB179" i="55"/>
  <c r="BT152" i="55"/>
  <c r="U165" i="55"/>
  <c r="X178" i="55"/>
  <c r="BE200" i="55"/>
  <c r="N215" i="55"/>
  <c r="AZ135" i="55"/>
  <c r="AX232" i="55"/>
  <c r="AP213" i="55"/>
  <c r="Y173" i="55"/>
  <c r="AJ192" i="55"/>
  <c r="AJ217" i="55"/>
  <c r="V17" i="55"/>
  <c r="BV90" i="55"/>
  <c r="BL110" i="55"/>
  <c r="AJ207" i="55"/>
  <c r="BL111" i="55"/>
  <c r="BT217" i="55"/>
  <c r="BY165" i="55"/>
  <c r="AT217" i="55"/>
  <c r="BX160" i="55"/>
  <c r="X191" i="55"/>
  <c r="P22" i="55"/>
  <c r="AV223" i="55"/>
  <c r="Z34" i="55"/>
  <c r="M158" i="55"/>
  <c r="AU180" i="55"/>
  <c r="BY195" i="55"/>
  <c r="AB100" i="55"/>
  <c r="U225" i="55"/>
  <c r="U139" i="55"/>
  <c r="AS161" i="55"/>
  <c r="BE216" i="55"/>
  <c r="BN94" i="55"/>
  <c r="AZ125" i="55"/>
  <c r="BW51" i="55"/>
  <c r="BL65" i="55"/>
  <c r="BG123" i="55"/>
  <c r="BV22" i="55"/>
  <c r="BO126" i="55"/>
  <c r="AU12" i="55"/>
  <c r="AV193" i="55"/>
  <c r="AY60" i="55"/>
  <c r="U52" i="55"/>
  <c r="AX111" i="55"/>
  <c r="BT79" i="55"/>
  <c r="BK96" i="55"/>
  <c r="BO216" i="55"/>
  <c r="T72" i="55"/>
  <c r="AW179" i="55"/>
  <c r="S13" i="55"/>
  <c r="BL20" i="55"/>
  <c r="AT69" i="55"/>
  <c r="BT32" i="55"/>
  <c r="BG233" i="55"/>
  <c r="BR217" i="55"/>
  <c r="AQ220" i="55"/>
  <c r="AO202" i="55"/>
  <c r="N124" i="55"/>
  <c r="O99" i="55"/>
  <c r="N193" i="55"/>
  <c r="BZ9" i="55"/>
  <c r="BY163" i="55"/>
  <c r="BI191" i="55"/>
  <c r="BK232" i="55"/>
  <c r="BA47" i="55"/>
  <c r="BP225" i="55"/>
  <c r="AN122" i="55"/>
  <c r="BW148" i="55"/>
  <c r="AV156" i="55"/>
  <c r="M15" i="55"/>
  <c r="AX49" i="55"/>
  <c r="Q144" i="55"/>
  <c r="AV211" i="55"/>
  <c r="AS127" i="55"/>
  <c r="O199" i="55"/>
  <c r="AF164" i="55"/>
  <c r="BP138" i="55"/>
  <c r="O7" i="55"/>
  <c r="BU37" i="55"/>
  <c r="AT60" i="55"/>
  <c r="BW214" i="55"/>
  <c r="AL164" i="55"/>
  <c r="AF155" i="55"/>
  <c r="R21" i="55"/>
  <c r="P93" i="55"/>
  <c r="P132" i="55"/>
  <c r="AT153" i="55"/>
  <c r="P41" i="55"/>
  <c r="BL112" i="55"/>
  <c r="AE24" i="55"/>
  <c r="R234" i="55"/>
  <c r="AU221" i="55"/>
  <c r="BJ85" i="55"/>
  <c r="BR177" i="55"/>
  <c r="AB200" i="55"/>
  <c r="AA217" i="55"/>
  <c r="BM230" i="55"/>
  <c r="AY182" i="55"/>
  <c r="AV184" i="55"/>
  <c r="AJ191" i="55"/>
  <c r="BE197" i="55"/>
  <c r="AB60" i="55"/>
  <c r="BO201" i="55"/>
  <c r="AO214" i="55"/>
  <c r="AQ205" i="55"/>
  <c r="BQ153" i="55"/>
  <c r="AT185" i="55"/>
  <c r="BQ127" i="55"/>
  <c r="BH230" i="55"/>
  <c r="AR12" i="55"/>
  <c r="BZ184" i="55"/>
  <c r="BE143" i="55"/>
  <c r="BT129" i="55"/>
  <c r="BX60" i="55"/>
  <c r="BZ39" i="55"/>
  <c r="AY198" i="55"/>
  <c r="BJ106" i="55"/>
  <c r="AS153" i="55"/>
  <c r="AN134" i="55"/>
  <c r="AV204" i="55"/>
  <c r="BS100" i="55"/>
  <c r="BC84" i="55"/>
  <c r="AI120" i="55"/>
  <c r="BL116" i="55"/>
  <c r="BQ133" i="55"/>
  <c r="T87" i="55"/>
  <c r="AZ100" i="55"/>
  <c r="T10" i="55"/>
  <c r="AG148" i="55"/>
  <c r="AT224" i="55"/>
  <c r="BS217" i="55"/>
  <c r="BW191" i="55"/>
  <c r="BR107" i="55"/>
  <c r="AK207" i="55"/>
  <c r="Q200" i="55"/>
  <c r="BX163" i="55"/>
  <c r="O24" i="55"/>
  <c r="AK80" i="55"/>
  <c r="BI197" i="55"/>
  <c r="BG89" i="55"/>
  <c r="AX98" i="55"/>
  <c r="BE130" i="55"/>
  <c r="AJ190" i="55"/>
  <c r="AC162" i="55"/>
  <c r="BS185" i="55"/>
  <c r="BZ220" i="55"/>
  <c r="BA7" i="55"/>
  <c r="AH88" i="55"/>
  <c r="BA108" i="55"/>
  <c r="BL200" i="55"/>
  <c r="O225" i="55"/>
  <c r="Y84" i="55"/>
  <c r="V61" i="55"/>
  <c r="BT231" i="55"/>
  <c r="BK229" i="55"/>
  <c r="AO52" i="55"/>
  <c r="AO92" i="55"/>
  <c r="AN199" i="55"/>
  <c r="BZ6" i="55"/>
  <c r="AW199" i="55"/>
  <c r="AF99" i="55"/>
  <c r="W57" i="55"/>
  <c r="BQ93" i="55"/>
  <c r="AJ201" i="55"/>
  <c r="BZ183" i="55"/>
  <c r="AQ221" i="55"/>
  <c r="T58" i="55"/>
  <c r="AU22" i="55"/>
  <c r="BT131" i="55"/>
  <c r="N63" i="55"/>
  <c r="AU18" i="55"/>
  <c r="BS74" i="55"/>
  <c r="AF141" i="55"/>
  <c r="BT78" i="55"/>
  <c r="AF94" i="55"/>
  <c r="AI53" i="55"/>
  <c r="AX37" i="55"/>
  <c r="BT69" i="55"/>
  <c r="O198" i="55"/>
  <c r="AH55" i="55"/>
  <c r="Q160" i="55"/>
  <c r="N206" i="55"/>
  <c r="AN102" i="55"/>
  <c r="AP44" i="55"/>
  <c r="AY87" i="55"/>
  <c r="AB56" i="55"/>
  <c r="P166" i="55"/>
  <c r="BO198" i="55"/>
  <c r="AM107" i="55"/>
  <c r="AV81" i="55"/>
  <c r="BK45" i="55"/>
  <c r="BJ130" i="55"/>
  <c r="AW183" i="55"/>
  <c r="AL118" i="55"/>
  <c r="BB137" i="55"/>
  <c r="BA76" i="55"/>
  <c r="AH146" i="55"/>
  <c r="T20" i="55"/>
  <c r="BV195" i="55"/>
  <c r="BO213" i="55"/>
  <c r="BC151" i="55"/>
  <c r="AD165" i="55"/>
  <c r="V24" i="55"/>
  <c r="M56" i="55"/>
  <c r="P66" i="55"/>
  <c r="BM153" i="55"/>
  <c r="BU78" i="55"/>
  <c r="BW184" i="55"/>
  <c r="AM220" i="55"/>
  <c r="BD130" i="55"/>
  <c r="BH146" i="55"/>
  <c r="BJ123" i="55"/>
  <c r="BU196" i="55"/>
  <c r="Z73" i="55"/>
  <c r="AW221" i="55"/>
  <c r="S124" i="55"/>
  <c r="AS157" i="55"/>
  <c r="BH116" i="55"/>
  <c r="AW120" i="55"/>
  <c r="AO115" i="55"/>
  <c r="BF109" i="55"/>
  <c r="AS216" i="55"/>
  <c r="AD213" i="55"/>
  <c r="AW89" i="55"/>
  <c r="BY222" i="55"/>
  <c r="AT183" i="55"/>
  <c r="AN226" i="55"/>
  <c r="BJ54" i="55"/>
  <c r="N56" i="55"/>
  <c r="AH138" i="55"/>
  <c r="AH52" i="55"/>
  <c r="BU189" i="55"/>
  <c r="BA220" i="55"/>
  <c r="BR122" i="55"/>
  <c r="AD196" i="55"/>
  <c r="BG212" i="55"/>
  <c r="BM181" i="55"/>
  <c r="AV209" i="55"/>
  <c r="AM73" i="55"/>
  <c r="AJ74" i="55"/>
  <c r="N132" i="55"/>
  <c r="BZ156" i="55"/>
  <c r="AD72" i="55"/>
  <c r="BT136" i="55"/>
  <c r="BP145" i="55"/>
  <c r="BL136" i="55"/>
  <c r="AB10" i="55"/>
  <c r="BX125" i="55"/>
  <c r="T231" i="55"/>
  <c r="BT162" i="55"/>
  <c r="M223" i="55"/>
  <c r="BA215" i="55"/>
  <c r="BJ188" i="55"/>
  <c r="BS83" i="55"/>
  <c r="AX193" i="55"/>
  <c r="BB223" i="55"/>
  <c r="BS170" i="55"/>
  <c r="BQ206" i="55"/>
  <c r="BO183" i="55"/>
  <c r="BD138" i="55"/>
  <c r="R53" i="55"/>
  <c r="BY26" i="55"/>
  <c r="BX155" i="55"/>
  <c r="AD111" i="55"/>
  <c r="AR160" i="55"/>
  <c r="BA179" i="55"/>
  <c r="S117" i="55"/>
  <c r="M97" i="55"/>
  <c r="BX61" i="55"/>
  <c r="BV33" i="55"/>
  <c r="Q47" i="55"/>
  <c r="AL196" i="55"/>
  <c r="AT166" i="55"/>
  <c r="BJ117" i="55"/>
  <c r="BM39" i="55"/>
  <c r="AT114" i="55"/>
  <c r="BL189" i="55"/>
  <c r="U196" i="55"/>
  <c r="BM152" i="55"/>
  <c r="Q77" i="55"/>
  <c r="AK172" i="55"/>
  <c r="BB37" i="55"/>
  <c r="BH19" i="55"/>
  <c r="BF115" i="55"/>
  <c r="AO27" i="55"/>
  <c r="AF110" i="55"/>
  <c r="BJ81" i="55"/>
  <c r="AF75" i="55"/>
  <c r="AI89" i="55"/>
  <c r="AC216" i="55"/>
  <c r="W130" i="55"/>
  <c r="BU187" i="55"/>
  <c r="AX110" i="55"/>
  <c r="U67" i="55"/>
  <c r="AN109" i="55"/>
  <c r="AI117" i="55"/>
  <c r="AL110" i="55"/>
  <c r="BD197" i="55"/>
  <c r="BF182" i="55"/>
  <c r="BM227" i="55"/>
  <c r="X127" i="55"/>
  <c r="BO141" i="55"/>
  <c r="BE146" i="55"/>
  <c r="AR66" i="55"/>
  <c r="Z172" i="55"/>
  <c r="BN72" i="55"/>
  <c r="AT83" i="55"/>
  <c r="V42" i="55"/>
  <c r="P185" i="55"/>
  <c r="AY115" i="55"/>
  <c r="V171" i="55"/>
  <c r="BC142" i="55"/>
  <c r="T130" i="55"/>
  <c r="W180" i="55"/>
  <c r="AY176" i="55"/>
  <c r="X48" i="55"/>
  <c r="U119" i="55"/>
  <c r="S176" i="55"/>
  <c r="AR112" i="55"/>
  <c r="AZ13" i="55"/>
  <c r="BJ104" i="55"/>
  <c r="AW100" i="55"/>
  <c r="AI134" i="55"/>
  <c r="BE196" i="55"/>
  <c r="AS81" i="55"/>
  <c r="O63" i="55"/>
  <c r="BT137" i="55"/>
  <c r="Y156" i="55"/>
  <c r="BA144" i="55"/>
  <c r="N211" i="55"/>
  <c r="BA172" i="55"/>
  <c r="BI152" i="55"/>
  <c r="Q56" i="55"/>
  <c r="AD133" i="55"/>
  <c r="BO220" i="55"/>
  <c r="BA8" i="55"/>
  <c r="AL203" i="55"/>
  <c r="BI103" i="55"/>
  <c r="BP158" i="55"/>
  <c r="M74" i="55"/>
  <c r="N151" i="55"/>
  <c r="Q9" i="55"/>
  <c r="AK174" i="55"/>
  <c r="BQ98" i="55"/>
  <c r="P220" i="55"/>
  <c r="BU84" i="55"/>
  <c r="BA86" i="55"/>
  <c r="AI213" i="55"/>
  <c r="AV86" i="55"/>
  <c r="AK127" i="55"/>
  <c r="BI224" i="55"/>
  <c r="BE114" i="55"/>
  <c r="V129" i="55"/>
  <c r="BY7" i="55"/>
  <c r="BB34" i="55"/>
  <c r="BW88" i="55"/>
  <c r="BA191" i="55"/>
  <c r="BJ185" i="55"/>
  <c r="BW57" i="55"/>
  <c r="AU142" i="55"/>
  <c r="BX173" i="55"/>
  <c r="BN155" i="55"/>
  <c r="BV62" i="55"/>
  <c r="BU178" i="55"/>
  <c r="X151" i="55"/>
  <c r="R97" i="55"/>
  <c r="BH178" i="55"/>
  <c r="R193" i="55"/>
  <c r="BN179" i="55"/>
  <c r="Z60" i="55"/>
  <c r="N156" i="55"/>
  <c r="BS213" i="55"/>
  <c r="R113" i="55"/>
  <c r="AU231" i="55"/>
  <c r="AT178" i="55"/>
  <c r="U207" i="55"/>
  <c r="BJ137" i="55"/>
  <c r="BW219" i="55"/>
  <c r="S103" i="55"/>
  <c r="AA101" i="55"/>
  <c r="BT116" i="55"/>
  <c r="Z211" i="55"/>
  <c r="AU228" i="55"/>
  <c r="BX8" i="55"/>
  <c r="AO144" i="55"/>
  <c r="AC145" i="55"/>
  <c r="AJ111" i="55"/>
  <c r="AG115" i="55"/>
  <c r="BG133" i="55"/>
  <c r="BR166" i="55"/>
  <c r="BO229" i="55"/>
  <c r="U228" i="55"/>
  <c r="BZ94" i="55"/>
  <c r="BB115" i="55"/>
  <c r="Q113" i="55"/>
  <c r="AV119" i="55"/>
  <c r="W227" i="55"/>
  <c r="P215" i="55"/>
  <c r="BN109" i="55"/>
  <c r="BX34" i="55"/>
  <c r="AA120" i="55"/>
  <c r="P178" i="55"/>
  <c r="BH148" i="55"/>
  <c r="Q192" i="55"/>
  <c r="BQ106" i="55"/>
  <c r="BC67" i="55"/>
  <c r="BZ162" i="55"/>
  <c r="AU205" i="55"/>
  <c r="U160" i="55"/>
  <c r="O196" i="55"/>
  <c r="BD95" i="55"/>
  <c r="BP233" i="55"/>
  <c r="AX71" i="55"/>
  <c r="T60" i="55"/>
  <c r="BR103" i="55"/>
  <c r="AR123" i="55"/>
  <c r="AH208" i="55"/>
  <c r="BT179" i="55"/>
  <c r="AB52" i="55"/>
  <c r="BD221" i="55"/>
  <c r="S119" i="55"/>
  <c r="AD223" i="55"/>
  <c r="S212" i="55"/>
  <c r="BG118" i="55"/>
  <c r="AB33" i="55"/>
  <c r="X130" i="55"/>
  <c r="Y167" i="55"/>
  <c r="N105" i="55"/>
  <c r="Q128" i="55"/>
  <c r="BE213" i="55"/>
  <c r="N14" i="55"/>
  <c r="AO148" i="55"/>
  <c r="X233" i="55"/>
  <c r="BK86" i="55"/>
  <c r="AH223" i="55"/>
  <c r="BS8" i="55"/>
  <c r="BF203" i="55"/>
  <c r="AU163" i="55"/>
  <c r="BO140" i="55"/>
  <c r="BO155" i="55"/>
  <c r="Y144" i="55"/>
  <c r="BO137" i="55"/>
  <c r="AC115" i="55"/>
  <c r="BB185" i="55"/>
  <c r="AV155" i="55"/>
  <c r="BJ116" i="55"/>
  <c r="AS194" i="55"/>
  <c r="X211" i="55"/>
  <c r="AG201" i="55"/>
  <c r="BG34" i="55"/>
  <c r="BI217" i="55"/>
  <c r="M85" i="55"/>
  <c r="AM52" i="55"/>
  <c r="X56" i="55"/>
  <c r="BG198" i="55"/>
  <c r="AP127" i="55"/>
  <c r="N182" i="55"/>
  <c r="BT203" i="55"/>
  <c r="Q230" i="55"/>
  <c r="BR116" i="55"/>
  <c r="BK80" i="55"/>
  <c r="AF22" i="55"/>
  <c r="X213" i="55"/>
  <c r="BF67" i="55"/>
  <c r="U202" i="55"/>
  <c r="AK103" i="55"/>
  <c r="BE159" i="55"/>
  <c r="AY174" i="55"/>
  <c r="AE206" i="55"/>
  <c r="BC202" i="55"/>
  <c r="BL192" i="55"/>
  <c r="AW131" i="55"/>
  <c r="Z226" i="55"/>
  <c r="N173" i="55"/>
  <c r="AB28" i="55"/>
  <c r="Q214" i="55"/>
  <c r="S194" i="55"/>
  <c r="BS102" i="55"/>
  <c r="Q136" i="55"/>
  <c r="AE162" i="55"/>
  <c r="AM226" i="55"/>
  <c r="BX228" i="55"/>
  <c r="AL109" i="55"/>
  <c r="BU148" i="55"/>
  <c r="AW233" i="55"/>
  <c r="AN147" i="55"/>
  <c r="O209" i="55"/>
  <c r="Y66" i="55"/>
  <c r="AQ184" i="55"/>
  <c r="S132" i="55"/>
  <c r="N205" i="55"/>
  <c r="AG74" i="55"/>
  <c r="AF127" i="55"/>
  <c r="BR156" i="55"/>
  <c r="AY157" i="55"/>
  <c r="P171" i="55"/>
  <c r="BG68" i="55"/>
  <c r="AV220" i="55"/>
  <c r="Y126" i="55"/>
  <c r="X102" i="55"/>
  <c r="O67" i="55"/>
  <c r="AI145" i="55"/>
  <c r="AH104" i="55"/>
  <c r="AW136" i="55"/>
  <c r="V77" i="55"/>
  <c r="T223" i="55"/>
  <c r="BF166" i="55"/>
  <c r="AN224" i="55"/>
  <c r="AY171" i="55"/>
  <c r="AH234" i="55"/>
  <c r="Q156" i="55"/>
  <c r="AD120" i="55"/>
  <c r="BW224" i="55"/>
  <c r="AQ191" i="55"/>
  <c r="AR173" i="55"/>
  <c r="AY189" i="55"/>
  <c r="P117" i="55"/>
  <c r="V118" i="55"/>
  <c r="BZ178" i="55"/>
  <c r="AM118" i="55"/>
  <c r="X21" i="55"/>
  <c r="AX118" i="55"/>
  <c r="AO203" i="55"/>
  <c r="AL45" i="55"/>
  <c r="R99" i="55"/>
  <c r="BL123" i="55"/>
  <c r="AW163" i="55"/>
  <c r="AV199" i="55"/>
  <c r="AU70" i="55"/>
  <c r="AA134" i="55"/>
  <c r="AJ27" i="55"/>
  <c r="AO67" i="55"/>
  <c r="AE181" i="55"/>
  <c r="AC42" i="55"/>
  <c r="AD68" i="55"/>
  <c r="V141" i="55"/>
  <c r="BT67" i="55"/>
  <c r="BH229" i="55"/>
  <c r="AC49" i="55"/>
  <c r="AH61" i="55"/>
  <c r="AU119" i="55"/>
  <c r="AW222" i="55"/>
  <c r="AQ229" i="55"/>
  <c r="BS153" i="55"/>
  <c r="AQ224" i="55"/>
  <c r="BG77" i="55"/>
  <c r="AM122" i="55"/>
  <c r="BF154" i="55"/>
  <c r="BB229" i="55"/>
  <c r="BG188" i="55"/>
  <c r="AY144" i="55"/>
  <c r="BV165" i="55"/>
  <c r="AQ108" i="55"/>
  <c r="BI182" i="55"/>
  <c r="AA149" i="55"/>
  <c r="AX150" i="55"/>
  <c r="AO140" i="55"/>
  <c r="V175" i="55"/>
  <c r="AC154" i="55"/>
  <c r="BU112" i="55"/>
  <c r="O138" i="55"/>
  <c r="O87" i="55"/>
  <c r="V14" i="55"/>
  <c r="BF104" i="55"/>
  <c r="BL208" i="55"/>
  <c r="AH103" i="55"/>
  <c r="AG165" i="55"/>
  <c r="BL134" i="55"/>
  <c r="AS96" i="55"/>
  <c r="BP52" i="55"/>
  <c r="BG214" i="55"/>
  <c r="BK149" i="55"/>
  <c r="BN180" i="55"/>
  <c r="T23" i="55"/>
  <c r="Y113" i="55"/>
  <c r="AO102" i="55"/>
  <c r="BV225" i="55"/>
  <c r="BG154" i="55"/>
  <c r="AD109" i="55"/>
  <c r="BJ176" i="55"/>
  <c r="BP187" i="55"/>
  <c r="BJ22" i="55"/>
  <c r="Z157" i="55"/>
  <c r="AC132" i="55"/>
  <c r="BS98" i="55"/>
  <c r="AA207" i="55"/>
  <c r="AC200" i="55"/>
  <c r="BB174" i="55"/>
  <c r="T93" i="55"/>
  <c r="BU205" i="55"/>
  <c r="BA72" i="55"/>
  <c r="AW94" i="55"/>
  <c r="AJ169" i="55"/>
  <c r="AN131" i="55"/>
  <c r="BQ56" i="55"/>
  <c r="Y100" i="55"/>
  <c r="AC222" i="55"/>
  <c r="AY181" i="55"/>
  <c r="BR154" i="55"/>
  <c r="S216" i="55"/>
  <c r="BD140" i="55"/>
  <c r="T128" i="55"/>
  <c r="Z131" i="55"/>
  <c r="BQ8" i="55"/>
  <c r="BH207" i="55"/>
  <c r="AZ164" i="55"/>
  <c r="AD6" i="55"/>
  <c r="AD122" i="55"/>
  <c r="AM115" i="55"/>
  <c r="R189" i="55"/>
  <c r="AO182" i="55"/>
  <c r="BT112" i="55"/>
  <c r="Y197" i="55"/>
  <c r="AK117" i="55"/>
  <c r="AJ108" i="55"/>
  <c r="AW125" i="55"/>
  <c r="BM220" i="55"/>
  <c r="BW132" i="55"/>
  <c r="BC42" i="55"/>
  <c r="AB125" i="55"/>
  <c r="BZ169" i="55"/>
  <c r="AU113" i="55"/>
  <c r="AE94" i="55"/>
  <c r="AB147" i="55"/>
  <c r="BO227" i="55"/>
  <c r="BZ30" i="55"/>
  <c r="AX106" i="55"/>
  <c r="AY215" i="55"/>
  <c r="AK87" i="55"/>
  <c r="BY128" i="55"/>
  <c r="AT152" i="55"/>
  <c r="AD231" i="55"/>
  <c r="BG219" i="55"/>
  <c r="AW206" i="55"/>
  <c r="BC105" i="55"/>
  <c r="M67" i="55"/>
  <c r="AU209" i="55"/>
  <c r="P211" i="55"/>
  <c r="N115" i="55"/>
  <c r="AP35" i="55"/>
  <c r="BO100" i="55"/>
  <c r="BW217" i="55"/>
  <c r="AD174" i="55"/>
  <c r="AJ133" i="55"/>
  <c r="AX225" i="55"/>
  <c r="R95" i="55"/>
  <c r="BP173" i="55"/>
  <c r="W72" i="55"/>
  <c r="BG40" i="55"/>
  <c r="AI34" i="55"/>
  <c r="O141" i="55"/>
  <c r="Q143" i="55"/>
  <c r="BL188" i="55"/>
  <c r="BM47" i="55"/>
  <c r="Z92" i="55"/>
  <c r="W56" i="55"/>
  <c r="V36" i="55"/>
  <c r="BY199" i="55"/>
  <c r="W141" i="55"/>
  <c r="R146" i="55"/>
  <c r="S136" i="55"/>
  <c r="BO146" i="55"/>
  <c r="U145" i="55"/>
  <c r="M164" i="55"/>
  <c r="AA27" i="55"/>
  <c r="BW93" i="55"/>
  <c r="AT169" i="55"/>
  <c r="BV221" i="55"/>
  <c r="BJ231" i="55"/>
  <c r="AH200" i="55"/>
  <c r="BA143" i="55"/>
  <c r="AX114" i="55"/>
  <c r="BR168" i="55"/>
  <c r="W98" i="55"/>
  <c r="BI220" i="55"/>
  <c r="BO144" i="55"/>
  <c r="BX151" i="55"/>
  <c r="U143" i="55"/>
  <c r="BP219" i="55"/>
  <c r="AC137" i="55"/>
  <c r="AH85" i="55"/>
  <c r="BI107" i="55"/>
  <c r="BV213" i="55"/>
  <c r="BJ201" i="55"/>
  <c r="S213" i="55"/>
  <c r="Q186" i="55"/>
  <c r="AV210" i="55"/>
  <c r="AT229" i="55"/>
  <c r="AK210" i="55"/>
  <c r="BO33" i="55"/>
  <c r="AD53" i="55"/>
  <c r="T67" i="55"/>
  <c r="Y134" i="55"/>
  <c r="AV146" i="55"/>
  <c r="AN208" i="55"/>
  <c r="O204" i="55"/>
  <c r="AA190" i="55"/>
  <c r="AI192" i="55"/>
  <c r="AJ145" i="55"/>
  <c r="BC167" i="55"/>
  <c r="AW146" i="55"/>
  <c r="BB216" i="55"/>
  <c r="R137" i="55"/>
  <c r="AH225" i="55"/>
  <c r="BX117" i="55"/>
  <c r="AK118" i="55"/>
  <c r="BK143" i="55"/>
  <c r="R121" i="55"/>
  <c r="BX223" i="55"/>
  <c r="BD193" i="55"/>
  <c r="AT180" i="55"/>
  <c r="BK129" i="55"/>
  <c r="BO25" i="55"/>
  <c r="BZ181" i="55"/>
  <c r="AR180" i="55"/>
  <c r="BU227" i="55"/>
  <c r="V50" i="55"/>
  <c r="BF225" i="55"/>
  <c r="BL149" i="55"/>
  <c r="X152" i="55"/>
  <c r="BN202" i="55"/>
  <c r="BQ233" i="55"/>
  <c r="N208" i="55"/>
  <c r="AL201" i="55"/>
  <c r="AC196" i="55"/>
  <c r="BU177" i="55"/>
  <c r="BK210" i="55"/>
  <c r="AE216" i="55"/>
  <c r="R50" i="55"/>
  <c r="AQ176" i="55"/>
  <c r="V55" i="55"/>
  <c r="AG218" i="55"/>
  <c r="P203" i="55"/>
  <c r="AR85" i="55"/>
  <c r="AQ216" i="55"/>
  <c r="U189" i="55"/>
  <c r="AF89" i="55"/>
  <c r="M33" i="55"/>
  <c r="AF37" i="55"/>
  <c r="BG195" i="55"/>
  <c r="BU106" i="55"/>
  <c r="R13" i="55"/>
  <c r="AE6" i="55"/>
  <c r="BI200" i="55"/>
  <c r="AX130" i="55"/>
  <c r="R209" i="55"/>
  <c r="AR201" i="55"/>
  <c r="T207" i="55"/>
  <c r="BK98" i="55"/>
  <c r="M178" i="55"/>
  <c r="BA156" i="55"/>
  <c r="BH99" i="55"/>
  <c r="AB160" i="55"/>
  <c r="T105" i="55"/>
  <c r="Z12" i="55"/>
  <c r="BG180" i="55"/>
  <c r="AW212" i="55"/>
  <c r="AB234" i="55"/>
  <c r="N41" i="55"/>
  <c r="AI222" i="55"/>
  <c r="V234" i="55"/>
  <c r="AY82" i="55"/>
  <c r="W169" i="55"/>
  <c r="BP171" i="55"/>
  <c r="AX103" i="55"/>
  <c r="BJ120" i="55"/>
  <c r="U203" i="55"/>
  <c r="P28" i="55"/>
  <c r="BI178" i="55"/>
  <c r="BH171" i="55"/>
  <c r="AI106" i="55"/>
  <c r="BV187" i="55"/>
  <c r="BC191" i="55"/>
  <c r="BT198" i="55"/>
  <c r="N64" i="55"/>
  <c r="BR153" i="55"/>
  <c r="BE232" i="55"/>
  <c r="BB138" i="55"/>
  <c r="BW63" i="55"/>
  <c r="AE170" i="55"/>
  <c r="AE204" i="55"/>
  <c r="BA190" i="55"/>
  <c r="BU79" i="55"/>
  <c r="S66" i="55"/>
  <c r="BX118" i="55"/>
  <c r="BP100" i="55"/>
  <c r="AV160" i="55"/>
  <c r="AT100" i="55"/>
  <c r="BP190" i="55"/>
  <c r="BO173" i="55"/>
  <c r="AW105" i="55"/>
  <c r="BY14" i="55"/>
  <c r="AM180" i="55"/>
  <c r="AH172" i="55"/>
  <c r="AI130" i="55"/>
  <c r="BO125" i="55"/>
  <c r="AO170" i="55"/>
  <c r="P138" i="55"/>
  <c r="Z20" i="55"/>
  <c r="BK137" i="55"/>
  <c r="W12" i="55"/>
  <c r="BK151" i="55"/>
  <c r="BN209" i="55"/>
  <c r="AK78" i="55"/>
  <c r="P176" i="55"/>
  <c r="AB16" i="55"/>
  <c r="BS219" i="55"/>
  <c r="Z78" i="55"/>
  <c r="BA113" i="55"/>
  <c r="V213" i="55"/>
  <c r="BL66" i="55"/>
  <c r="P33" i="55"/>
  <c r="BF221" i="55"/>
  <c r="AQ145" i="55"/>
  <c r="BN31" i="55"/>
  <c r="AJ128" i="55"/>
  <c r="R20" i="55"/>
  <c r="BW21" i="55"/>
  <c r="BJ111" i="55"/>
  <c r="BS143" i="55"/>
  <c r="AI152" i="55"/>
  <c r="BN103" i="55"/>
  <c r="Q232" i="55"/>
  <c r="AK13" i="55"/>
  <c r="AA161" i="55"/>
  <c r="AQ200" i="55"/>
  <c r="BL207" i="55"/>
  <c r="P36" i="55"/>
  <c r="BA83" i="55"/>
  <c r="O169" i="55"/>
  <c r="BZ195" i="55"/>
  <c r="P159" i="55"/>
  <c r="AO141" i="55"/>
  <c r="AS59" i="55"/>
  <c r="AO188" i="55"/>
  <c r="AS176" i="55"/>
  <c r="BO120" i="55"/>
  <c r="BP161" i="55"/>
  <c r="BN145" i="55"/>
  <c r="BM118" i="55"/>
  <c r="AU155" i="55"/>
  <c r="R232" i="55"/>
  <c r="T196" i="55"/>
  <c r="AN101" i="55"/>
  <c r="BD6" i="55"/>
  <c r="AE213" i="55"/>
  <c r="S82" i="55"/>
  <c r="AN112" i="55"/>
  <c r="Y189" i="55"/>
  <c r="AA104" i="55"/>
  <c r="AJ206" i="55"/>
  <c r="M81" i="55"/>
  <c r="BP67" i="55"/>
  <c r="AX222" i="55"/>
  <c r="AA123" i="55"/>
  <c r="Q81" i="55"/>
  <c r="BF122" i="55"/>
  <c r="AU188" i="55"/>
  <c r="R87" i="55"/>
  <c r="AO209" i="55"/>
  <c r="AG84" i="55"/>
  <c r="S152" i="55"/>
  <c r="M55" i="55"/>
  <c r="BW30" i="55"/>
  <c r="AB98" i="55"/>
  <c r="BL150" i="55"/>
  <c r="AF83" i="55"/>
  <c r="BI164" i="55"/>
  <c r="AJ96" i="55"/>
  <c r="BJ29" i="55"/>
  <c r="BH195" i="55"/>
  <c r="AF217" i="55"/>
  <c r="BK121" i="55"/>
  <c r="AO163" i="55"/>
  <c r="AC86" i="55"/>
  <c r="BN142" i="55"/>
  <c r="BA139" i="55"/>
  <c r="BX110" i="55"/>
  <c r="AG142" i="55"/>
  <c r="Y12" i="55"/>
  <c r="BF16" i="55"/>
  <c r="O218" i="55"/>
  <c r="S174" i="55"/>
  <c r="BO81" i="55"/>
  <c r="AC199" i="55"/>
  <c r="BA70" i="55"/>
  <c r="R194" i="55"/>
  <c r="BE193" i="55"/>
  <c r="AI169" i="55"/>
  <c r="BR102" i="55"/>
  <c r="AJ215" i="55"/>
  <c r="BC111" i="55"/>
  <c r="X19" i="55"/>
  <c r="AC33" i="55"/>
  <c r="AA61" i="55"/>
  <c r="BO119" i="55"/>
  <c r="BG136" i="55"/>
  <c r="AN221" i="55"/>
  <c r="BP215" i="55"/>
  <c r="X72" i="55"/>
  <c r="R224" i="55"/>
  <c r="AB187" i="55"/>
  <c r="AI166" i="55"/>
  <c r="Y186" i="55"/>
  <c r="AX191" i="55"/>
  <c r="Z133" i="55"/>
  <c r="BQ90" i="55"/>
  <c r="W97" i="55"/>
  <c r="BE163" i="55"/>
  <c r="BP84" i="55"/>
  <c r="AG128" i="55"/>
  <c r="Q179" i="55"/>
  <c r="BT11" i="55"/>
  <c r="AA186" i="55"/>
  <c r="AT131" i="55"/>
  <c r="AZ104" i="55"/>
  <c r="BD127" i="55"/>
  <c r="Y83" i="55"/>
  <c r="BY89" i="55"/>
  <c r="AA151" i="55"/>
  <c r="BA218" i="55"/>
  <c r="Y95" i="55"/>
  <c r="BC36" i="55"/>
  <c r="AZ168" i="55"/>
  <c r="AZ203" i="55"/>
  <c r="AP138" i="55"/>
  <c r="AB7" i="55"/>
  <c r="BT226" i="55"/>
  <c r="Q224" i="55"/>
  <c r="AX84" i="55"/>
  <c r="AP196" i="55"/>
  <c r="BS179" i="55"/>
  <c r="AL157" i="55"/>
  <c r="BX148" i="55"/>
  <c r="AF66" i="55"/>
  <c r="BR126" i="55"/>
  <c r="V153" i="55"/>
  <c r="BG210" i="55"/>
  <c r="BN175" i="55"/>
  <c r="AI181" i="55"/>
  <c r="AT221" i="55"/>
  <c r="AM141" i="55"/>
  <c r="V62" i="55"/>
  <c r="P106" i="55"/>
  <c r="Z170" i="55"/>
  <c r="AT75" i="55"/>
  <c r="BV172" i="55"/>
  <c r="Z54" i="55"/>
  <c r="BA111" i="55"/>
  <c r="P184" i="55"/>
  <c r="AQ199" i="55"/>
  <c r="AW144" i="55"/>
  <c r="BT172" i="55"/>
  <c r="BU230" i="55"/>
  <c r="R37" i="55"/>
  <c r="N84" i="55"/>
  <c r="BW202" i="55"/>
  <c r="BK91" i="55"/>
  <c r="Q138" i="55"/>
  <c r="BU29" i="55"/>
  <c r="N66" i="55"/>
  <c r="M202" i="55"/>
  <c r="N141" i="55"/>
  <c r="BQ129" i="55"/>
  <c r="AG82" i="55"/>
  <c r="BJ230" i="55"/>
  <c r="Q148" i="55"/>
  <c r="Z163" i="55"/>
  <c r="AF49" i="55"/>
  <c r="AP223" i="55"/>
  <c r="AA205" i="55"/>
  <c r="BE203" i="55"/>
  <c r="AP201" i="55"/>
  <c r="M190" i="55"/>
  <c r="BV46" i="55"/>
  <c r="AD197" i="55"/>
  <c r="BC185" i="55"/>
  <c r="AL206" i="55"/>
  <c r="AV88" i="55"/>
  <c r="AB152" i="55"/>
  <c r="BW173" i="55"/>
  <c r="AO75" i="55"/>
  <c r="AY217" i="55"/>
  <c r="AV212" i="55"/>
  <c r="BO218" i="55"/>
  <c r="AX208" i="55"/>
  <c r="AF88" i="55"/>
  <c r="AL162" i="55"/>
  <c r="AT49" i="55"/>
  <c r="AN35" i="55"/>
  <c r="Q177" i="55"/>
  <c r="M171" i="55"/>
  <c r="V46" i="55"/>
  <c r="U212" i="55"/>
  <c r="AQ118" i="55"/>
  <c r="BI25" i="55"/>
  <c r="AA125" i="55"/>
  <c r="BW226" i="55"/>
  <c r="BK204" i="55"/>
  <c r="N233" i="55"/>
  <c r="BQ152" i="55"/>
  <c r="BE190" i="55"/>
  <c r="AR156" i="55"/>
  <c r="BW200" i="55"/>
  <c r="AM61" i="55"/>
  <c r="AJ151" i="55"/>
  <c r="AP174" i="55"/>
  <c r="P179" i="55"/>
  <c r="AT133" i="55"/>
  <c r="BR133" i="55"/>
  <c r="AP126" i="55"/>
  <c r="BK130" i="55"/>
  <c r="AX204" i="55"/>
  <c r="AL98" i="55"/>
  <c r="BJ224" i="55"/>
  <c r="AU230" i="55"/>
  <c r="W218" i="55"/>
  <c r="AR190" i="55"/>
  <c r="BM215" i="55"/>
  <c r="R125" i="55"/>
  <c r="BZ213" i="55"/>
  <c r="AS189" i="55"/>
  <c r="BY209" i="55"/>
  <c r="BR143" i="55"/>
  <c r="S222" i="55"/>
  <c r="AK31" i="55"/>
  <c r="BW59" i="55"/>
  <c r="BN152" i="55"/>
  <c r="X7" i="55"/>
  <c r="AM157" i="55"/>
  <c r="AF170" i="55"/>
  <c r="AG163" i="55"/>
  <c r="BS218" i="55"/>
  <c r="AF199" i="55"/>
  <c r="BZ221" i="55"/>
  <c r="BK178" i="55"/>
  <c r="BA202" i="55"/>
  <c r="BR220" i="55"/>
  <c r="AC182" i="55"/>
  <c r="BK170" i="55"/>
  <c r="BB83" i="55"/>
  <c r="X215" i="55"/>
  <c r="BW109" i="55"/>
  <c r="Q15" i="55"/>
  <c r="BH201" i="55"/>
  <c r="BT227" i="55"/>
  <c r="BC215" i="55"/>
  <c r="BO54" i="55"/>
  <c r="Q201" i="55"/>
  <c r="BX216" i="55"/>
  <c r="AF219" i="55"/>
  <c r="AY214" i="55"/>
  <c r="AZ94" i="55"/>
  <c r="BR210" i="55"/>
  <c r="S75" i="55"/>
  <c r="AW123" i="55"/>
  <c r="AL175" i="55"/>
  <c r="M165" i="55"/>
  <c r="BW175" i="55"/>
  <c r="AO158" i="55"/>
  <c r="BQ190" i="55"/>
  <c r="BH92" i="55"/>
  <c r="BK140" i="55"/>
  <c r="BA138" i="55"/>
  <c r="BL216" i="55"/>
  <c r="BC107" i="55"/>
  <c r="AX203" i="55"/>
  <c r="BY91" i="55"/>
  <c r="BE85" i="55"/>
  <c r="BZ189" i="55"/>
  <c r="BY134" i="55"/>
  <c r="X197" i="55"/>
  <c r="BN154" i="55"/>
  <c r="R191" i="55"/>
  <c r="AB165" i="55"/>
  <c r="S202" i="55"/>
  <c r="Y10" i="55"/>
  <c r="BO138" i="55"/>
  <c r="AS132" i="55"/>
  <c r="AR143" i="55"/>
  <c r="M200" i="55"/>
  <c r="R75" i="55"/>
  <c r="AX200" i="55"/>
  <c r="AT143" i="55"/>
  <c r="AU95" i="55"/>
  <c r="BY170" i="55"/>
  <c r="BJ6" i="55"/>
  <c r="AR148" i="55"/>
  <c r="X46" i="55"/>
  <c r="AU99" i="55"/>
  <c r="AZ213" i="55"/>
  <c r="BB233" i="55"/>
  <c r="V181" i="55"/>
  <c r="BT109" i="55"/>
  <c r="AT9" i="55"/>
  <c r="BV188" i="55"/>
  <c r="AZ189" i="55"/>
  <c r="BG93" i="55"/>
  <c r="AC110" i="55"/>
  <c r="AS206" i="55"/>
  <c r="BK185" i="55"/>
  <c r="BS52" i="55"/>
  <c r="AM196" i="55"/>
  <c r="BC211" i="55"/>
  <c r="O77" i="55"/>
  <c r="BP78" i="55"/>
  <c r="AX27" i="55"/>
  <c r="AV131" i="55"/>
  <c r="AH171" i="55"/>
  <c r="AL156" i="55"/>
  <c r="V184" i="55"/>
  <c r="BS97" i="55"/>
  <c r="AX12" i="55"/>
  <c r="AT187" i="55"/>
  <c r="BE210" i="55"/>
  <c r="AQ214" i="55"/>
  <c r="U110" i="55"/>
  <c r="AI187" i="55"/>
  <c r="BF8" i="55"/>
  <c r="BO167" i="55"/>
  <c r="N150" i="55"/>
  <c r="BF233" i="55"/>
  <c r="BF187" i="55"/>
  <c r="AD97" i="55"/>
  <c r="AD210" i="55"/>
  <c r="BY120" i="55"/>
  <c r="BI201" i="55"/>
  <c r="AY47" i="55"/>
  <c r="N155" i="55"/>
  <c r="Y202" i="55"/>
  <c r="T39" i="55"/>
  <c r="AP204" i="55"/>
  <c r="BY121" i="55"/>
  <c r="V190" i="55"/>
  <c r="BR101" i="55"/>
  <c r="AN212" i="55"/>
  <c r="BP169" i="55"/>
  <c r="T197" i="55"/>
  <c r="AR174" i="55"/>
  <c r="Q120" i="55"/>
  <c r="S157" i="55"/>
  <c r="BN127" i="55"/>
  <c r="AI137" i="55"/>
  <c r="V216" i="55"/>
  <c r="BX11" i="55"/>
  <c r="AC41" i="55"/>
  <c r="BC156" i="55"/>
  <c r="BA185" i="55"/>
  <c r="N145" i="55"/>
  <c r="AD204" i="55"/>
  <c r="AD116" i="55"/>
  <c r="BQ91" i="55"/>
  <c r="BC220" i="55"/>
  <c r="AI179" i="55"/>
  <c r="BD209" i="55"/>
  <c r="BV210" i="55"/>
  <c r="AE131" i="55"/>
  <c r="BC221" i="55"/>
  <c r="AF136" i="55"/>
  <c r="AG124" i="55"/>
  <c r="BT6" i="55"/>
  <c r="BD87" i="55"/>
  <c r="BC134" i="55"/>
  <c r="AI203" i="55"/>
  <c r="AC225" i="55"/>
  <c r="AD234" i="55"/>
  <c r="AX43" i="55"/>
  <c r="S200" i="55"/>
  <c r="BD161" i="55"/>
  <c r="W118" i="55"/>
  <c r="AG130" i="55"/>
  <c r="Z11" i="55"/>
  <c r="AS125" i="55"/>
  <c r="S160" i="55"/>
  <c r="AF16" i="55"/>
  <c r="BT166" i="55"/>
  <c r="AI82" i="55"/>
  <c r="Q87" i="55"/>
  <c r="BM117" i="55"/>
  <c r="BF127" i="55"/>
  <c r="N134" i="55"/>
  <c r="AM83" i="55"/>
  <c r="X180" i="55"/>
  <c r="S208" i="55"/>
  <c r="AR210" i="55"/>
  <c r="AW164" i="55"/>
  <c r="BC120" i="55"/>
  <c r="T32" i="55"/>
  <c r="N11" i="55"/>
  <c r="AL154" i="55"/>
  <c r="AT149" i="55"/>
  <c r="AL149" i="55"/>
  <c r="BT175" i="55"/>
  <c r="AB149" i="55"/>
  <c r="BI37" i="55"/>
  <c r="BY82" i="55"/>
  <c r="BF180" i="55"/>
  <c r="P124" i="55"/>
  <c r="BE165" i="55"/>
  <c r="BT71" i="55"/>
  <c r="AW67" i="55"/>
  <c r="AV123" i="55"/>
  <c r="Y157" i="55"/>
  <c r="BI134" i="55"/>
  <c r="M211" i="55"/>
  <c r="BY191" i="55"/>
  <c r="AC232" i="55"/>
  <c r="AI164" i="55"/>
  <c r="AM230" i="55"/>
  <c r="BQ223" i="55"/>
  <c r="AK203" i="55"/>
  <c r="AI44" i="55"/>
  <c r="AT215" i="55"/>
  <c r="AS156" i="55"/>
  <c r="AB156" i="55"/>
  <c r="BG230" i="55"/>
  <c r="N187" i="55"/>
  <c r="BL80" i="55"/>
  <c r="AQ173" i="55"/>
  <c r="R206" i="55"/>
  <c r="BT159" i="55"/>
  <c r="S6" i="55"/>
  <c r="BF113" i="55"/>
  <c r="AT154" i="55"/>
  <c r="BE74" i="55"/>
  <c r="BJ179" i="55"/>
  <c r="P153" i="55"/>
  <c r="AV206" i="55"/>
  <c r="Q225" i="55"/>
  <c r="AG138" i="55"/>
  <c r="N20" i="55"/>
  <c r="BF146" i="55"/>
  <c r="N136" i="55"/>
  <c r="AZ81" i="55"/>
  <c r="W211" i="55"/>
  <c r="BN153" i="55"/>
  <c r="O118" i="55"/>
  <c r="AU127" i="55"/>
  <c r="BJ198" i="55"/>
  <c r="AN138" i="55"/>
  <c r="AG135" i="55"/>
  <c r="BQ160" i="55"/>
  <c r="BB198" i="55"/>
  <c r="BB207" i="55"/>
  <c r="AG83" i="55"/>
  <c r="BI41" i="55"/>
  <c r="AB214" i="55"/>
  <c r="AC169" i="55"/>
  <c r="X12" i="55"/>
  <c r="AW140" i="55"/>
  <c r="BU224" i="55"/>
  <c r="AL158" i="55"/>
  <c r="BF7" i="55"/>
  <c r="BF168" i="55"/>
  <c r="AX219" i="55"/>
  <c r="BV120" i="55"/>
  <c r="T229" i="55"/>
  <c r="AM75" i="55"/>
  <c r="BM218" i="55"/>
  <c r="P213" i="55"/>
  <c r="AV203" i="55"/>
  <c r="BM132" i="55"/>
  <c r="AK227" i="55"/>
  <c r="Y199" i="55"/>
  <c r="BQ183" i="55"/>
  <c r="BI168" i="55"/>
  <c r="AD96" i="55"/>
  <c r="BJ217" i="55"/>
  <c r="S145" i="55"/>
  <c r="W206" i="55"/>
  <c r="T174" i="55"/>
  <c r="AX199" i="55"/>
  <c r="N159" i="55"/>
  <c r="BR193" i="55"/>
  <c r="AO72" i="55"/>
  <c r="BM160" i="55"/>
  <c r="U161" i="55"/>
  <c r="BV131" i="55"/>
  <c r="S199" i="55"/>
  <c r="BI127" i="55"/>
  <c r="AE163" i="55"/>
  <c r="W166" i="55"/>
  <c r="BS214" i="55"/>
  <c r="BT140" i="55"/>
  <c r="BE88" i="55"/>
  <c r="BO150" i="55"/>
  <c r="BL183" i="55"/>
  <c r="AB209" i="55"/>
  <c r="BP230" i="55"/>
  <c r="BU192" i="55"/>
  <c r="BZ231" i="55"/>
  <c r="P180" i="55"/>
  <c r="N25" i="55"/>
  <c r="AD208" i="55"/>
  <c r="AA180" i="55"/>
  <c r="AU164" i="55"/>
  <c r="AG216" i="55"/>
  <c r="AN189" i="55"/>
  <c r="BY173" i="55"/>
  <c r="AP144" i="55"/>
  <c r="BY232" i="55"/>
  <c r="BX210" i="55"/>
  <c r="V25" i="55"/>
  <c r="V10" i="55"/>
  <c r="AV178" i="55"/>
  <c r="O95" i="55"/>
  <c r="AY173" i="55"/>
  <c r="BL232" i="55"/>
  <c r="AB183" i="55"/>
  <c r="BM164" i="55"/>
  <c r="Y220" i="55"/>
  <c r="N220" i="55"/>
  <c r="AD45" i="55"/>
  <c r="W179" i="55"/>
  <c r="BJ17" i="55"/>
  <c r="AX180" i="55"/>
  <c r="AN203" i="55"/>
  <c r="BT178" i="55"/>
  <c r="AS180" i="55"/>
  <c r="AT207" i="55"/>
  <c r="BK219" i="55"/>
  <c r="T209" i="55"/>
  <c r="AM95" i="55"/>
  <c r="X30" i="55"/>
  <c r="AQ209" i="55"/>
  <c r="AP228" i="55"/>
  <c r="AB11" i="55"/>
  <c r="AR91" i="55"/>
  <c r="Q196" i="55"/>
  <c r="BH134" i="55"/>
  <c r="BR87" i="55"/>
  <c r="X177" i="55"/>
  <c r="BL106" i="55"/>
  <c r="BF167" i="55"/>
  <c r="BU182" i="55"/>
  <c r="BV157" i="55"/>
  <c r="AU219" i="55"/>
  <c r="BY183" i="55"/>
  <c r="AM153" i="55"/>
  <c r="BN217" i="55"/>
  <c r="AO160" i="55"/>
  <c r="BV233" i="55"/>
  <c r="O221" i="55"/>
  <c r="N22" i="55"/>
  <c r="X137" i="55"/>
  <c r="AE191" i="55"/>
  <c r="BB176" i="55"/>
  <c r="BS146" i="55"/>
  <c r="BK163" i="55"/>
  <c r="BT96" i="55"/>
  <c r="P29" i="55"/>
  <c r="X189" i="55"/>
  <c r="BR118" i="55"/>
  <c r="AD173" i="55"/>
  <c r="V20" i="55"/>
  <c r="AB194" i="55"/>
  <c r="Z67" i="55"/>
  <c r="BB63" i="55"/>
  <c r="BA213" i="55"/>
  <c r="AD153" i="55"/>
  <c r="BB132" i="55"/>
  <c r="BE75" i="55"/>
  <c r="AP155" i="55"/>
  <c r="AV111" i="55"/>
  <c r="AB132" i="55"/>
  <c r="AF195" i="55"/>
  <c r="BX50" i="55"/>
  <c r="AG103" i="55"/>
  <c r="AK152" i="55"/>
  <c r="S143" i="55"/>
  <c r="AV173" i="55"/>
  <c r="BX52" i="55"/>
  <c r="BX215" i="55"/>
  <c r="AX137" i="55"/>
  <c r="BH89" i="55"/>
  <c r="M102" i="55"/>
  <c r="BK231" i="55"/>
  <c r="BF197" i="55"/>
  <c r="BM234" i="55"/>
  <c r="BM70" i="55"/>
  <c r="BF209" i="55"/>
  <c r="AT110" i="55"/>
  <c r="BY200" i="55"/>
  <c r="AX127" i="55"/>
  <c r="BG30" i="55"/>
  <c r="AV175" i="55"/>
  <c r="AA179" i="55"/>
  <c r="O232" i="55"/>
  <c r="Y181" i="55"/>
  <c r="AY172" i="55"/>
  <c r="BY62" i="55"/>
  <c r="BN172" i="55"/>
  <c r="V206" i="55"/>
  <c r="BO204" i="55"/>
  <c r="Z208" i="55"/>
  <c r="BN219" i="55"/>
  <c r="AI204" i="55"/>
  <c r="AN90" i="55"/>
  <c r="X138" i="55"/>
  <c r="Z205" i="55"/>
  <c r="O231" i="55"/>
  <c r="AV133" i="55"/>
  <c r="BX182" i="55"/>
  <c r="BA234" i="55"/>
  <c r="O222" i="55"/>
  <c r="BV158" i="55"/>
  <c r="T44" i="55"/>
  <c r="AH147" i="55"/>
  <c r="AR164" i="55"/>
  <c r="BT168" i="55"/>
  <c r="BL182" i="55"/>
  <c r="AC210" i="55"/>
  <c r="BS129" i="55"/>
  <c r="BF87" i="55"/>
  <c r="BB155" i="55"/>
  <c r="BX159" i="55"/>
  <c r="AO212" i="55"/>
  <c r="O175" i="55"/>
  <c r="AP107" i="55"/>
  <c r="Q194" i="55"/>
  <c r="V151" i="55"/>
  <c r="AF224" i="55"/>
  <c r="V233" i="55"/>
  <c r="AO177" i="55"/>
  <c r="AK107" i="55"/>
  <c r="S225" i="55"/>
  <c r="T181" i="55"/>
  <c r="BM143" i="55"/>
  <c r="BD169" i="55"/>
  <c r="BY224" i="55"/>
  <c r="BY202" i="55"/>
  <c r="BQ194" i="55"/>
  <c r="P109" i="55"/>
  <c r="BO230" i="55"/>
  <c r="AU162" i="55"/>
  <c r="O132" i="55"/>
  <c r="BG215" i="55"/>
  <c r="X37" i="55"/>
  <c r="AF82" i="55"/>
  <c r="AK157" i="55"/>
  <c r="AT210" i="55"/>
  <c r="S139" i="55"/>
  <c r="BV96" i="55"/>
  <c r="AR211" i="55"/>
  <c r="AS203" i="55"/>
  <c r="BC152" i="55"/>
  <c r="U188" i="55"/>
  <c r="AO221" i="55"/>
  <c r="AB197" i="55"/>
  <c r="AF100" i="55"/>
  <c r="O147" i="55"/>
  <c r="P24" i="55"/>
  <c r="BW172" i="55"/>
  <c r="AI185" i="55"/>
  <c r="BG164" i="55"/>
  <c r="N51" i="55"/>
  <c r="AX194" i="55"/>
  <c r="BP39" i="55"/>
  <c r="AV219" i="55"/>
  <c r="N33" i="55"/>
  <c r="AK143" i="55"/>
  <c r="BO176" i="55"/>
  <c r="BV193" i="55"/>
  <c r="AD188" i="55"/>
  <c r="AS188" i="55"/>
  <c r="AQ47" i="55"/>
  <c r="T63" i="55"/>
  <c r="Y206" i="55"/>
  <c r="AC179" i="55"/>
  <c r="Y73" i="55"/>
  <c r="AU100" i="55"/>
  <c r="AE226" i="55"/>
  <c r="V223" i="55"/>
  <c r="BS187" i="55"/>
  <c r="AI148" i="55"/>
  <c r="BM222" i="55"/>
  <c r="AN231" i="55"/>
  <c r="AL62" i="55"/>
  <c r="BI124" i="55"/>
  <c r="AD19" i="55"/>
  <c r="Q126" i="55"/>
  <c r="P181" i="55"/>
  <c r="Y98" i="55"/>
  <c r="AO157" i="55"/>
  <c r="BZ95" i="55"/>
  <c r="BV81" i="55"/>
  <c r="BN125" i="55"/>
  <c r="S149" i="55"/>
  <c r="AB215" i="55"/>
  <c r="AB133" i="55"/>
  <c r="AF212" i="55"/>
  <c r="AK175" i="55"/>
  <c r="AR149" i="55"/>
  <c r="S45" i="55"/>
  <c r="BF181" i="55"/>
  <c r="BY212" i="55"/>
  <c r="BE230" i="55"/>
  <c r="R41" i="55"/>
  <c r="W216" i="55"/>
  <c r="Z190" i="55"/>
  <c r="M222" i="55"/>
  <c r="AR100" i="55"/>
  <c r="AE224" i="55"/>
  <c r="AN178" i="55"/>
  <c r="N207" i="55"/>
  <c r="AJ178" i="55"/>
  <c r="BK193" i="55"/>
  <c r="AA189" i="55"/>
  <c r="AN168" i="55"/>
  <c r="BH149" i="55"/>
  <c r="Q8" i="55"/>
  <c r="BW120" i="55"/>
  <c r="X75" i="55"/>
  <c r="T162" i="55"/>
  <c r="AE230" i="55"/>
  <c r="AL180" i="55"/>
  <c r="AC87" i="55"/>
  <c r="BC123" i="55"/>
  <c r="T187" i="55"/>
  <c r="BK211" i="55"/>
  <c r="AT194" i="55"/>
  <c r="BT184" i="55"/>
  <c r="BU126" i="55"/>
  <c r="AA31" i="55"/>
  <c r="U140" i="55"/>
  <c r="AC206" i="55"/>
  <c r="R129" i="55"/>
  <c r="BM187" i="55"/>
  <c r="V219" i="55"/>
  <c r="AN171" i="55"/>
  <c r="BX132" i="55"/>
  <c r="T120" i="55"/>
  <c r="BW195" i="55"/>
  <c r="BI113" i="55"/>
  <c r="N93" i="55"/>
  <c r="AW93" i="55"/>
  <c r="N222" i="55"/>
  <c r="Z229" i="55"/>
  <c r="O207" i="55"/>
  <c r="O227" i="55"/>
  <c r="BC168" i="55"/>
  <c r="BY228" i="55"/>
  <c r="AG176" i="55"/>
  <c r="AF165" i="55"/>
  <c r="T51" i="55"/>
  <c r="AH188" i="55"/>
  <c r="BG138" i="55"/>
  <c r="AB196" i="55"/>
  <c r="AJ143" i="55"/>
  <c r="R98" i="55"/>
  <c r="BE121" i="55"/>
  <c r="BF206" i="55"/>
  <c r="BX164" i="55"/>
  <c r="AJ216" i="55"/>
  <c r="BP129" i="55"/>
  <c r="AA218" i="55"/>
  <c r="Z145" i="55"/>
  <c r="AM119" i="55"/>
  <c r="Q204" i="55"/>
  <c r="BE185" i="55"/>
  <c r="AR217" i="55"/>
  <c r="AZ180" i="55"/>
  <c r="AS207" i="55"/>
  <c r="V170" i="55"/>
  <c r="BM96" i="55"/>
  <c r="M6" i="55"/>
  <c r="AN28" i="55"/>
  <c r="W119" i="55"/>
  <c r="T234" i="55"/>
  <c r="BQ189" i="55"/>
  <c r="AY221" i="55"/>
  <c r="T151" i="55"/>
  <c r="AL171" i="55"/>
  <c r="AA176" i="55"/>
  <c r="AD62" i="55"/>
  <c r="AM188" i="55"/>
  <c r="X34" i="55"/>
  <c r="P43" i="55"/>
  <c r="AD31" i="55"/>
  <c r="M218" i="55"/>
  <c r="BM103" i="55"/>
  <c r="T38" i="55"/>
  <c r="BF190" i="55"/>
  <c r="BG122" i="55"/>
  <c r="Y138" i="55"/>
  <c r="X104" i="55"/>
  <c r="AD195" i="55"/>
  <c r="Z70" i="55"/>
  <c r="BM226" i="55"/>
  <c r="M134" i="55"/>
  <c r="AO185" i="55"/>
  <c r="BL195" i="55"/>
  <c r="AT86" i="55"/>
  <c r="V135" i="55"/>
  <c r="X112" i="55"/>
  <c r="BJ174" i="55"/>
  <c r="AQ206" i="55"/>
  <c r="BN220" i="55"/>
  <c r="AN8" i="55"/>
  <c r="BJ212" i="55"/>
  <c r="BJ159" i="55"/>
  <c r="P147" i="55"/>
  <c r="AG156" i="55"/>
  <c r="R149" i="55"/>
  <c r="BC227" i="55"/>
  <c r="Z195" i="55"/>
  <c r="AP178" i="55"/>
  <c r="AC190" i="55"/>
  <c r="BL174" i="55"/>
  <c r="AK139" i="55"/>
  <c r="BB110" i="55"/>
  <c r="BK155" i="55"/>
  <c r="BQ232" i="55"/>
  <c r="AG150" i="55"/>
  <c r="N168" i="55"/>
  <c r="Z191" i="55"/>
  <c r="AW217" i="55"/>
  <c r="BO234" i="55"/>
  <c r="X8" i="55"/>
  <c r="AP66" i="55"/>
  <c r="O190" i="55"/>
  <c r="AR84" i="55"/>
  <c r="BD184" i="55"/>
  <c r="AH216" i="55"/>
  <c r="BY174" i="55"/>
  <c r="AY164" i="55"/>
  <c r="BV140" i="55"/>
  <c r="N130" i="55"/>
  <c r="AD203" i="55"/>
  <c r="BE6" i="55"/>
  <c r="BZ172" i="55"/>
  <c r="V8" i="55"/>
  <c r="N128" i="55"/>
  <c r="P214" i="55"/>
  <c r="AZ212" i="55"/>
  <c r="BR214" i="55"/>
  <c r="R30" i="55"/>
  <c r="AF207" i="55"/>
  <c r="AJ163" i="55"/>
  <c r="AG164" i="55"/>
  <c r="AN161" i="55"/>
  <c r="BE217" i="55"/>
  <c r="O229" i="55"/>
  <c r="BH219" i="55"/>
  <c r="AR124" i="55"/>
  <c r="AO142" i="55"/>
  <c r="W228" i="55"/>
  <c r="N88" i="55"/>
  <c r="BS157" i="55"/>
  <c r="BM195" i="55"/>
  <c r="BH7" i="55"/>
  <c r="BF70" i="55"/>
  <c r="BG59" i="55"/>
  <c r="N116" i="55"/>
  <c r="BY193" i="55"/>
  <c r="Z194" i="55"/>
  <c r="S8" i="55"/>
  <c r="V37" i="55"/>
  <c r="AG121" i="55"/>
  <c r="BF155" i="55"/>
  <c r="BN174" i="55"/>
  <c r="AD37" i="55"/>
  <c r="BG106" i="55"/>
  <c r="BG229" i="55"/>
  <c r="AZ172" i="55"/>
  <c r="BR160" i="55"/>
  <c r="AZ220" i="55"/>
  <c r="AI8" i="55"/>
  <c r="AY183" i="55"/>
  <c r="BU163" i="55"/>
  <c r="BK104" i="55"/>
  <c r="AE197" i="55"/>
  <c r="AQ147" i="55"/>
  <c r="BS190" i="55"/>
  <c r="BJ165" i="55"/>
  <c r="AD33" i="55"/>
  <c r="AH155" i="55"/>
  <c r="AF29" i="55"/>
  <c r="AL208" i="55"/>
  <c r="BR119" i="55"/>
  <c r="V44" i="55"/>
  <c r="AY7" i="55"/>
  <c r="AZ140" i="55"/>
  <c r="AO195" i="55"/>
  <c r="P233" i="55"/>
  <c r="AT203" i="55"/>
  <c r="BT108" i="55"/>
  <c r="AL225" i="55"/>
  <c r="AO187" i="55"/>
  <c r="AJ229" i="55"/>
  <c r="V53" i="55"/>
  <c r="AH213" i="55"/>
  <c r="BJ105" i="55"/>
  <c r="BW117" i="55"/>
  <c r="AW191" i="55"/>
  <c r="AI223" i="55"/>
  <c r="BZ117" i="55"/>
  <c r="AS18" i="55"/>
  <c r="P39" i="55"/>
  <c r="AY194" i="55"/>
  <c r="R135" i="55"/>
  <c r="AW66" i="55"/>
  <c r="U174" i="55"/>
  <c r="Y149" i="55"/>
  <c r="Q211" i="55"/>
  <c r="BY205" i="55"/>
  <c r="BK27" i="55"/>
  <c r="AT119" i="55"/>
  <c r="Y118" i="55"/>
  <c r="BX178" i="55"/>
  <c r="BP82" i="55"/>
  <c r="BM147" i="55"/>
  <c r="AN110" i="55"/>
  <c r="BH151" i="55"/>
  <c r="BB90" i="55"/>
  <c r="T159" i="55"/>
  <c r="AF206" i="55"/>
  <c r="AQ223" i="55"/>
  <c r="AR146" i="55"/>
  <c r="AM184" i="55"/>
  <c r="BZ228" i="55"/>
  <c r="AA220" i="55"/>
  <c r="S204" i="55"/>
  <c r="AD42" i="55"/>
  <c r="S227" i="55"/>
  <c r="AW176" i="55"/>
  <c r="BS210" i="55"/>
  <c r="U126" i="55"/>
  <c r="AF17" i="55"/>
  <c r="AU218" i="55"/>
  <c r="BH155" i="55"/>
  <c r="M146" i="55"/>
  <c r="AX228" i="55"/>
  <c r="P71" i="55"/>
  <c r="AI115" i="55"/>
  <c r="BJ153" i="55"/>
  <c r="BG165" i="55"/>
  <c r="AW151" i="55"/>
  <c r="AB195" i="55"/>
  <c r="AD59" i="55"/>
  <c r="BM233" i="55"/>
  <c r="AV190" i="55"/>
  <c r="BS184" i="55"/>
  <c r="BB188" i="55"/>
  <c r="W7" i="55"/>
  <c r="AX188" i="55"/>
  <c r="BO232" i="55"/>
  <c r="AN159" i="55"/>
  <c r="AX123" i="55"/>
  <c r="AV135" i="55"/>
  <c r="V188" i="55"/>
  <c r="BQ120" i="55"/>
  <c r="AF180" i="55"/>
  <c r="BT170" i="55"/>
  <c r="AI180" i="55"/>
  <c r="AZ197" i="55"/>
  <c r="BC159" i="55"/>
  <c r="AH203" i="55"/>
  <c r="BL128" i="55"/>
  <c r="BW194" i="55"/>
  <c r="T55" i="55"/>
  <c r="AQ140" i="55"/>
  <c r="T218" i="55"/>
  <c r="S201" i="55"/>
  <c r="AB36" i="55"/>
  <c r="BH115" i="55"/>
  <c r="BG159" i="55"/>
  <c r="BZ201" i="55"/>
  <c r="AJ222" i="55"/>
  <c r="Z55" i="55"/>
  <c r="P217" i="55"/>
  <c r="AQ99" i="55"/>
  <c r="AZ117" i="55"/>
  <c r="AX7" i="55"/>
  <c r="BQ119" i="55"/>
  <c r="W190" i="55"/>
  <c r="AT211" i="55"/>
  <c r="BI216" i="55"/>
  <c r="BN215" i="55"/>
  <c r="N175" i="55"/>
  <c r="AE207" i="55"/>
  <c r="AI12" i="55"/>
  <c r="V146" i="55"/>
  <c r="AT118" i="55"/>
  <c r="AZ208" i="55"/>
  <c r="S100" i="55"/>
  <c r="BF73" i="55"/>
  <c r="BY192" i="55"/>
  <c r="BY135" i="55"/>
  <c r="Z144" i="55"/>
  <c r="AF54" i="55"/>
  <c r="BB130" i="55"/>
  <c r="AG190" i="55"/>
  <c r="AL94" i="55"/>
  <c r="AO207" i="55"/>
  <c r="AB112" i="55"/>
  <c r="AR135" i="55"/>
  <c r="BC91" i="55"/>
  <c r="AE74" i="55"/>
  <c r="BY194" i="55"/>
  <c r="BK201" i="55"/>
  <c r="AY135" i="55"/>
  <c r="BG80" i="55"/>
  <c r="X50" i="55"/>
  <c r="BO145" i="55"/>
  <c r="M176" i="55"/>
  <c r="N228" i="55"/>
  <c r="X179" i="55"/>
  <c r="AG69" i="55"/>
  <c r="AJ142" i="55"/>
  <c r="BB150" i="55"/>
  <c r="AQ210" i="55"/>
  <c r="BN135" i="55"/>
  <c r="AD77" i="55"/>
  <c r="AX141" i="55"/>
  <c r="Q161" i="55"/>
  <c r="AF161" i="55"/>
  <c r="BI233" i="55"/>
  <c r="BM184" i="55"/>
  <c r="S140" i="55"/>
  <c r="N184" i="55"/>
  <c r="W213" i="55"/>
  <c r="AJ42" i="55"/>
  <c r="BA63" i="55"/>
  <c r="AT128" i="55"/>
  <c r="BQ27" i="55"/>
  <c r="BA201" i="55"/>
  <c r="W147" i="55"/>
  <c r="AK221" i="55"/>
  <c r="AS44" i="55"/>
  <c r="AJ197" i="55"/>
  <c r="BU169" i="55"/>
  <c r="AB107" i="55"/>
  <c r="AE200" i="55"/>
  <c r="V154" i="55"/>
  <c r="AC174" i="55"/>
  <c r="AQ212" i="55"/>
  <c r="M94" i="55"/>
  <c r="T73" i="55"/>
  <c r="AA165" i="55"/>
  <c r="AL222" i="55"/>
  <c r="BK221" i="55"/>
  <c r="AZ199" i="55"/>
  <c r="P91" i="55"/>
  <c r="AZ138" i="55"/>
  <c r="AW172" i="55"/>
  <c r="AL142" i="55"/>
  <c r="BT212" i="55"/>
  <c r="AY122" i="55"/>
  <c r="BZ196" i="55"/>
  <c r="BD157" i="55"/>
  <c r="X120" i="55"/>
  <c r="O110" i="55"/>
  <c r="AM175" i="55"/>
  <c r="M136" i="55"/>
  <c r="AN191" i="55"/>
  <c r="Y204" i="55"/>
  <c r="P62" i="55"/>
  <c r="X196" i="55"/>
  <c r="O127" i="55"/>
  <c r="BP217" i="55"/>
  <c r="AJ158" i="55"/>
  <c r="AO28" i="55"/>
  <c r="BH160" i="55"/>
  <c r="X145" i="55"/>
  <c r="BR226" i="55"/>
  <c r="BO49" i="55"/>
  <c r="AZ102" i="55"/>
  <c r="AJ212" i="55"/>
  <c r="BH161" i="55"/>
  <c r="AQ196" i="55"/>
  <c r="AW147" i="55"/>
  <c r="AC209" i="55"/>
  <c r="BN150" i="55"/>
  <c r="BO86" i="55"/>
  <c r="BU217" i="55"/>
  <c r="AM128" i="55"/>
  <c r="BR170" i="55"/>
  <c r="AE234" i="55"/>
  <c r="T166" i="55"/>
  <c r="AX89" i="55"/>
  <c r="BN171" i="55"/>
  <c r="BH225" i="55"/>
  <c r="BM201" i="55"/>
  <c r="AH126" i="55"/>
  <c r="AB23" i="55"/>
  <c r="BD202" i="55"/>
  <c r="BY184" i="55"/>
  <c r="AD100" i="55"/>
  <c r="BE191" i="55"/>
  <c r="AK231" i="55"/>
  <c r="P74" i="55"/>
  <c r="AL226" i="55"/>
  <c r="BR169" i="55"/>
  <c r="W120" i="55"/>
  <c r="BJ129" i="55"/>
  <c r="AZ184" i="55"/>
  <c r="BD8" i="55"/>
  <c r="BA141" i="55"/>
  <c r="BN151" i="55"/>
  <c r="AX176" i="55"/>
  <c r="BJ204" i="55"/>
  <c r="AM205" i="55"/>
  <c r="BP216" i="55"/>
  <c r="BR184" i="55"/>
  <c r="AB129" i="55"/>
  <c r="AZ114" i="55"/>
  <c r="BK186" i="55"/>
  <c r="BX106" i="55"/>
  <c r="AN10" i="55"/>
  <c r="BQ216" i="55"/>
  <c r="M197" i="55"/>
  <c r="X96" i="55"/>
  <c r="BU203" i="55"/>
  <c r="T202" i="55"/>
  <c r="BN228" i="55"/>
  <c r="BX197" i="55"/>
  <c r="N218" i="55"/>
  <c r="AQ234" i="55"/>
  <c r="T46" i="55"/>
  <c r="BM176" i="55"/>
  <c r="AG173" i="55"/>
  <c r="AD136" i="55"/>
  <c r="AR129" i="55"/>
  <c r="Z56" i="55"/>
  <c r="X223" i="55"/>
  <c r="BK181" i="55"/>
  <c r="AC177" i="55"/>
  <c r="U216" i="55"/>
  <c r="AE130" i="55"/>
  <c r="AD221" i="55"/>
  <c r="AY138" i="55"/>
  <c r="Q102" i="55"/>
  <c r="AG147" i="55"/>
  <c r="W92" i="55"/>
  <c r="BZ146" i="55"/>
  <c r="BN111" i="55"/>
  <c r="BG116" i="55"/>
  <c r="BL107" i="55"/>
  <c r="AY186" i="55"/>
  <c r="T91" i="55"/>
  <c r="AG224" i="55"/>
  <c r="AT161" i="55"/>
  <c r="AR189" i="55"/>
  <c r="BS226" i="55"/>
  <c r="AV94" i="55"/>
  <c r="AD34" i="55"/>
  <c r="BO152" i="55"/>
  <c r="W200" i="55"/>
  <c r="BQ161" i="55"/>
  <c r="BD215" i="55"/>
  <c r="AO197" i="55"/>
  <c r="R74" i="55"/>
  <c r="AP171" i="55"/>
  <c r="BV159" i="55"/>
  <c r="P123" i="55"/>
  <c r="P63" i="55"/>
  <c r="U195" i="55"/>
  <c r="BA209" i="55"/>
  <c r="AI225" i="55"/>
  <c r="AL232" i="55"/>
  <c r="R42" i="55"/>
  <c r="AB26" i="55"/>
  <c r="N37" i="55"/>
  <c r="AV225" i="55"/>
  <c r="AI129" i="55"/>
  <c r="N176" i="55"/>
  <c r="BL210" i="55"/>
  <c r="N80" i="55"/>
  <c r="BD183" i="55"/>
  <c r="AE27" i="55"/>
  <c r="AW197" i="55"/>
  <c r="AB217" i="55"/>
  <c r="M233" i="55"/>
  <c r="AQ93" i="55"/>
  <c r="X154" i="55"/>
  <c r="BG216" i="55"/>
  <c r="S224" i="55"/>
  <c r="AC165" i="55"/>
  <c r="BX139" i="55"/>
  <c r="BH196" i="55"/>
  <c r="BH122" i="55"/>
  <c r="AX195" i="55"/>
  <c r="N225" i="55"/>
  <c r="Z152" i="55"/>
  <c r="R217" i="55"/>
  <c r="U187" i="55"/>
  <c r="BT24" i="55"/>
  <c r="BJ214" i="55"/>
  <c r="AH161" i="55"/>
  <c r="AZ150" i="55"/>
  <c r="AJ209" i="55"/>
  <c r="AW156" i="55"/>
  <c r="N97" i="55"/>
  <c r="AN116" i="55"/>
  <c r="AL74" i="55"/>
  <c r="N23" i="55"/>
  <c r="AJ194" i="55"/>
  <c r="R6" i="55"/>
  <c r="T119" i="55"/>
  <c r="AF159" i="55"/>
  <c r="W126" i="55"/>
  <c r="AH164" i="55"/>
  <c r="O103" i="55"/>
  <c r="BJ234" i="55"/>
  <c r="AG127" i="55"/>
  <c r="BF142" i="55"/>
  <c r="BK179" i="55"/>
  <c r="BT148" i="55"/>
  <c r="Q25" i="55"/>
  <c r="AR171" i="55"/>
  <c r="T65" i="55"/>
  <c r="BK95" i="55"/>
  <c r="BR132" i="55"/>
  <c r="AO175" i="55"/>
  <c r="AG123" i="55"/>
  <c r="AU234" i="55"/>
  <c r="AW51" i="55"/>
  <c r="BK207" i="55"/>
  <c r="AF48" i="55"/>
  <c r="V169" i="55"/>
  <c r="AI109" i="55"/>
  <c r="AN185" i="55"/>
  <c r="Y223" i="55"/>
  <c r="AB173" i="55"/>
  <c r="BS91" i="55"/>
  <c r="AC92" i="55"/>
  <c r="BF210" i="55"/>
  <c r="AB188" i="55"/>
  <c r="BB77" i="55"/>
  <c r="BA36" i="55"/>
  <c r="AX186" i="55"/>
  <c r="AZ173" i="55"/>
  <c r="AE214" i="55"/>
  <c r="V22" i="55"/>
  <c r="AB191" i="55"/>
  <c r="AT111" i="55"/>
  <c r="BZ144" i="55"/>
  <c r="T9" i="55"/>
  <c r="BW215" i="55"/>
  <c r="AB109" i="55"/>
  <c r="BU150" i="55"/>
  <c r="BN206" i="55"/>
  <c r="BX213" i="55"/>
  <c r="BX7" i="55"/>
  <c r="BS229" i="55"/>
  <c r="AP225" i="55"/>
  <c r="AZ51" i="55"/>
  <c r="BI171" i="55"/>
  <c r="AG203" i="55"/>
  <c r="Y182" i="55"/>
  <c r="BY105" i="55"/>
  <c r="AL85" i="55"/>
  <c r="BO35" i="55"/>
  <c r="AF179" i="55"/>
  <c r="BW122" i="55"/>
  <c r="BI161" i="55"/>
  <c r="X14" i="55"/>
  <c r="AB178" i="55"/>
  <c r="AE88" i="55"/>
  <c r="M142" i="55"/>
  <c r="AG194" i="55"/>
  <c r="AF200" i="55"/>
  <c r="AI176" i="55"/>
  <c r="U104" i="55"/>
  <c r="BR232" i="55"/>
  <c r="BU104" i="55"/>
  <c r="BY8" i="55"/>
  <c r="AI211" i="55"/>
  <c r="AM47" i="55"/>
  <c r="Y205" i="55"/>
  <c r="BW74" i="55"/>
  <c r="AP130" i="55"/>
  <c r="AF154" i="55"/>
  <c r="BA214" i="55"/>
  <c r="AL217" i="55"/>
  <c r="BB194" i="55"/>
  <c r="P54" i="55"/>
  <c r="W189" i="55"/>
  <c r="U234" i="55"/>
  <c r="AB95" i="55"/>
  <c r="BE52" i="55"/>
  <c r="R213" i="55"/>
  <c r="U6" i="55"/>
  <c r="AR227" i="55"/>
  <c r="P200" i="55"/>
  <c r="BW124" i="55"/>
  <c r="BC171" i="55"/>
  <c r="BP108" i="55"/>
  <c r="M79" i="55"/>
  <c r="BC224" i="55"/>
  <c r="AP101" i="55"/>
  <c r="AN114" i="55"/>
  <c r="BC58" i="55"/>
  <c r="AE113" i="55"/>
  <c r="AD23" i="55"/>
  <c r="AX126" i="55"/>
  <c r="BH227" i="55"/>
  <c r="AV144" i="55"/>
  <c r="BN74" i="55"/>
  <c r="AP104" i="55"/>
  <c r="AZ40" i="55"/>
  <c r="AL176" i="55"/>
  <c r="AK180" i="55"/>
  <c r="AW203" i="55"/>
  <c r="BK148" i="55"/>
  <c r="AS119" i="55"/>
  <c r="BT128" i="55"/>
  <c r="Y224" i="55"/>
  <c r="AD123" i="55"/>
  <c r="AP158" i="55"/>
  <c r="BI98" i="55"/>
  <c r="BV198" i="55"/>
  <c r="BW158" i="55"/>
  <c r="BG196" i="55"/>
  <c r="W155" i="55"/>
  <c r="AA183" i="55"/>
  <c r="BU209" i="55"/>
  <c r="S26" i="55"/>
  <c r="BK213" i="55"/>
  <c r="P122" i="55"/>
  <c r="AX183" i="55"/>
  <c r="AB13" i="55"/>
  <c r="BN137" i="55"/>
  <c r="R12" i="55"/>
  <c r="AM222" i="55"/>
  <c r="AI226" i="55"/>
  <c r="AS221" i="55"/>
  <c r="AT200" i="55"/>
  <c r="AZ221" i="55"/>
  <c r="AR205" i="55"/>
  <c r="BD105" i="55"/>
  <c r="BR201" i="55"/>
  <c r="X159" i="55"/>
  <c r="X27" i="55"/>
  <c r="N119" i="55"/>
  <c r="V57" i="55"/>
  <c r="BC132" i="55"/>
  <c r="V128" i="55"/>
  <c r="BT52" i="55"/>
  <c r="M129" i="55"/>
  <c r="T53" i="55"/>
  <c r="N21" i="55"/>
  <c r="AY165" i="55"/>
  <c r="BB220" i="55"/>
  <c r="BG176" i="55"/>
  <c r="AU232" i="55"/>
  <c r="P172" i="55"/>
  <c r="BW135" i="55"/>
  <c r="AV218" i="55"/>
  <c r="AC144" i="55"/>
  <c r="AT32" i="55"/>
  <c r="BW223" i="55"/>
  <c r="X141" i="55"/>
  <c r="T47" i="55"/>
  <c r="BP80" i="55"/>
  <c r="AO171" i="55"/>
  <c r="BS139" i="55"/>
  <c r="BM159" i="55"/>
  <c r="AC181" i="55"/>
  <c r="BT185" i="55"/>
  <c r="AA209" i="55"/>
  <c r="M92" i="55"/>
  <c r="AP123" i="55"/>
  <c r="BY217" i="55"/>
  <c r="Z174" i="55"/>
  <c r="AC188" i="55"/>
  <c r="AA158" i="55"/>
  <c r="O191" i="55"/>
  <c r="N152" i="55"/>
  <c r="N219" i="55"/>
  <c r="BL229" i="55"/>
  <c r="BN166" i="55"/>
  <c r="Q149" i="55"/>
  <c r="BH169" i="55"/>
  <c r="AV136" i="55"/>
  <c r="BF152" i="55"/>
  <c r="V54" i="55"/>
  <c r="BM126" i="55"/>
  <c r="BF123" i="55"/>
  <c r="AG208" i="55"/>
  <c r="W67" i="55"/>
  <c r="X10" i="55"/>
  <c r="AB39" i="55"/>
  <c r="AT135" i="55"/>
  <c r="AH212" i="55"/>
  <c r="BR212" i="55"/>
  <c r="R23" i="55"/>
  <c r="AQ193" i="55"/>
  <c r="AN139" i="55"/>
  <c r="BD192" i="55"/>
  <c r="X124" i="55"/>
  <c r="AD135" i="55"/>
  <c r="W87" i="55"/>
  <c r="AJ220" i="55"/>
  <c r="AR35" i="55"/>
  <c r="AY206" i="55"/>
  <c r="BU147" i="55"/>
  <c r="Z177" i="55"/>
  <c r="O158" i="55"/>
  <c r="BW128" i="55"/>
  <c r="AK122" i="55"/>
  <c r="AB158" i="55"/>
  <c r="AP132" i="55"/>
  <c r="BW96" i="55"/>
  <c r="AD139" i="55"/>
  <c r="BN198" i="55"/>
  <c r="BO202" i="55"/>
  <c r="Z39" i="55"/>
  <c r="BG220" i="55"/>
  <c r="BZ134" i="55"/>
  <c r="AW28" i="55"/>
  <c r="BD213" i="55"/>
  <c r="O44" i="55"/>
  <c r="BY108" i="55"/>
  <c r="AQ48" i="55"/>
  <c r="BP111" i="55"/>
  <c r="U86" i="55"/>
  <c r="AB77" i="55"/>
  <c r="AN104" i="55"/>
  <c r="M170" i="55"/>
  <c r="N15" i="55"/>
  <c r="BA222" i="55"/>
  <c r="AK216" i="55"/>
  <c r="N146" i="55"/>
  <c r="AY123" i="55"/>
  <c r="AN218" i="55"/>
  <c r="BA50" i="55"/>
  <c r="O133" i="55"/>
  <c r="AQ231" i="55"/>
  <c r="AP160" i="55"/>
  <c r="BO131" i="55"/>
  <c r="BS224" i="55"/>
  <c r="AO227" i="55"/>
  <c r="AA210" i="55"/>
  <c r="AE187" i="55"/>
  <c r="R24" i="55"/>
  <c r="AU55" i="55"/>
  <c r="AB64" i="55"/>
  <c r="AD228" i="55"/>
  <c r="AB62" i="55"/>
  <c r="BG160" i="55"/>
  <c r="BJ145" i="55"/>
  <c r="T7" i="55"/>
  <c r="N181" i="55"/>
  <c r="P110" i="55"/>
  <c r="BA37" i="55"/>
  <c r="BV170" i="55"/>
  <c r="N163" i="55"/>
  <c r="AX142" i="55"/>
  <c r="AR74" i="55"/>
  <c r="BK169" i="55"/>
  <c r="T225" i="55"/>
  <c r="W164" i="55"/>
  <c r="AV6" i="55"/>
  <c r="AT132" i="55"/>
  <c r="AX102" i="55"/>
  <c r="AD201" i="55"/>
  <c r="BK41" i="55"/>
  <c r="BD175" i="55"/>
  <c r="AV83" i="55"/>
  <c r="BI226" i="55"/>
  <c r="Q229" i="55"/>
  <c r="AW137" i="55"/>
  <c r="AO205" i="55"/>
  <c r="BO94" i="55"/>
  <c r="BV155" i="55"/>
  <c r="U85" i="55"/>
  <c r="BH183" i="55"/>
  <c r="BO153" i="55"/>
  <c r="AY113" i="55"/>
  <c r="AL173" i="55"/>
  <c r="AC189" i="55"/>
  <c r="AA136" i="55"/>
  <c r="X171" i="55"/>
  <c r="BD136" i="55"/>
  <c r="AD179" i="55"/>
  <c r="AW184" i="55"/>
  <c r="BJ227" i="55"/>
  <c r="Z31" i="55"/>
  <c r="AR181" i="55"/>
  <c r="BO147" i="55"/>
  <c r="BX84" i="55"/>
  <c r="AS72" i="55"/>
  <c r="AC194" i="55"/>
  <c r="W222" i="55"/>
  <c r="BL168" i="55"/>
  <c r="R47" i="55"/>
  <c r="BB162" i="55"/>
  <c r="R118" i="55"/>
  <c r="AN111" i="55"/>
  <c r="BK82" i="55"/>
  <c r="BD7" i="55"/>
  <c r="AV48" i="55"/>
  <c r="U154" i="55"/>
  <c r="AF210" i="55"/>
  <c r="AS71" i="55"/>
  <c r="BB148" i="55"/>
  <c r="AD176" i="55"/>
  <c r="T182" i="55"/>
  <c r="P15" i="55"/>
  <c r="BU174" i="55"/>
  <c r="AG52" i="55"/>
  <c r="BO222" i="55"/>
  <c r="BE220" i="55"/>
  <c r="BF196" i="55"/>
  <c r="BF31" i="55"/>
  <c r="R65" i="55"/>
  <c r="S190" i="55"/>
  <c r="BB74" i="55"/>
  <c r="P32" i="55"/>
  <c r="N30" i="55"/>
  <c r="AS228" i="55"/>
  <c r="BG134" i="55"/>
  <c r="BT121" i="55"/>
  <c r="AM168" i="55"/>
  <c r="AM173" i="55"/>
  <c r="AS219" i="55"/>
  <c r="AF12" i="55"/>
  <c r="Y216" i="55"/>
  <c r="BV122" i="55"/>
  <c r="AX143" i="55"/>
  <c r="BC193" i="55"/>
  <c r="BP212" i="55"/>
  <c r="O184" i="55"/>
  <c r="V98" i="55"/>
  <c r="BW167" i="55"/>
  <c r="AJ173" i="55"/>
  <c r="AJ7" i="55"/>
  <c r="U204" i="55"/>
  <c r="AT182" i="55"/>
  <c r="AB146" i="55"/>
  <c r="AE175" i="55"/>
  <c r="N177" i="55"/>
  <c r="AY134" i="55"/>
  <c r="O13" i="55"/>
  <c r="BR230" i="55"/>
  <c r="AR96" i="55"/>
  <c r="BD171" i="55"/>
  <c r="BW221" i="55"/>
  <c r="AU171" i="55"/>
  <c r="BE180" i="55"/>
  <c r="BX170" i="55"/>
  <c r="BB164" i="55"/>
  <c r="U210" i="55"/>
  <c r="AR105" i="55"/>
  <c r="BI189" i="55"/>
  <c r="BU130" i="55"/>
  <c r="P227" i="55"/>
  <c r="AG222" i="55"/>
  <c r="AG183" i="55"/>
  <c r="AD119" i="55"/>
  <c r="Z230" i="55"/>
  <c r="BL204" i="55"/>
  <c r="BU93" i="55"/>
  <c r="BA177" i="55"/>
  <c r="P222" i="55"/>
  <c r="BU149" i="55"/>
  <c r="BE233" i="55"/>
  <c r="AQ181" i="55"/>
  <c r="BD114" i="55"/>
  <c r="W202" i="55"/>
  <c r="BP124" i="55"/>
  <c r="BX208" i="55"/>
  <c r="AN133" i="55"/>
  <c r="AM135" i="55"/>
  <c r="BM133" i="55"/>
  <c r="BN192" i="55"/>
  <c r="AJ138" i="55"/>
  <c r="BO200" i="55"/>
  <c r="V15" i="55"/>
  <c r="AJ232" i="55"/>
  <c r="AD193" i="55"/>
  <c r="AI174" i="55"/>
  <c r="X183" i="55"/>
  <c r="BM231" i="55"/>
  <c r="AD192" i="55"/>
  <c r="V115" i="55"/>
  <c r="BC92" i="55"/>
  <c r="BB117" i="55"/>
  <c r="O202" i="55"/>
  <c r="BD166" i="55"/>
  <c r="BA168" i="55"/>
  <c r="AI232" i="55"/>
  <c r="BS206" i="55"/>
  <c r="BD165" i="55"/>
  <c r="AF197" i="55"/>
  <c r="U169" i="55"/>
  <c r="Q135" i="55"/>
  <c r="AS220" i="55"/>
  <c r="BH216" i="55"/>
  <c r="S116" i="55"/>
  <c r="Q191" i="55"/>
  <c r="N214" i="55"/>
  <c r="BN193" i="55"/>
  <c r="BE207" i="55"/>
  <c r="AY211" i="55"/>
  <c r="AT10" i="55"/>
  <c r="AZ50" i="55"/>
  <c r="BA223" i="55"/>
  <c r="X161" i="55"/>
  <c r="AJ156" i="55"/>
  <c r="BU219" i="55"/>
  <c r="N69" i="55"/>
  <c r="V56" i="55"/>
  <c r="BM213" i="55"/>
  <c r="BM177" i="55"/>
  <c r="BW232" i="55"/>
  <c r="X194" i="55"/>
  <c r="Q203" i="55"/>
  <c r="BQ203" i="55"/>
  <c r="AH148" i="55"/>
  <c r="BA117" i="55"/>
  <c r="AR118" i="55"/>
  <c r="AQ195" i="55"/>
  <c r="BH163" i="55"/>
  <c r="N171" i="55"/>
  <c r="R211" i="55"/>
  <c r="AP166" i="55"/>
  <c r="BD97" i="55"/>
  <c r="BN207" i="55"/>
  <c r="P121" i="55"/>
  <c r="AF18" i="55"/>
  <c r="BA206" i="55"/>
  <c r="U183" i="55"/>
  <c r="BT202" i="55"/>
  <c r="Q158" i="55"/>
  <c r="Y230" i="55"/>
  <c r="BB184" i="55"/>
  <c r="Z68" i="55"/>
  <c r="N192" i="55"/>
  <c r="BK52" i="55"/>
  <c r="T42" i="55"/>
  <c r="R19" i="55"/>
  <c r="AE84" i="55"/>
  <c r="N71" i="55"/>
  <c r="AQ125" i="55"/>
  <c r="AV221" i="55"/>
  <c r="S230" i="55"/>
  <c r="AT7" i="55"/>
  <c r="AB154" i="55"/>
  <c r="AU195" i="55"/>
  <c r="AD104" i="55"/>
  <c r="P9" i="55"/>
  <c r="AM221" i="55"/>
  <c r="BT205" i="55"/>
  <c r="Z50" i="55"/>
  <c r="BM171" i="55"/>
  <c r="S156" i="55"/>
  <c r="Y194" i="55"/>
  <c r="BI204" i="55"/>
  <c r="Y232" i="55"/>
  <c r="AB99" i="55"/>
  <c r="BE192" i="55"/>
  <c r="AL210" i="55"/>
  <c r="X146" i="55"/>
  <c r="AO178" i="55"/>
  <c r="AR194" i="55"/>
  <c r="BM225" i="55"/>
  <c r="BX177" i="55"/>
  <c r="AU157" i="55"/>
  <c r="AE171" i="55"/>
  <c r="BQ224" i="55"/>
  <c r="BC172" i="55"/>
  <c r="W62" i="55"/>
  <c r="BF64" i="55"/>
  <c r="AI121" i="55"/>
  <c r="AP124" i="55"/>
  <c r="AA39" i="55"/>
  <c r="AT113" i="55"/>
  <c r="AH108" i="55"/>
  <c r="Z200" i="55"/>
  <c r="AM151" i="55"/>
  <c r="BN91" i="55"/>
  <c r="AE123" i="55"/>
  <c r="BQ7" i="55"/>
  <c r="AV185" i="55"/>
  <c r="Y47" i="55"/>
  <c r="BT169" i="55"/>
  <c r="BK164" i="55"/>
  <c r="AK115" i="55"/>
  <c r="BD163" i="55"/>
  <c r="AH106" i="55"/>
  <c r="AE190" i="55"/>
  <c r="AT160" i="55"/>
  <c r="BO159" i="55"/>
  <c r="AV126" i="55"/>
  <c r="AJ63" i="55"/>
  <c r="O57" i="55"/>
  <c r="T141" i="55"/>
  <c r="BI12" i="55"/>
  <c r="N223" i="55"/>
  <c r="AW110" i="55"/>
  <c r="BD205" i="55"/>
  <c r="AC161" i="55"/>
  <c r="BZ175" i="55"/>
  <c r="BF204" i="55"/>
  <c r="AD12" i="55"/>
  <c r="AG221" i="55"/>
  <c r="Q218" i="55"/>
  <c r="AN129" i="55"/>
  <c r="BC146" i="55"/>
  <c r="BQ124" i="55"/>
  <c r="AL163" i="55"/>
  <c r="BB205" i="55"/>
  <c r="N49" i="55"/>
  <c r="BG225" i="55"/>
  <c r="AF38" i="55"/>
  <c r="AK222" i="55"/>
  <c r="BF131" i="55"/>
  <c r="BK60" i="55"/>
  <c r="BS147" i="55"/>
  <c r="AZ223" i="55"/>
  <c r="AX173" i="55"/>
  <c r="BS78" i="55"/>
  <c r="AM208" i="55"/>
  <c r="P97" i="55"/>
  <c r="Z58" i="55"/>
  <c r="Z225" i="55"/>
  <c r="O234" i="55"/>
  <c r="BJ161" i="55"/>
  <c r="T56" i="55"/>
  <c r="X97" i="55"/>
  <c r="BA134" i="55"/>
  <c r="AS162" i="55"/>
  <c r="BU204" i="55"/>
  <c r="AF222" i="55"/>
  <c r="BP207" i="55"/>
  <c r="AB204" i="55"/>
  <c r="BA102" i="55"/>
  <c r="BV130" i="55"/>
  <c r="AT155" i="55"/>
  <c r="BK87" i="55"/>
  <c r="AD86" i="55"/>
  <c r="AJ157" i="55"/>
  <c r="BJ213" i="55"/>
  <c r="AL155" i="55"/>
  <c r="Y209" i="55"/>
  <c r="BZ202" i="55"/>
  <c r="AZ151" i="55"/>
  <c r="AZ215" i="55"/>
  <c r="AO173" i="55"/>
  <c r="AH99" i="55"/>
  <c r="R187" i="55"/>
  <c r="P223" i="55"/>
  <c r="P231" i="55"/>
  <c r="AP231" i="55"/>
  <c r="BV144" i="55"/>
  <c r="BP7" i="55"/>
  <c r="P86" i="55"/>
  <c r="BK230" i="55"/>
  <c r="BB72" i="55"/>
  <c r="M52" i="55"/>
  <c r="W173" i="55"/>
  <c r="BI180" i="55"/>
  <c r="BI183" i="55"/>
  <c r="AM126" i="55"/>
  <c r="AE231" i="55"/>
  <c r="S179" i="55"/>
  <c r="BY201" i="55"/>
  <c r="AH190" i="55"/>
  <c r="P103" i="55"/>
  <c r="X174" i="55"/>
  <c r="AV82" i="55"/>
  <c r="AF213" i="55"/>
  <c r="AE98" i="55"/>
  <c r="BQ187" i="55"/>
  <c r="BP93" i="55"/>
  <c r="AK204" i="55"/>
  <c r="Y129" i="55"/>
  <c r="Y217" i="55"/>
  <c r="BB157" i="55"/>
  <c r="BG128" i="55"/>
  <c r="N226" i="55"/>
  <c r="T86" i="55"/>
  <c r="BF110" i="55"/>
  <c r="BK79" i="55"/>
  <c r="AA168" i="55"/>
  <c r="BK156" i="55"/>
  <c r="BO219" i="55"/>
  <c r="Y215" i="55"/>
  <c r="R202" i="55"/>
  <c r="AR70" i="55"/>
  <c r="BX71" i="55"/>
  <c r="BH77" i="55"/>
  <c r="BD180" i="55"/>
  <c r="BS182" i="55"/>
  <c r="R148" i="55"/>
  <c r="S209" i="55"/>
  <c r="BW206" i="55"/>
  <c r="BK214" i="55"/>
  <c r="BR136" i="55"/>
  <c r="AI208" i="55"/>
  <c r="AH68" i="55"/>
  <c r="AB213" i="55"/>
  <c r="AS215" i="55"/>
  <c r="V192" i="55"/>
  <c r="BA189" i="55"/>
  <c r="AR186" i="55"/>
  <c r="AZ126" i="55"/>
  <c r="N95" i="55"/>
  <c r="N98" i="55"/>
  <c r="Z207" i="55"/>
  <c r="Q48" i="55"/>
  <c r="T190" i="55"/>
  <c r="BE65" i="55"/>
  <c r="AX112" i="55"/>
  <c r="M188" i="55"/>
  <c r="BS234" i="55"/>
  <c r="AJ203" i="55"/>
  <c r="BE83" i="55"/>
  <c r="BF201" i="55"/>
  <c r="X231" i="55"/>
  <c r="BB224" i="55"/>
  <c r="AH192" i="55"/>
  <c r="AC201" i="55"/>
  <c r="AA203" i="55"/>
  <c r="S148" i="55"/>
  <c r="Y146" i="55"/>
  <c r="AC95" i="55"/>
  <c r="M71" i="55"/>
  <c r="AQ168" i="55"/>
  <c r="AX185" i="55"/>
  <c r="N138" i="55"/>
  <c r="X99" i="55"/>
  <c r="BU167" i="55"/>
  <c r="AK108" i="55"/>
  <c r="BC143" i="55"/>
  <c r="BH228" i="55"/>
  <c r="AW109" i="55"/>
  <c r="BU116" i="55"/>
  <c r="AP45" i="55"/>
  <c r="AC191" i="55"/>
  <c r="BZ218" i="55"/>
  <c r="AS144" i="55"/>
  <c r="Z104" i="55"/>
  <c r="AB221" i="55"/>
  <c r="AD21" i="55"/>
  <c r="BU216" i="55"/>
  <c r="BF195" i="55"/>
  <c r="AE137" i="55"/>
  <c r="AH185" i="55"/>
  <c r="BM114" i="55"/>
  <c r="BT225" i="55"/>
  <c r="AR98" i="55"/>
  <c r="AF152" i="55"/>
  <c r="AU167" i="55"/>
  <c r="AR145" i="55"/>
  <c r="BD82" i="55"/>
  <c r="BJ128" i="55"/>
  <c r="AY99" i="55"/>
  <c r="AG220" i="55"/>
  <c r="AG70" i="55"/>
  <c r="BF185" i="55"/>
  <c r="AD140" i="55"/>
  <c r="P143" i="55"/>
  <c r="AJ136" i="55"/>
  <c r="AU138" i="55"/>
  <c r="R111" i="55"/>
  <c r="AK234" i="55"/>
  <c r="T52" i="55"/>
  <c r="R71" i="55"/>
  <c r="BT139" i="55"/>
  <c r="BH197" i="55"/>
  <c r="T154" i="55"/>
  <c r="V34" i="55"/>
  <c r="BB159" i="55"/>
  <c r="BX48" i="55"/>
  <c r="BH175" i="55"/>
  <c r="AR136" i="55"/>
  <c r="BR189" i="55"/>
  <c r="BM216" i="55"/>
  <c r="BV129" i="55"/>
  <c r="AF181" i="55"/>
  <c r="R150" i="55"/>
  <c r="AF215" i="55"/>
  <c r="M128" i="55"/>
  <c r="AK169" i="55"/>
  <c r="AR197" i="55"/>
  <c r="BP163" i="55"/>
  <c r="AX201" i="55"/>
  <c r="AD26" i="55"/>
  <c r="AG207" i="55"/>
  <c r="BA149" i="55"/>
  <c r="Y154" i="55"/>
  <c r="V210" i="55"/>
  <c r="BC218" i="55"/>
  <c r="BD216" i="55"/>
  <c r="BD199" i="55"/>
  <c r="Z28" i="55"/>
  <c r="BG153" i="55"/>
  <c r="BU194" i="55"/>
  <c r="M137" i="55"/>
  <c r="R68" i="55"/>
  <c r="BM192" i="55"/>
  <c r="BK92" i="55"/>
  <c r="BE170" i="55"/>
  <c r="AT204" i="55"/>
  <c r="BK167" i="55"/>
  <c r="BP134" i="55"/>
  <c r="AH145" i="55"/>
  <c r="BF207" i="55"/>
  <c r="AU206" i="55"/>
  <c r="BY172" i="55"/>
  <c r="BT214" i="55"/>
  <c r="AQ103" i="55"/>
  <c r="T186" i="55"/>
  <c r="BM221" i="55"/>
  <c r="AH215" i="55"/>
  <c r="AW180" i="55"/>
  <c r="BJ164" i="55"/>
  <c r="AJ180" i="55"/>
  <c r="BG119" i="55"/>
  <c r="AD83" i="55"/>
  <c r="BW149" i="55"/>
  <c r="R49" i="55"/>
  <c r="AY233" i="55"/>
  <c r="AO194" i="55"/>
  <c r="BR233" i="55"/>
  <c r="BT224" i="55"/>
  <c r="BV116" i="55"/>
  <c r="V139" i="55"/>
  <c r="O148" i="55"/>
  <c r="Q193" i="55"/>
  <c r="O168" i="55"/>
  <c r="AA178" i="55"/>
  <c r="BB129" i="55"/>
  <c r="BF141" i="55"/>
  <c r="BJ225" i="55"/>
  <c r="R156" i="55"/>
  <c r="AA118" i="55"/>
  <c r="BR195" i="55"/>
  <c r="BF112" i="55"/>
  <c r="P40" i="55"/>
  <c r="AY200" i="55"/>
  <c r="AM93" i="55"/>
  <c r="BI196" i="55"/>
  <c r="AY118" i="55"/>
  <c r="BN100" i="55"/>
  <c r="AL8" i="55"/>
  <c r="Z110" i="55"/>
  <c r="Z228" i="55"/>
  <c r="AU201" i="55"/>
  <c r="AJ175" i="55"/>
  <c r="AX165" i="55"/>
  <c r="BG8" i="55"/>
  <c r="AS225" i="55"/>
  <c r="U197" i="55"/>
  <c r="BJ232" i="55"/>
  <c r="AL204" i="55"/>
  <c r="Z166" i="55"/>
  <c r="U13" i="55"/>
  <c r="X33" i="55"/>
  <c r="BN221" i="55"/>
  <c r="P209" i="55"/>
  <c r="BS215" i="55"/>
  <c r="AM206" i="55"/>
  <c r="AT95" i="55"/>
  <c r="AA182" i="55"/>
  <c r="BL93" i="55"/>
  <c r="BA129" i="55"/>
  <c r="AH168" i="55"/>
  <c r="AB181" i="55"/>
  <c r="BI118" i="55"/>
  <c r="AF80" i="55"/>
  <c r="AP142" i="55"/>
  <c r="Z161" i="55"/>
  <c r="P140" i="55"/>
  <c r="N9" i="55"/>
  <c r="AD126" i="55"/>
  <c r="AA65" i="55"/>
  <c r="BR7" i="55"/>
  <c r="BM214" i="55"/>
  <c r="BT60" i="55"/>
  <c r="BB204" i="55"/>
  <c r="BS71" i="55"/>
  <c r="BP184" i="55"/>
  <c r="BT147" i="55"/>
  <c r="AO94" i="55"/>
  <c r="AI172" i="55"/>
  <c r="AR187" i="55"/>
  <c r="Z203" i="55"/>
  <c r="N102" i="55"/>
  <c r="AQ144" i="55"/>
  <c r="N127" i="55"/>
  <c r="X207" i="55"/>
  <c r="BJ135" i="55"/>
  <c r="BJ203" i="55"/>
  <c r="AQ208" i="55"/>
  <c r="BK75" i="55"/>
  <c r="AQ177" i="55"/>
  <c r="AQ91" i="55"/>
  <c r="AS84" i="55"/>
  <c r="BH152" i="55"/>
  <c r="V69" i="55"/>
  <c r="AY162" i="55"/>
  <c r="BB149" i="55"/>
  <c r="BH112" i="55"/>
  <c r="W203" i="55"/>
  <c r="AM100" i="55"/>
  <c r="BU43" i="55"/>
  <c r="W148" i="55"/>
  <c r="BN185" i="55"/>
  <c r="AQ174" i="55"/>
  <c r="AD93" i="55"/>
  <c r="BS136" i="55"/>
  <c r="AR202" i="55"/>
  <c r="BN176" i="55"/>
  <c r="BW144" i="55"/>
  <c r="AI114" i="55"/>
  <c r="BA197" i="55"/>
  <c r="U172" i="55"/>
  <c r="AT134" i="55"/>
  <c r="AW161" i="55"/>
  <c r="M112" i="55"/>
  <c r="AS139" i="55"/>
  <c r="BE164" i="55"/>
  <c r="W105" i="55"/>
  <c r="Y213" i="55"/>
  <c r="AP203" i="55"/>
  <c r="BF128" i="55"/>
  <c r="AM213" i="55"/>
  <c r="AG146" i="55"/>
  <c r="BA221" i="55"/>
  <c r="BW168" i="55"/>
  <c r="AE8" i="55"/>
  <c r="AZ225" i="55"/>
  <c r="BZ136" i="55"/>
  <c r="BR213" i="55"/>
  <c r="BY203" i="55"/>
  <c r="AK8" i="55"/>
  <c r="V143" i="55"/>
  <c r="BX58" i="55"/>
  <c r="BS208" i="55"/>
  <c r="X66" i="55"/>
  <c r="BW216" i="55"/>
  <c r="BZ209" i="55"/>
  <c r="BM193" i="55"/>
  <c r="AR214" i="55"/>
  <c r="AM179" i="55"/>
  <c r="AR203" i="55"/>
  <c r="AM201" i="55"/>
  <c r="Q167" i="55"/>
  <c r="BO170" i="55"/>
  <c r="X136" i="55"/>
  <c r="AC82" i="55"/>
  <c r="M210" i="55"/>
  <c r="BU160" i="55"/>
  <c r="AJ37" i="55"/>
  <c r="AU173" i="55"/>
  <c r="BI230" i="55"/>
  <c r="V133" i="55"/>
  <c r="AF106" i="55"/>
  <c r="BU201" i="55"/>
  <c r="BF103" i="55"/>
  <c r="BX217" i="55"/>
  <c r="P195" i="55"/>
  <c r="AR125" i="55"/>
  <c r="Z188" i="55"/>
  <c r="AT233" i="55"/>
  <c r="BT138" i="55"/>
  <c r="R188" i="55"/>
  <c r="BP194" i="55"/>
  <c r="V228" i="55"/>
  <c r="AN92" i="55"/>
  <c r="AP73" i="55"/>
  <c r="BW162" i="55"/>
  <c r="BX96" i="55"/>
  <c r="AA160" i="55"/>
  <c r="T221" i="55"/>
  <c r="BO207" i="55"/>
  <c r="BN140" i="55"/>
  <c r="AH180" i="55"/>
  <c r="BB6" i="55"/>
  <c r="BM205" i="55"/>
  <c r="BO212" i="55"/>
  <c r="BP214" i="55"/>
  <c r="N230" i="55"/>
  <c r="BU159" i="55"/>
  <c r="T6" i="55"/>
  <c r="BW234" i="55"/>
  <c r="AH150" i="55"/>
  <c r="AT192" i="55"/>
  <c r="BA135" i="55"/>
  <c r="AD16" i="55"/>
  <c r="AW95" i="55"/>
  <c r="M219" i="55"/>
  <c r="AY156" i="55"/>
  <c r="BJ33" i="55"/>
  <c r="BY88" i="55"/>
  <c r="O119" i="55"/>
  <c r="AY195" i="55"/>
  <c r="AI83" i="55"/>
  <c r="BH192" i="55"/>
  <c r="AG228" i="55"/>
  <c r="R15" i="55"/>
  <c r="AA115" i="55"/>
  <c r="AO218" i="55"/>
  <c r="M75" i="55"/>
  <c r="AL228" i="55"/>
  <c r="V168" i="55"/>
  <c r="Q159" i="55"/>
  <c r="BR190" i="55"/>
  <c r="AK197" i="55"/>
  <c r="BB96" i="55"/>
  <c r="AU208" i="55"/>
  <c r="AC208" i="55"/>
  <c r="BW153" i="55"/>
  <c r="BA163" i="55"/>
  <c r="P12" i="55"/>
  <c r="BL184" i="55"/>
  <c r="AS222" i="55"/>
  <c r="AV196" i="55"/>
  <c r="AV207" i="55"/>
  <c r="N39" i="55"/>
  <c r="Y153" i="55"/>
  <c r="AJ144" i="55"/>
  <c r="BJ193" i="55"/>
  <c r="AG155" i="55"/>
  <c r="Z38" i="55"/>
  <c r="BC6" i="55"/>
  <c r="AT206" i="55"/>
  <c r="AF43" i="55"/>
  <c r="BD52" i="55"/>
  <c r="AG6" i="55"/>
  <c r="AP135" i="55"/>
  <c r="O84" i="55"/>
  <c r="BE195" i="55"/>
  <c r="BX212" i="55"/>
  <c r="Z217" i="55"/>
  <c r="AO183" i="55"/>
  <c r="O38" i="55"/>
  <c r="AF101" i="55"/>
  <c r="BY213" i="55"/>
  <c r="BD212" i="55"/>
  <c r="BS90" i="55"/>
  <c r="AY226" i="55"/>
  <c r="R176" i="55"/>
  <c r="BY171" i="55"/>
  <c r="Q228" i="55"/>
  <c r="S193" i="55"/>
  <c r="BU211" i="55"/>
  <c r="BZ106" i="55"/>
  <c r="BP142" i="55"/>
  <c r="AK164" i="55"/>
  <c r="AN205" i="55"/>
  <c r="AR101" i="55"/>
  <c r="BU170" i="55"/>
  <c r="O160" i="55"/>
  <c r="BA208" i="55"/>
  <c r="BL221" i="55"/>
  <c r="AR10" i="55"/>
  <c r="BA217" i="55"/>
  <c r="S232" i="55"/>
  <c r="BT90" i="55"/>
  <c r="BC180" i="55"/>
  <c r="AG195" i="55"/>
  <c r="AH198" i="55"/>
  <c r="AX202" i="55"/>
  <c r="BB193" i="55"/>
  <c r="BE56" i="55"/>
  <c r="AL63" i="55"/>
  <c r="AU220" i="55"/>
  <c r="BV149" i="55"/>
  <c r="BN98" i="55"/>
  <c r="BS106" i="55"/>
  <c r="BO7" i="55"/>
  <c r="BH182" i="55"/>
  <c r="BK103" i="55"/>
  <c r="AD64" i="55"/>
  <c r="AV170" i="55"/>
  <c r="AX81" i="55"/>
  <c r="BD100" i="55"/>
  <c r="BZ153" i="55"/>
  <c r="N117" i="55"/>
  <c r="AI116" i="55"/>
  <c r="AN216" i="55"/>
  <c r="AH211" i="55"/>
  <c r="S172" i="55"/>
  <c r="AW220" i="55"/>
  <c r="BK6" i="55"/>
  <c r="AF10" i="55"/>
  <c r="AD232" i="55"/>
  <c r="AF6" i="55"/>
  <c r="AU196" i="55"/>
  <c r="N6" i="55"/>
  <c r="AZ88" i="55"/>
  <c r="BM203" i="55"/>
  <c r="AH204" i="55"/>
  <c r="AD20" i="55"/>
  <c r="AQ169" i="55"/>
  <c r="AF184" i="55"/>
  <c r="AX230" i="55"/>
  <c r="BZ148" i="55"/>
  <c r="AA124" i="55"/>
  <c r="Z49" i="55"/>
  <c r="BJ221" i="55"/>
  <c r="P187" i="55"/>
  <c r="AS135" i="55"/>
  <c r="AT126" i="55"/>
  <c r="BN128" i="55"/>
  <c r="AL209" i="55"/>
  <c r="V48" i="55"/>
  <c r="W131" i="55"/>
  <c r="R61" i="55"/>
  <c r="BH154" i="55"/>
  <c r="AM228" i="55"/>
  <c r="P49" i="55"/>
  <c r="AI207" i="55"/>
  <c r="BR206" i="55"/>
  <c r="AN142" i="55"/>
  <c r="BE128" i="55"/>
  <c r="AK230" i="55"/>
  <c r="AW194" i="55"/>
  <c r="BF184" i="55"/>
  <c r="P113" i="55"/>
  <c r="AV227" i="55"/>
  <c r="BB175" i="55"/>
  <c r="AX8" i="55"/>
  <c r="AJ127" i="55"/>
  <c r="BO189" i="55"/>
  <c r="AF138" i="55"/>
  <c r="AS209" i="55"/>
  <c r="T76" i="55"/>
  <c r="AB151" i="55"/>
  <c r="AC211" i="55"/>
  <c r="BV191" i="55"/>
  <c r="AB150" i="55"/>
  <c r="BV123" i="55"/>
  <c r="BW19" i="55"/>
  <c r="AT191" i="55"/>
  <c r="BJ151" i="55"/>
  <c r="N158" i="55"/>
  <c r="AD215" i="55"/>
  <c r="BV110" i="55"/>
  <c r="BA96" i="55"/>
  <c r="AT56" i="55"/>
  <c r="AO186" i="55"/>
  <c r="BR97" i="55"/>
  <c r="BH211" i="55"/>
  <c r="BD152" i="55"/>
  <c r="AF45" i="55"/>
  <c r="AT190" i="55"/>
  <c r="AY149" i="55"/>
  <c r="AP230" i="55"/>
  <c r="AS6" i="55"/>
  <c r="AY129" i="55"/>
  <c r="X221" i="55"/>
  <c r="BU221" i="55"/>
  <c r="M174" i="55"/>
  <c r="AT216" i="55"/>
  <c r="BS221" i="55"/>
  <c r="AS193" i="55"/>
  <c r="BI177" i="55"/>
  <c r="V60" i="55"/>
  <c r="Q123" i="55"/>
  <c r="Z48" i="55"/>
  <c r="T228" i="55"/>
  <c r="BG218" i="55"/>
  <c r="Z52" i="55"/>
  <c r="BE105" i="55"/>
  <c r="Q219" i="55"/>
  <c r="O194" i="55"/>
  <c r="N157" i="55"/>
  <c r="T113" i="55"/>
  <c r="S62" i="55"/>
  <c r="T59" i="55"/>
  <c r="Z125" i="55"/>
  <c r="R140" i="55"/>
  <c r="U214" i="55"/>
  <c r="W208" i="55"/>
  <c r="S173" i="55"/>
  <c r="AB131" i="55"/>
  <c r="BL91" i="55"/>
  <c r="AR126" i="55"/>
  <c r="AU115" i="55"/>
  <c r="O111" i="55"/>
  <c r="S144" i="55"/>
  <c r="BZ212" i="55"/>
  <c r="AG137" i="55"/>
  <c r="T160" i="55"/>
  <c r="AW155" i="55"/>
  <c r="BT86" i="55"/>
  <c r="BV56" i="55"/>
  <c r="AN196" i="55"/>
  <c r="AD230" i="55"/>
  <c r="BW201" i="55"/>
  <c r="R100" i="55"/>
  <c r="AN113" i="55"/>
  <c r="AB148" i="55"/>
  <c r="V178" i="55"/>
  <c r="BH224" i="55"/>
  <c r="BY59" i="55"/>
  <c r="BY138" i="55"/>
  <c r="BB225" i="55"/>
  <c r="BZ104" i="55"/>
  <c r="AK194" i="55"/>
  <c r="AC219" i="55"/>
  <c r="N60" i="55"/>
  <c r="BF188" i="55"/>
  <c r="M179" i="55"/>
  <c r="AR8" i="55"/>
  <c r="BF108" i="55"/>
  <c r="BC173" i="55"/>
  <c r="Z17" i="55"/>
  <c r="Z169" i="55"/>
  <c r="AN207" i="55"/>
  <c r="AF35" i="55"/>
  <c r="AW224" i="55"/>
  <c r="AU125" i="55"/>
  <c r="BG221" i="55"/>
  <c r="AR114" i="55"/>
  <c r="T69" i="55"/>
  <c r="AB19" i="55"/>
  <c r="BX200" i="55"/>
  <c r="T149" i="55"/>
  <c r="AF183" i="55"/>
  <c r="BU185" i="55"/>
  <c r="AY169" i="55"/>
  <c r="M189" i="55"/>
  <c r="BX230" i="55"/>
  <c r="BV212" i="55"/>
  <c r="S186" i="55"/>
  <c r="N38" i="55"/>
  <c r="V231" i="55"/>
  <c r="W186" i="55"/>
  <c r="BO215" i="55"/>
  <c r="M185" i="55"/>
  <c r="N7" i="55"/>
  <c r="BT142" i="55"/>
  <c r="AQ161" i="55"/>
  <c r="AC204" i="55"/>
  <c r="AE196" i="55"/>
  <c r="BN144" i="55"/>
  <c r="AT177" i="55"/>
  <c r="AS214" i="55"/>
  <c r="BL87" i="55"/>
  <c r="Z187" i="55"/>
  <c r="BA175" i="55"/>
  <c r="BX185" i="55"/>
  <c r="BH213" i="55"/>
  <c r="Q231" i="55"/>
  <c r="BS107" i="55"/>
  <c r="BP131" i="55"/>
  <c r="AC81" i="55"/>
  <c r="V165" i="55"/>
  <c r="AI156" i="55"/>
  <c r="AG196" i="55"/>
  <c r="V160" i="55"/>
  <c r="BF199" i="55"/>
  <c r="BK199" i="55"/>
  <c r="X26" i="55"/>
  <c r="AD220" i="55"/>
  <c r="BL140" i="55"/>
  <c r="BW174" i="55"/>
  <c r="AH207" i="55"/>
  <c r="AA202" i="55"/>
  <c r="Q117" i="55"/>
  <c r="AU203" i="55"/>
  <c r="AF168" i="55"/>
  <c r="AX134" i="55"/>
  <c r="T184" i="55"/>
  <c r="Q6" i="55"/>
  <c r="AX158" i="55"/>
  <c r="Z167" i="55"/>
  <c r="AE145" i="55"/>
  <c r="V161" i="55"/>
  <c r="S141" i="55"/>
  <c r="AY231" i="55"/>
  <c r="BC233" i="55"/>
  <c r="AN151" i="55"/>
  <c r="X16" i="55"/>
  <c r="S105" i="55"/>
  <c r="AD76" i="55"/>
  <c r="AB233" i="55"/>
  <c r="O174" i="55"/>
  <c r="R17" i="55"/>
  <c r="Z178" i="55"/>
  <c r="V63" i="55"/>
  <c r="AQ67" i="55"/>
  <c r="BK162" i="55"/>
  <c r="V27" i="55"/>
  <c r="BS137" i="55"/>
  <c r="AV224" i="55"/>
  <c r="AJ182" i="55"/>
  <c r="X51" i="55"/>
  <c r="R48" i="55"/>
  <c r="BF138" i="55"/>
  <c r="AV7" i="55"/>
  <c r="BO116" i="55"/>
  <c r="P119" i="55"/>
  <c r="BT206" i="55"/>
  <c r="Z153" i="55"/>
  <c r="O131" i="55"/>
  <c r="U205" i="55"/>
  <c r="BB153" i="55"/>
  <c r="AM6" i="55"/>
  <c r="Z19" i="55"/>
  <c r="N217" i="55"/>
  <c r="V211" i="55"/>
  <c r="AG170" i="55"/>
  <c r="S206" i="55"/>
  <c r="X17" i="55"/>
  <c r="AK206" i="55"/>
  <c r="N73" i="55"/>
  <c r="AS226" i="55"/>
  <c r="AX154" i="55"/>
  <c r="M226" i="55"/>
  <c r="AG191" i="55"/>
  <c r="AS99" i="55"/>
  <c r="BX130" i="55"/>
  <c r="U170" i="55"/>
  <c r="S162" i="55"/>
  <c r="AD162" i="55"/>
  <c r="BY187" i="55"/>
  <c r="M207" i="55"/>
  <c r="BR229" i="55"/>
  <c r="AT230" i="55"/>
  <c r="BC186" i="55"/>
  <c r="BY218" i="55"/>
  <c r="P69" i="55"/>
  <c r="BY158" i="55"/>
  <c r="AF46" i="55"/>
  <c r="BT221" i="55"/>
  <c r="Z234" i="55"/>
  <c r="AD61" i="55"/>
  <c r="BF153" i="55"/>
  <c r="BN42" i="55"/>
  <c r="BX232" i="55"/>
  <c r="AX224" i="55"/>
  <c r="BC207" i="55"/>
  <c r="BY126" i="55"/>
  <c r="BP232" i="55"/>
  <c r="BF205" i="55"/>
  <c r="BU142" i="55"/>
  <c r="AH179" i="55"/>
  <c r="BL170" i="55"/>
  <c r="V109" i="55"/>
  <c r="BQ227" i="55"/>
  <c r="AR9" i="55"/>
  <c r="BT211" i="55"/>
  <c r="Q223" i="55"/>
  <c r="AD167" i="55"/>
  <c r="AU177" i="55"/>
  <c r="BE227" i="55"/>
  <c r="O228" i="55"/>
  <c r="BD110" i="55"/>
  <c r="X155" i="55"/>
  <c r="BD203" i="55"/>
  <c r="N72" i="55"/>
  <c r="BI218" i="55"/>
  <c r="BJ229" i="55"/>
  <c r="AQ170" i="55"/>
  <c r="AO206" i="55"/>
  <c r="AJ106" i="55"/>
  <c r="BG209" i="55"/>
  <c r="BQ219" i="55"/>
  <c r="BK180" i="55"/>
  <c r="N165" i="55"/>
  <c r="AH75" i="55"/>
  <c r="AK151" i="55"/>
  <c r="BQ226" i="55"/>
  <c r="BV232" i="55"/>
  <c r="AP181" i="55"/>
  <c r="AZ149" i="55"/>
  <c r="BU121" i="55"/>
  <c r="BU190" i="55"/>
  <c r="AI190" i="55"/>
  <c r="N47" i="55"/>
  <c r="AD218" i="55"/>
  <c r="BX143" i="55"/>
  <c r="AL230" i="55"/>
  <c r="BA192" i="55"/>
  <c r="AQ233" i="55"/>
  <c r="AT227" i="55"/>
  <c r="R18" i="55"/>
  <c r="AD105" i="55"/>
  <c r="BG203" i="55"/>
  <c r="BA101" i="55"/>
  <c r="BW204" i="55"/>
  <c r="AF60" i="55"/>
  <c r="BQ87" i="55"/>
  <c r="P73" i="55"/>
  <c r="Y219" i="55"/>
  <c r="S80" i="55"/>
  <c r="Z44" i="55"/>
  <c r="AN177" i="55"/>
  <c r="BY178" i="55"/>
  <c r="AI224" i="55"/>
  <c r="AR230" i="55"/>
  <c r="BU129" i="55"/>
  <c r="Q163" i="55"/>
  <c r="BA226" i="55"/>
  <c r="BG179" i="55"/>
  <c r="AV215" i="55"/>
  <c r="AU140" i="55"/>
  <c r="BR183" i="55"/>
  <c r="AA159" i="55"/>
  <c r="BQ138" i="55"/>
  <c r="BW106" i="55"/>
  <c r="V111" i="55"/>
  <c r="AM120" i="55"/>
  <c r="BE167" i="55"/>
  <c r="W116" i="55"/>
  <c r="AF70" i="55"/>
  <c r="T206" i="55"/>
  <c r="BN212" i="55"/>
  <c r="BK224" i="55"/>
  <c r="AE209" i="55"/>
  <c r="BO162" i="55"/>
  <c r="BJ108" i="55"/>
  <c r="BY215" i="55"/>
  <c r="T161" i="55"/>
  <c r="S214" i="55"/>
  <c r="AO213" i="55"/>
  <c r="AW44" i="55"/>
  <c r="BR134" i="55"/>
  <c r="AJ230" i="55"/>
  <c r="BX136" i="55"/>
  <c r="AR141" i="55"/>
  <c r="BL88" i="55"/>
  <c r="AM178" i="55"/>
  <c r="V23" i="55"/>
  <c r="P206" i="55"/>
  <c r="AP205" i="55"/>
  <c r="AF8" i="55"/>
  <c r="BY149" i="55"/>
  <c r="BZ165" i="55"/>
  <c r="N106" i="55"/>
  <c r="AN234" i="55"/>
  <c r="BI105" i="55"/>
  <c r="X55" i="55"/>
  <c r="AO127" i="55"/>
  <c r="AH222" i="55"/>
  <c r="AJ159" i="55"/>
  <c r="Z179" i="55"/>
  <c r="AZ67" i="55"/>
  <c r="P165" i="55"/>
  <c r="BA216" i="55"/>
  <c r="Y210" i="55"/>
  <c r="Z6" i="55"/>
  <c r="P10" i="55"/>
  <c r="X123" i="55"/>
  <c r="BJ197" i="55"/>
  <c r="BP127" i="55"/>
  <c r="U124" i="55"/>
  <c r="BD170" i="55"/>
  <c r="AX144" i="55"/>
  <c r="AL161" i="55"/>
  <c r="W128" i="55"/>
  <c r="W34" i="55"/>
  <c r="BB173" i="55"/>
  <c r="AA194" i="55"/>
  <c r="AY223" i="55"/>
  <c r="AJ199" i="55"/>
  <c r="AM8" i="55"/>
  <c r="BH139" i="55"/>
  <c r="AP220" i="55"/>
  <c r="X165" i="55"/>
  <c r="BW134" i="55"/>
  <c r="BG150" i="55"/>
  <c r="BU172" i="55"/>
  <c r="N12" i="55"/>
  <c r="R186" i="55"/>
  <c r="AD24" i="55"/>
  <c r="BX145" i="55"/>
  <c r="BS172" i="55"/>
  <c r="BV167" i="55"/>
  <c r="BK226" i="55"/>
  <c r="BZ186" i="55"/>
  <c r="BU210" i="55"/>
  <c r="Q227" i="55"/>
  <c r="BF214" i="55"/>
  <c r="AE152" i="55"/>
  <c r="BV208" i="55"/>
  <c r="Q185" i="55"/>
  <c r="AH219" i="55"/>
  <c r="AZ230" i="55"/>
  <c r="AA97" i="55"/>
  <c r="AT219" i="55"/>
  <c r="W182" i="55"/>
  <c r="R35" i="55"/>
  <c r="BX189" i="55"/>
  <c r="AN186" i="55"/>
  <c r="AK182" i="55"/>
  <c r="AK168" i="55"/>
  <c r="BS233" i="55"/>
  <c r="U179" i="55"/>
  <c r="BB10" i="55"/>
  <c r="BO149" i="55"/>
  <c r="AQ197" i="55"/>
  <c r="AL6" i="55"/>
  <c r="BP180" i="55"/>
  <c r="BQ212" i="55"/>
  <c r="P137" i="55"/>
  <c r="AS208" i="55"/>
  <c r="Z77" i="55"/>
  <c r="AZ201" i="55"/>
  <c r="AG166" i="55"/>
  <c r="AF23" i="55"/>
  <c r="P47" i="55"/>
  <c r="AB75" i="55"/>
  <c r="AW218" i="55"/>
  <c r="BO168" i="55"/>
  <c r="AY107" i="55"/>
  <c r="P72" i="55"/>
  <c r="AU149" i="55"/>
  <c r="AX145" i="55"/>
  <c r="W162" i="55"/>
  <c r="BY28" i="55"/>
  <c r="AM189" i="55"/>
  <c r="Y218" i="55"/>
  <c r="T68" i="55"/>
  <c r="S159" i="55"/>
  <c r="AT45" i="55"/>
  <c r="AY229" i="55"/>
  <c r="AY184" i="55"/>
  <c r="AX131" i="55"/>
  <c r="BP118" i="55"/>
  <c r="BD93" i="55"/>
  <c r="R181" i="55"/>
  <c r="S205" i="55"/>
  <c r="AK119" i="55"/>
  <c r="BO233" i="55"/>
  <c r="BE234" i="55"/>
  <c r="AE228" i="55"/>
  <c r="AE151" i="55"/>
  <c r="AV149" i="55"/>
  <c r="BH140" i="55"/>
  <c r="BT160" i="55"/>
  <c r="O233" i="55"/>
  <c r="R54" i="55"/>
  <c r="AH191" i="55"/>
  <c r="AJ141" i="55"/>
  <c r="N53" i="55"/>
  <c r="BU179" i="55"/>
  <c r="AJ208" i="55"/>
  <c r="BK208" i="55"/>
  <c r="Y196" i="55"/>
  <c r="X224" i="55"/>
  <c r="BK119" i="55"/>
  <c r="AH218" i="55"/>
  <c r="AA223" i="55"/>
  <c r="V179" i="55"/>
  <c r="M224" i="55"/>
  <c r="BV175" i="55"/>
  <c r="AK167" i="55"/>
  <c r="AN225" i="55"/>
  <c r="BT177" i="55"/>
  <c r="N8" i="55"/>
  <c r="BV218" i="55"/>
  <c r="BU233" i="55"/>
  <c r="BJ173" i="55"/>
  <c r="BA204" i="55"/>
  <c r="AN188" i="55"/>
  <c r="AY116" i="55"/>
  <c r="V218" i="55"/>
  <c r="AP226" i="55"/>
  <c r="BO206" i="55"/>
  <c r="N19" i="55"/>
  <c r="BZ188" i="55"/>
  <c r="P112" i="55"/>
  <c r="U152" i="55"/>
  <c r="Q140" i="55"/>
  <c r="BJ216" i="55"/>
  <c r="BJ166" i="55"/>
  <c r="BE206" i="55"/>
  <c r="BJ101" i="55"/>
  <c r="AP98" i="55"/>
  <c r="AS218" i="55"/>
  <c r="BK134" i="55"/>
  <c r="AP190" i="55"/>
  <c r="AA199" i="55"/>
  <c r="BR234" i="55"/>
  <c r="AI191" i="55"/>
  <c r="BM150" i="55"/>
  <c r="AT103" i="55"/>
  <c r="AI86" i="55"/>
  <c r="N137" i="55"/>
  <c r="U198" i="55"/>
  <c r="AX77" i="55"/>
  <c r="R227" i="55"/>
  <c r="R230" i="55"/>
  <c r="BK161" i="55"/>
  <c r="N213" i="55"/>
  <c r="W150" i="55"/>
  <c r="AD48" i="55"/>
  <c r="AF115" i="55"/>
  <c r="U177" i="55"/>
  <c r="BM85" i="55"/>
  <c r="BY177" i="55"/>
  <c r="AK171" i="55"/>
  <c r="BJ211" i="55"/>
  <c r="AF172" i="55"/>
  <c r="BN201" i="55"/>
  <c r="AN118" i="55"/>
  <c r="BO221" i="55"/>
  <c r="N125" i="55"/>
  <c r="AB70" i="55"/>
  <c r="X15" i="55"/>
  <c r="Z183" i="55"/>
  <c r="BY161" i="55"/>
  <c r="BL224" i="55"/>
  <c r="N120" i="55"/>
  <c r="P219" i="55"/>
  <c r="BP6" i="55"/>
  <c r="BV190" i="55"/>
  <c r="R165" i="55"/>
  <c r="P65" i="55"/>
  <c r="BF189" i="55"/>
  <c r="BD230" i="55"/>
  <c r="BT173" i="55"/>
  <c r="Z218" i="55"/>
  <c r="Z75" i="55"/>
  <c r="AH193" i="55"/>
  <c r="AU204" i="55"/>
  <c r="AY128" i="55"/>
  <c r="T21" i="55"/>
  <c r="BG191" i="55"/>
  <c r="W110" i="55"/>
  <c r="BP182" i="55"/>
  <c r="T50" i="55"/>
  <c r="BY211" i="55"/>
  <c r="AA232" i="55"/>
  <c r="BH218" i="55"/>
  <c r="AG143" i="55"/>
  <c r="AP177" i="55"/>
  <c r="BG166" i="55"/>
  <c r="X41" i="55"/>
  <c r="BV214" i="55"/>
  <c r="BN205" i="55"/>
  <c r="AQ89" i="55"/>
  <c r="AT72" i="55"/>
  <c r="AP31" i="55"/>
  <c r="BD206" i="55"/>
  <c r="AK217" i="55"/>
  <c r="BT157" i="55"/>
  <c r="BF179" i="55"/>
  <c r="AG217" i="55"/>
  <c r="R155" i="55"/>
  <c r="AD207" i="55"/>
  <c r="BS161" i="55"/>
  <c r="AR213" i="55"/>
  <c r="N133" i="55"/>
  <c r="AM108" i="55"/>
  <c r="BG204" i="55"/>
  <c r="T84" i="55"/>
  <c r="Z185" i="55"/>
  <c r="AE179" i="55"/>
  <c r="BV174" i="55"/>
  <c r="AD74" i="55"/>
  <c r="X85" i="55"/>
  <c r="AH162" i="55"/>
  <c r="AA225" i="55"/>
  <c r="AZ153" i="55"/>
  <c r="X217" i="55"/>
  <c r="BJ136" i="55"/>
  <c r="O226" i="55"/>
  <c r="BL226" i="55"/>
  <c r="BH189" i="55"/>
  <c r="AQ6" i="55"/>
  <c r="AF228" i="55"/>
  <c r="V58" i="55"/>
  <c r="BD40" i="55"/>
  <c r="BJ175" i="55"/>
  <c r="BU134" i="55"/>
  <c r="BR29" i="55"/>
  <c r="AV147" i="55"/>
  <c r="AI110" i="55"/>
  <c r="N143" i="55"/>
  <c r="AR209" i="55"/>
  <c r="AM92" i="55"/>
  <c r="T164" i="55"/>
  <c r="AP89" i="55"/>
  <c r="AR71" i="55"/>
  <c r="BD60" i="55"/>
  <c r="U75" i="55"/>
  <c r="W207" i="55"/>
  <c r="P234" i="55"/>
  <c r="AJ135" i="55"/>
  <c r="M221" i="55"/>
  <c r="BN213" i="55"/>
  <c r="BP133" i="55"/>
  <c r="AI195" i="55"/>
  <c r="AH130" i="55"/>
  <c r="BR179" i="55"/>
  <c r="AZ210" i="55"/>
  <c r="U83" i="55"/>
  <c r="AI186" i="55"/>
  <c r="X147" i="55"/>
  <c r="BW171" i="55"/>
  <c r="AQ12" i="55"/>
  <c r="AU214" i="55"/>
  <c r="P18" i="55"/>
  <c r="S165" i="55"/>
  <c r="T171" i="55"/>
  <c r="P81" i="55"/>
  <c r="AP170" i="55"/>
  <c r="BF6" i="55"/>
  <c r="AE185" i="55"/>
  <c r="M17" i="55"/>
  <c r="R34" i="55"/>
  <c r="AD141" i="55"/>
  <c r="T122" i="55"/>
  <c r="BV202" i="55"/>
  <c r="AU7" i="55"/>
  <c r="BX194" i="55"/>
  <c r="BM200" i="55"/>
  <c r="BE226" i="55"/>
  <c r="Z62" i="55"/>
  <c r="AP229" i="55"/>
  <c r="BC75" i="55"/>
  <c r="Q221" i="55"/>
  <c r="AD58" i="55"/>
  <c r="BY216" i="55"/>
  <c r="BS207" i="55"/>
  <c r="W100" i="55"/>
  <c r="AP227" i="55"/>
  <c r="BF194" i="55"/>
  <c r="BX109" i="55"/>
  <c r="AB6" i="55"/>
  <c r="AU145" i="55"/>
  <c r="AB17" i="55"/>
  <c r="V68" i="55"/>
  <c r="R76" i="55"/>
  <c r="BQ169" i="55"/>
  <c r="BZ222" i="55"/>
  <c r="BJ182" i="55"/>
  <c r="BB186" i="55"/>
  <c r="BG189" i="55"/>
  <c r="BI198" i="55"/>
  <c r="AH205" i="55"/>
  <c r="BO156" i="55"/>
  <c r="BD122" i="55"/>
  <c r="V198" i="55"/>
  <c r="AW226" i="55"/>
  <c r="T212" i="55"/>
  <c r="BE22" i="55"/>
  <c r="AI142" i="55"/>
  <c r="AK201" i="55"/>
  <c r="R164" i="55"/>
  <c r="N139" i="55"/>
  <c r="AH98" i="55"/>
  <c r="AF57" i="55"/>
  <c r="AH228" i="55"/>
  <c r="BD188" i="55"/>
  <c r="BL172" i="55"/>
  <c r="S154" i="55"/>
  <c r="BG143" i="55"/>
  <c r="AV10" i="55"/>
  <c r="BE93" i="55"/>
  <c r="R233" i="55"/>
  <c r="R180" i="55"/>
  <c r="V47" i="55"/>
  <c r="AE146" i="55"/>
  <c r="X109" i="55"/>
  <c r="AF225" i="55"/>
  <c r="AL227" i="55"/>
  <c r="AP137" i="55"/>
  <c r="AN219" i="55"/>
  <c r="AY190" i="55"/>
  <c r="Y92" i="55"/>
  <c r="N179" i="55"/>
  <c r="AZ232" i="55"/>
  <c r="AE165" i="55"/>
  <c r="BW166" i="55"/>
  <c r="BP188" i="55"/>
  <c r="AD65" i="55"/>
  <c r="BU62" i="55"/>
  <c r="BZ230" i="55"/>
  <c r="AF150" i="55"/>
  <c r="O170" i="55"/>
  <c r="BV162" i="55"/>
  <c r="AS115" i="55"/>
  <c r="AK6" i="55"/>
  <c r="S122" i="55"/>
  <c r="BQ184" i="55"/>
  <c r="Q52" i="55"/>
  <c r="BK217" i="55"/>
  <c r="AE199" i="55"/>
  <c r="BM206" i="55"/>
  <c r="AD13" i="55"/>
  <c r="AP56" i="55"/>
  <c r="Y130" i="55"/>
  <c r="BW161" i="55"/>
  <c r="BO148" i="55"/>
  <c r="X148" i="55"/>
  <c r="BC226" i="55"/>
  <c r="N75" i="55"/>
  <c r="AT159" i="55"/>
  <c r="AU170" i="55"/>
  <c r="V194" i="55"/>
  <c r="S79" i="55"/>
  <c r="BI228" i="55"/>
  <c r="AZ160" i="55"/>
  <c r="T17" i="55"/>
  <c r="T222" i="55"/>
  <c r="AU215" i="55"/>
  <c r="AC148" i="55"/>
  <c r="BE223" i="55"/>
  <c r="AE153" i="55"/>
  <c r="AM191" i="55"/>
  <c r="BV117" i="55"/>
  <c r="BG162" i="55"/>
  <c r="BV224" i="55"/>
  <c r="T230" i="55"/>
  <c r="AN145" i="55"/>
  <c r="Z216" i="55"/>
  <c r="BP218" i="55"/>
  <c r="AG185" i="55"/>
  <c r="U150" i="55"/>
  <c r="V43" i="55"/>
  <c r="AT202" i="55"/>
  <c r="AC218" i="55"/>
  <c r="X70" i="55"/>
  <c r="AN227" i="55"/>
  <c r="AU198" i="55"/>
  <c r="BD156" i="55"/>
  <c r="AW230" i="55"/>
  <c r="BN105" i="55"/>
  <c r="P44" i="55"/>
  <c r="BH177" i="55"/>
  <c r="M133" i="55"/>
  <c r="BK159" i="55"/>
  <c r="AL233" i="55"/>
  <c r="AR107" i="55"/>
  <c r="AS205" i="55"/>
  <c r="AH206" i="55"/>
  <c r="AP210" i="55"/>
  <c r="AN217" i="55"/>
  <c r="BB196" i="55"/>
  <c r="BV153" i="55"/>
  <c r="V200" i="55"/>
  <c r="N99" i="55"/>
  <c r="N27" i="55"/>
  <c r="AB138" i="55"/>
  <c r="BF173" i="55"/>
  <c r="BP179" i="55"/>
  <c r="AA94" i="55"/>
  <c r="AF182" i="55"/>
  <c r="AQ7" i="55"/>
  <c r="AP185" i="55"/>
  <c r="BL220" i="55"/>
  <c r="R204" i="55"/>
  <c r="AW134" i="55"/>
  <c r="BW91" i="55"/>
  <c r="BX204" i="55"/>
  <c r="AN195" i="55"/>
  <c r="BO58" i="55"/>
  <c r="AZ227" i="55"/>
  <c r="M88" i="55"/>
  <c r="U66" i="55"/>
  <c r="BN6" i="55"/>
  <c r="V227" i="55"/>
  <c r="BX99" i="55"/>
  <c r="N186" i="55"/>
  <c r="BZ208" i="55"/>
  <c r="AC221" i="55"/>
  <c r="BN186" i="55"/>
  <c r="BD148" i="55"/>
  <c r="BE174" i="55"/>
  <c r="BE153" i="55"/>
  <c r="BW233" i="55"/>
  <c r="T183" i="55"/>
  <c r="O195" i="55"/>
  <c r="BE204" i="55"/>
  <c r="AN184" i="55"/>
  <c r="BG222" i="55"/>
  <c r="BP205" i="55"/>
  <c r="BV160" i="55"/>
  <c r="BI111" i="55"/>
  <c r="BJ187" i="55"/>
  <c r="AC217" i="55"/>
  <c r="BJ156" i="55"/>
  <c r="AL184" i="55"/>
  <c r="V201" i="55"/>
  <c r="BS196" i="55"/>
  <c r="P8" i="55"/>
  <c r="AE233" i="55"/>
  <c r="AS27" i="55"/>
  <c r="AY72" i="55"/>
  <c r="AB166" i="55"/>
  <c r="BS93" i="55"/>
  <c r="BN119" i="55"/>
  <c r="AS229" i="55"/>
  <c r="AD222" i="55"/>
  <c r="AD211" i="55"/>
  <c r="W25" i="55"/>
  <c r="AV198" i="55"/>
  <c r="AC229" i="55"/>
  <c r="BP148" i="55"/>
  <c r="BM145" i="55"/>
  <c r="BQ200" i="55"/>
  <c r="AE184" i="55"/>
  <c r="AS174" i="55"/>
  <c r="BD190" i="55"/>
  <c r="BX222" i="55"/>
  <c r="Z23" i="55"/>
  <c r="BT204" i="55"/>
  <c r="BT209" i="55"/>
  <c r="BA136" i="55"/>
  <c r="X49" i="55"/>
  <c r="AV95" i="55"/>
  <c r="U211" i="55"/>
  <c r="AM182" i="55"/>
  <c r="BS92" i="55"/>
  <c r="BW222" i="55"/>
  <c r="AL57" i="55"/>
  <c r="AG144" i="55"/>
  <c r="BD133" i="55"/>
  <c r="N81" i="55"/>
  <c r="BW145" i="55"/>
  <c r="S218" i="55"/>
  <c r="BA225" i="55"/>
  <c r="AL136" i="55"/>
  <c r="AU6" i="55"/>
  <c r="AP140" i="55"/>
  <c r="AL216" i="55"/>
  <c r="BX186" i="55"/>
  <c r="Z232" i="55"/>
  <c r="BB166" i="55"/>
  <c r="AG187" i="55"/>
  <c r="BZ217" i="55"/>
  <c r="AM195" i="55"/>
  <c r="AV62" i="55"/>
  <c r="AD49" i="55"/>
  <c r="BK139" i="55"/>
  <c r="V140" i="55"/>
  <c r="BE208" i="55"/>
  <c r="AV205" i="55"/>
  <c r="Y65" i="55"/>
  <c r="AT189" i="55"/>
  <c r="N61" i="55"/>
  <c r="AL189" i="55"/>
  <c r="BI219" i="55"/>
  <c r="AA7" i="55"/>
  <c r="W205" i="55"/>
  <c r="Z108" i="55"/>
  <c r="BV199" i="55"/>
  <c r="BK132" i="55"/>
  <c r="BK195" i="55"/>
  <c r="BM173" i="55"/>
  <c r="AN44" i="55"/>
  <c r="BX209" i="55"/>
  <c r="M193" i="55"/>
  <c r="AF156" i="55"/>
  <c r="Y200" i="55"/>
  <c r="AW138" i="55"/>
  <c r="BL42" i="55"/>
  <c r="AN172" i="55"/>
  <c r="AF87" i="55"/>
  <c r="Q195" i="55"/>
  <c r="AQ79" i="55"/>
  <c r="S233" i="55"/>
  <c r="AR170" i="55"/>
  <c r="BU162" i="55"/>
  <c r="AX184" i="55"/>
  <c r="AL168" i="55"/>
  <c r="BZ93" i="55"/>
  <c r="W135" i="55"/>
  <c r="Z212" i="55"/>
  <c r="BQ109" i="55"/>
  <c r="Q175" i="55"/>
  <c r="BX94" i="55"/>
  <c r="AQ178" i="55"/>
  <c r="BP210" i="55"/>
  <c r="BE178" i="55"/>
  <c r="AD134" i="55"/>
  <c r="BM197" i="55"/>
  <c r="BR192" i="55"/>
  <c r="AS145" i="55"/>
  <c r="BE124" i="55"/>
  <c r="BK78" i="55"/>
  <c r="BL7" i="55"/>
  <c r="R32" i="55"/>
  <c r="BQ214" i="55"/>
  <c r="Q207" i="55"/>
  <c r="AJ154" i="55"/>
  <c r="AT138" i="55"/>
  <c r="BZ118" i="55"/>
  <c r="BB206" i="55"/>
  <c r="AF232" i="55"/>
  <c r="U218" i="55"/>
  <c r="AD169" i="55"/>
  <c r="AL82" i="55"/>
  <c r="BB213" i="55"/>
  <c r="BQ211" i="55"/>
  <c r="BM166" i="55"/>
  <c r="T25" i="55"/>
  <c r="M228" i="55"/>
  <c r="AO180" i="55"/>
  <c r="BA6" i="55"/>
  <c r="AY204" i="55"/>
  <c r="BB121" i="55"/>
  <c r="BX218" i="55"/>
  <c r="BI81" i="55"/>
  <c r="AM149" i="55"/>
  <c r="AU179" i="55"/>
  <c r="W221" i="55"/>
  <c r="BI232" i="55"/>
  <c r="AM214" i="55"/>
  <c r="BG148" i="55"/>
  <c r="BM224" i="55"/>
  <c r="AZ155" i="55"/>
  <c r="Z25" i="55"/>
  <c r="BO122" i="55"/>
  <c r="AD38" i="55"/>
  <c r="BZ193" i="55"/>
  <c r="AT157" i="55"/>
  <c r="AX169" i="55"/>
  <c r="AV216" i="55"/>
  <c r="AA175" i="55"/>
  <c r="AI26" i="55"/>
  <c r="AS122" i="55"/>
  <c r="R214" i="55"/>
  <c r="BD218" i="55"/>
  <c r="AD200" i="55"/>
  <c r="BZ199" i="55"/>
  <c r="BG205" i="55"/>
  <c r="BZ205" i="55"/>
  <c r="AB220" i="55"/>
  <c r="AL214" i="55"/>
  <c r="AY220" i="55"/>
  <c r="AQ152" i="55"/>
  <c r="AB37" i="55"/>
  <c r="AP65" i="55"/>
  <c r="AM219" i="55"/>
  <c r="AT188" i="55"/>
  <c r="AI209" i="55"/>
  <c r="Q180" i="55"/>
  <c r="AF214" i="55"/>
  <c r="Z231" i="55"/>
  <c r="AG162" i="55"/>
  <c r="BY220" i="55"/>
  <c r="BC104" i="55"/>
  <c r="AD32" i="55"/>
  <c r="AY130" i="55"/>
  <c r="BJ147" i="55"/>
  <c r="BG163" i="55"/>
  <c r="AS184" i="55"/>
  <c r="AR166" i="55"/>
  <c r="AF216" i="55"/>
  <c r="BF231" i="55"/>
  <c r="BL156" i="55"/>
  <c r="AF51" i="55"/>
  <c r="N36" i="55"/>
  <c r="AC192" i="55"/>
  <c r="AB177" i="55"/>
  <c r="AY197" i="55"/>
  <c r="BS204" i="55"/>
  <c r="P38" i="55"/>
  <c r="N153" i="55"/>
  <c r="AE176" i="55"/>
  <c r="BL199" i="55"/>
  <c r="P118" i="55"/>
  <c r="BM190" i="55"/>
  <c r="AF122" i="55"/>
  <c r="AC198" i="55"/>
  <c r="AQ202" i="55"/>
  <c r="AC135" i="55"/>
  <c r="AW215" i="55"/>
  <c r="AF77" i="55"/>
  <c r="V183" i="55"/>
  <c r="S171" i="55"/>
  <c r="BS180" i="55"/>
  <c r="BC234" i="55"/>
  <c r="Y193" i="55"/>
  <c r="AH86" i="55"/>
  <c r="AF62" i="55"/>
  <c r="W214" i="55"/>
  <c r="AC163" i="55"/>
  <c r="AS210" i="55"/>
  <c r="BO121" i="55"/>
  <c r="U201" i="55"/>
  <c r="AU185" i="55"/>
  <c r="BT230" i="55"/>
  <c r="AR175" i="55"/>
  <c r="N92" i="55"/>
  <c r="AP168" i="55"/>
  <c r="R128" i="55"/>
  <c r="AN91" i="55"/>
  <c r="AE221" i="55"/>
  <c r="N96" i="55"/>
  <c r="BX103" i="55"/>
  <c r="N101" i="55"/>
  <c r="BS124" i="55"/>
  <c r="AL178" i="55"/>
  <c r="P30" i="55"/>
  <c r="BV152" i="55"/>
  <c r="BU139" i="55"/>
  <c r="AB97" i="55"/>
  <c r="AX221" i="55"/>
  <c r="BX75" i="55"/>
  <c r="BO205" i="55"/>
  <c r="BU198" i="55"/>
  <c r="BJ189" i="55"/>
  <c r="AY155" i="55"/>
  <c r="BO64" i="55"/>
  <c r="AD51" i="55"/>
  <c r="AB50" i="55"/>
  <c r="BP201" i="55"/>
  <c r="AV183" i="55"/>
  <c r="AW227" i="55"/>
  <c r="AM81" i="55"/>
  <c r="R220" i="55"/>
  <c r="R64" i="55"/>
  <c r="BP221" i="55"/>
  <c r="BT189" i="55"/>
  <c r="BD92" i="55"/>
  <c r="AP159" i="55"/>
  <c r="V187" i="55"/>
  <c r="AI215" i="55"/>
  <c r="BS144" i="55"/>
  <c r="BH6" i="55"/>
  <c r="BS131" i="55"/>
  <c r="M183" i="55"/>
  <c r="BD198" i="55"/>
  <c r="BO187" i="55"/>
  <c r="BH233" i="55"/>
  <c r="BE60" i="55"/>
  <c r="BF219" i="55"/>
  <c r="AF209" i="55"/>
  <c r="AN152" i="55"/>
  <c r="AX213" i="55"/>
  <c r="BX175" i="55"/>
  <c r="AO95" i="55"/>
  <c r="AC212" i="55"/>
  <c r="AB162" i="55"/>
  <c r="BK7" i="55"/>
  <c r="AI131" i="55"/>
  <c r="Q215" i="55"/>
  <c r="BA184" i="55"/>
  <c r="AG25" i="55"/>
  <c r="N108" i="55"/>
  <c r="BS84" i="55"/>
  <c r="AB93" i="55"/>
  <c r="AS230" i="55"/>
  <c r="M213" i="55"/>
  <c r="AY191" i="55"/>
  <c r="AI214" i="55"/>
  <c r="N13" i="55"/>
  <c r="AF211" i="55"/>
  <c r="AA157" i="55"/>
  <c r="BE73" i="55"/>
  <c r="BX51" i="55"/>
  <c r="M111" i="55"/>
  <c r="U62" i="55"/>
  <c r="T170" i="55"/>
  <c r="AT208" i="55"/>
  <c r="BH103" i="55"/>
  <c r="V35" i="55"/>
  <c r="BZ147" i="55"/>
  <c r="BN102" i="55"/>
  <c r="BI95" i="55"/>
  <c r="AH119" i="55"/>
  <c r="BY229" i="55"/>
  <c r="R199" i="55"/>
  <c r="BQ94" i="55"/>
  <c r="AD143" i="55"/>
  <c r="BL164" i="55"/>
  <c r="AJ147" i="55"/>
  <c r="BR96" i="55"/>
  <c r="AT195" i="55"/>
  <c r="Z9" i="55"/>
  <c r="BN225" i="55"/>
  <c r="AP8" i="55"/>
  <c r="W204" i="55"/>
  <c r="BH172" i="55"/>
  <c r="BL124" i="55"/>
  <c r="BM170" i="55"/>
  <c r="BN182" i="55"/>
  <c r="BY179" i="55"/>
  <c r="BK160" i="55"/>
  <c r="AG122" i="55"/>
  <c r="X227" i="55"/>
  <c r="AD50" i="55"/>
  <c r="P142" i="55"/>
  <c r="V21" i="55"/>
  <c r="P175" i="55"/>
  <c r="AM212" i="55"/>
  <c r="BO195" i="55"/>
  <c r="T95" i="55"/>
  <c r="AH231" i="55"/>
  <c r="AB48" i="55"/>
  <c r="V224" i="55"/>
  <c r="BI227" i="55"/>
  <c r="AY178" i="55"/>
  <c r="AB130" i="55"/>
  <c r="U88" i="55"/>
  <c r="AP53" i="55"/>
  <c r="BV100" i="55"/>
  <c r="AF185" i="55"/>
  <c r="N201" i="55"/>
  <c r="BB32" i="55"/>
  <c r="AL192" i="55"/>
  <c r="BR187" i="55"/>
  <c r="X36" i="55"/>
  <c r="S130" i="55"/>
  <c r="AT150" i="55"/>
  <c r="AY225" i="55"/>
  <c r="BN160" i="55"/>
  <c r="Z36" i="55"/>
  <c r="BW8" i="55"/>
  <c r="T70" i="55"/>
  <c r="X6" i="55"/>
  <c r="AV182" i="55"/>
  <c r="S220" i="55"/>
  <c r="AJ185" i="55"/>
  <c r="AB155" i="55"/>
  <c r="BU70" i="55"/>
  <c r="AM158" i="55"/>
  <c r="W151" i="55"/>
  <c r="O8" i="55"/>
  <c r="AV92" i="55"/>
  <c r="X40" i="55"/>
  <c r="AB123" i="55"/>
  <c r="BQ195" i="55"/>
  <c r="BA233" i="55"/>
  <c r="W232" i="55"/>
  <c r="BJ112" i="55"/>
  <c r="M215" i="55"/>
  <c r="V75" i="55"/>
  <c r="AR157" i="55"/>
  <c r="BK128" i="55"/>
  <c r="U127" i="55"/>
  <c r="BD187" i="55"/>
  <c r="BG142" i="55"/>
  <c r="AC131" i="55"/>
  <c r="AA233" i="55"/>
  <c r="BS178" i="55"/>
  <c r="AH170" i="55"/>
  <c r="BR200" i="55"/>
  <c r="P224" i="55"/>
  <c r="BX181" i="55"/>
  <c r="DI7" i="55"/>
  <c r="AJ55" i="55"/>
  <c r="Z57" i="55"/>
  <c r="AN183" i="55"/>
  <c r="BV211" i="55"/>
  <c r="AX139" i="55"/>
  <c r="AQ151" i="55"/>
  <c r="BD106" i="55"/>
  <c r="V162" i="55"/>
  <c r="AF208" i="55"/>
  <c r="AW153" i="55"/>
  <c r="BJ132" i="55"/>
  <c r="AC172" i="55"/>
  <c r="V45" i="55"/>
  <c r="X73" i="55"/>
  <c r="Z210" i="55"/>
  <c r="BP211" i="55"/>
  <c r="AG205" i="55"/>
  <c r="AI107" i="55"/>
  <c r="AS104" i="55"/>
  <c r="O200" i="55"/>
  <c r="AF31" i="55"/>
  <c r="BC216" i="55"/>
  <c r="AC45" i="55"/>
  <c r="AK191" i="55"/>
  <c r="BQ182" i="55"/>
  <c r="S184" i="55"/>
  <c r="BR185" i="55"/>
  <c r="AV174" i="55"/>
  <c r="W174" i="55"/>
  <c r="W201" i="55"/>
  <c r="AI221" i="55"/>
  <c r="AS213" i="55"/>
  <c r="BW141" i="55"/>
  <c r="BD126" i="55"/>
  <c r="AD29" i="55"/>
  <c r="AV213" i="55"/>
  <c r="BF227" i="55"/>
  <c r="BH234" i="55"/>
  <c r="AX214" i="55"/>
  <c r="BE215" i="55"/>
  <c r="BJ218" i="55"/>
  <c r="N234" i="55"/>
  <c r="BU225" i="55"/>
  <c r="AW168" i="55"/>
  <c r="BH84" i="55"/>
  <c r="N160" i="55"/>
  <c r="BD10" i="55"/>
  <c r="BM6" i="55"/>
  <c r="AQ139" i="55"/>
  <c r="AR216" i="55"/>
  <c r="BU206" i="55"/>
  <c r="AR192" i="55"/>
  <c r="BN132" i="55"/>
  <c r="AK189" i="55"/>
  <c r="AX223" i="55"/>
  <c r="AE129" i="55"/>
  <c r="AB90" i="55"/>
  <c r="BI150" i="55"/>
  <c r="BD142" i="55"/>
  <c r="AX128" i="55"/>
  <c r="BV60" i="55"/>
  <c r="V203" i="55"/>
  <c r="BC61" i="55"/>
  <c r="BD225" i="55"/>
  <c r="BG201" i="55"/>
  <c r="Y125" i="55"/>
  <c r="Z72" i="55"/>
  <c r="Y221" i="55"/>
  <c r="P156" i="55"/>
  <c r="BL203" i="55"/>
  <c r="BP167" i="55"/>
  <c r="BN199" i="55"/>
  <c r="AX210" i="55"/>
  <c r="AI183" i="55"/>
  <c r="AB25" i="55"/>
  <c r="BV234" i="55"/>
  <c r="BZ198" i="55"/>
  <c r="BR53" i="55"/>
  <c r="AP208" i="55"/>
  <c r="X187" i="55"/>
  <c r="BP234" i="55"/>
  <c r="AR184" i="55"/>
  <c r="AK212" i="55"/>
  <c r="BM175" i="55"/>
  <c r="X38" i="55"/>
  <c r="BM202" i="55"/>
  <c r="BD223" i="55"/>
  <c r="AI199" i="55"/>
  <c r="AD94" i="55"/>
  <c r="BI174" i="55"/>
  <c r="BT149" i="55"/>
  <c r="BA127" i="55"/>
  <c r="BZ192" i="55"/>
  <c r="AC139" i="55"/>
  <c r="BL187" i="55"/>
  <c r="BE189" i="55"/>
  <c r="BM183" i="55"/>
  <c r="AL143" i="55"/>
  <c r="AE210" i="55"/>
  <c r="AG153" i="55"/>
  <c r="BQ234" i="55"/>
  <c r="BU197" i="55"/>
  <c r="T215" i="55"/>
  <c r="AD214" i="55"/>
  <c r="BI155" i="55"/>
  <c r="N167" i="55"/>
  <c r="AB47" i="55"/>
  <c r="AE134" i="55"/>
  <c r="AJ129" i="55"/>
  <c r="BW231" i="55"/>
  <c r="BU173" i="55"/>
  <c r="BJ114" i="55"/>
  <c r="AV179" i="55"/>
  <c r="BA180" i="55"/>
  <c r="BN87" i="55"/>
  <c r="AP194" i="55"/>
  <c r="AC207" i="55"/>
  <c r="BY54" i="55"/>
  <c r="AF196" i="55"/>
  <c r="AE7" i="55"/>
  <c r="BQ208" i="55"/>
  <c r="AS136" i="55"/>
  <c r="AU181" i="55"/>
  <c r="AL207" i="55"/>
  <c r="AU223" i="55"/>
  <c r="O197" i="55"/>
  <c r="BN229" i="55"/>
  <c r="AU176" i="55"/>
  <c r="BQ131" i="55"/>
  <c r="AF174" i="55"/>
  <c r="BX169" i="55"/>
  <c r="X190" i="55"/>
  <c r="AE189" i="55"/>
  <c r="BR130" i="55"/>
  <c r="AB22" i="55"/>
  <c r="BF170" i="55"/>
  <c r="AR207" i="55"/>
  <c r="AE86" i="55"/>
  <c r="BQ137" i="55"/>
  <c r="AU233" i="55"/>
  <c r="Z213" i="55"/>
  <c r="BX154" i="55"/>
  <c r="AZ71" i="55"/>
  <c r="AD66" i="55"/>
  <c r="R60" i="55"/>
  <c r="BA207" i="55"/>
  <c r="Z35" i="55"/>
  <c r="AN6" i="55"/>
  <c r="AP165" i="55"/>
  <c r="AA196" i="55"/>
  <c r="AF33" i="55"/>
  <c r="Y179" i="55"/>
  <c r="BI203" i="55"/>
  <c r="AM216" i="55"/>
  <c r="AB134" i="55"/>
  <c r="BZ177" i="55"/>
  <c r="AM231" i="55"/>
  <c r="BX184" i="55"/>
  <c r="AO184" i="55"/>
  <c r="T232" i="55"/>
  <c r="P149" i="55"/>
  <c r="BQ181" i="55"/>
  <c r="BK200" i="55"/>
  <c r="AA222" i="55"/>
  <c r="BR221" i="55"/>
  <c r="BG172" i="55"/>
  <c r="Z22" i="55"/>
  <c r="BF139" i="55"/>
  <c r="BQ164" i="55"/>
  <c r="Z82" i="55"/>
  <c r="T33" i="55"/>
  <c r="BX161" i="55"/>
  <c r="BS111" i="55"/>
  <c r="BO50" i="55"/>
  <c r="BO203" i="55"/>
  <c r="N31" i="55"/>
  <c r="X193" i="55"/>
  <c r="AU57" i="55"/>
  <c r="BU228" i="55"/>
  <c r="Q7" i="55"/>
  <c r="AG145" i="55"/>
  <c r="BX100" i="55"/>
  <c r="BV215" i="55"/>
  <c r="AN213" i="55"/>
  <c r="N79" i="55"/>
  <c r="AN162" i="55"/>
  <c r="BE205" i="55"/>
  <c r="AF68" i="55"/>
  <c r="BS171" i="55"/>
  <c r="AP162" i="55"/>
  <c r="BJ207" i="55"/>
  <c r="U222" i="55"/>
  <c r="BM229" i="55"/>
  <c r="O189" i="55"/>
  <c r="AS182" i="55"/>
  <c r="R46" i="55"/>
  <c r="AU92" i="55"/>
  <c r="AG175" i="55"/>
  <c r="BF232" i="55"/>
  <c r="AC147" i="55"/>
  <c r="AA150" i="55"/>
  <c r="BH198" i="55"/>
  <c r="AU212" i="55"/>
  <c r="R43" i="55"/>
  <c r="P104" i="55"/>
  <c r="AA221" i="55"/>
  <c r="BZ197" i="55"/>
  <c r="AD11" i="55"/>
  <c r="BB212" i="55"/>
  <c r="O185" i="55"/>
  <c r="N198" i="55"/>
  <c r="M119" i="55"/>
  <c r="AY209" i="55"/>
  <c r="AL218" i="55"/>
  <c r="AI206" i="55"/>
  <c r="BQ204" i="55"/>
  <c r="AX177" i="55"/>
  <c r="BS130" i="55"/>
  <c r="M168" i="55"/>
  <c r="AI178" i="55"/>
  <c r="BP186" i="55"/>
  <c r="AL202" i="55"/>
  <c r="BE229" i="55"/>
  <c r="Y7" i="55"/>
  <c r="BS216" i="55"/>
  <c r="R172" i="55"/>
  <c r="BZ164" i="55"/>
  <c r="W219" i="55"/>
  <c r="AF24" i="55"/>
  <c r="BW142" i="55"/>
  <c r="BR110" i="55"/>
  <c r="X115" i="55"/>
  <c r="BR162" i="55"/>
  <c r="AR223" i="55"/>
  <c r="AK205" i="55"/>
  <c r="V41" i="55"/>
  <c r="AV162" i="55"/>
  <c r="AI160" i="55"/>
  <c r="BR180" i="55"/>
  <c r="N126" i="55"/>
  <c r="AH10" i="55"/>
  <c r="Q171" i="55"/>
  <c r="BX234" i="55"/>
  <c r="O219" i="55"/>
  <c r="AZ219" i="55"/>
  <c r="T35" i="55"/>
  <c r="P37" i="55"/>
  <c r="AK198" i="55"/>
  <c r="BP227" i="55"/>
  <c r="BY168" i="55"/>
  <c r="BC230" i="55"/>
  <c r="W188" i="55"/>
  <c r="BT192" i="55"/>
  <c r="BW188" i="55"/>
  <c r="BN208" i="55"/>
  <c r="Z196" i="55"/>
  <c r="AJ213" i="55"/>
  <c r="AD35" i="55"/>
  <c r="BW210" i="55"/>
  <c r="AF27" i="55"/>
  <c r="AZ211" i="55"/>
  <c r="AI127" i="55"/>
  <c r="Z197" i="55"/>
  <c r="V189" i="55"/>
  <c r="O89" i="55"/>
  <c r="V66" i="55"/>
  <c r="BE214" i="55"/>
  <c r="BO217" i="55"/>
  <c r="X167" i="55"/>
  <c r="BB232" i="55"/>
  <c r="AG184" i="55"/>
  <c r="AC195" i="55"/>
  <c r="T22" i="55"/>
  <c r="S191" i="55"/>
  <c r="BS162" i="55"/>
  <c r="BC196" i="55"/>
  <c r="N180" i="55"/>
  <c r="AI210" i="55"/>
  <c r="BB163" i="55"/>
  <c r="BX115" i="55"/>
  <c r="V197" i="55"/>
  <c r="AE195" i="55"/>
  <c r="BL97" i="55"/>
  <c r="BK158" i="55"/>
  <c r="BZ227" i="55"/>
  <c r="BS195" i="55"/>
  <c r="AX168" i="55"/>
  <c r="AD18" i="55"/>
  <c r="AB201" i="55"/>
  <c r="V71" i="55"/>
  <c r="BO8" i="55"/>
  <c r="BL231" i="55"/>
  <c r="BN181" i="55"/>
  <c r="Z221" i="55"/>
  <c r="BZ138" i="55"/>
  <c r="U128" i="55"/>
  <c r="Z29" i="55"/>
  <c r="BS223" i="55"/>
  <c r="BY117" i="55"/>
  <c r="AP7" i="55"/>
  <c r="BS168" i="55"/>
  <c r="V13" i="55"/>
  <c r="S84" i="55"/>
  <c r="AM176" i="55"/>
  <c r="BM104" i="55"/>
  <c r="BD141" i="55"/>
  <c r="AP202" i="55"/>
  <c r="AA226" i="55"/>
  <c r="AB185" i="55"/>
  <c r="T172" i="55"/>
  <c r="BF89" i="55"/>
  <c r="AD181" i="55"/>
  <c r="P210" i="55"/>
  <c r="BD119" i="55"/>
  <c r="BD210" i="55"/>
  <c r="BT196" i="55"/>
  <c r="BB192" i="55"/>
  <c r="N122" i="55"/>
  <c r="AH121" i="55"/>
  <c r="AS217" i="55"/>
  <c r="BD233" i="55"/>
  <c r="AW211" i="55"/>
  <c r="AZ65" i="55"/>
  <c r="N55" i="55"/>
  <c r="BJ150" i="55"/>
  <c r="BN161" i="55"/>
  <c r="AO132" i="55"/>
  <c r="AX80" i="55"/>
  <c r="T12" i="55"/>
  <c r="AN197" i="55"/>
  <c r="AW214" i="55"/>
  <c r="AJ161" i="55"/>
  <c r="BY71" i="55"/>
  <c r="AR68" i="55"/>
  <c r="AN215" i="55"/>
  <c r="BN101" i="55"/>
  <c r="AH132" i="55"/>
  <c r="BN86" i="55"/>
  <c r="AH151" i="55"/>
  <c r="X94" i="55"/>
  <c r="X47" i="55"/>
  <c r="P174" i="55"/>
  <c r="AZ207" i="55"/>
  <c r="X149" i="55"/>
  <c r="AC214" i="55"/>
  <c r="BX73" i="55"/>
  <c r="BS151" i="55"/>
  <c r="BR218" i="55"/>
  <c r="BI68" i="55"/>
  <c r="AB27" i="55"/>
  <c r="N199" i="55"/>
  <c r="AX96" i="55"/>
  <c r="AP118" i="55"/>
  <c r="BL171" i="55"/>
  <c r="BF10" i="55"/>
  <c r="AB120" i="55"/>
  <c r="BX174" i="55"/>
  <c r="V65" i="55"/>
  <c r="X188" i="55"/>
  <c r="BN104" i="55"/>
  <c r="BS231" i="55"/>
  <c r="BT193" i="55"/>
  <c r="BB160" i="55"/>
  <c r="BK141" i="55"/>
  <c r="AQ222" i="55"/>
  <c r="AL133" i="55"/>
  <c r="N118" i="55"/>
  <c r="N200" i="55"/>
  <c r="BZ224" i="55"/>
  <c r="BN234" i="55"/>
  <c r="V215" i="55"/>
  <c r="P60" i="55"/>
  <c r="BB214" i="55"/>
  <c r="AH176" i="55"/>
  <c r="X206" i="55"/>
  <c r="BJ209" i="55"/>
  <c r="BT12" i="55"/>
  <c r="AD107" i="55"/>
  <c r="AK121" i="55"/>
  <c r="R7" i="55"/>
  <c r="AI157" i="55"/>
  <c r="BO88" i="55"/>
  <c r="BS25" i="55"/>
  <c r="AK148" i="55"/>
  <c r="AX220" i="55"/>
  <c r="BS211" i="55"/>
  <c r="AQ213" i="55"/>
  <c r="AJ139" i="55"/>
  <c r="W197" i="55"/>
  <c r="BJ7" i="55"/>
  <c r="Z30" i="55"/>
  <c r="Z51" i="55"/>
  <c r="AW209" i="55"/>
  <c r="BK190" i="55"/>
  <c r="AQ228" i="55"/>
  <c r="AG177" i="55"/>
  <c r="BP143" i="55"/>
  <c r="BH208" i="55"/>
  <c r="BX229" i="55"/>
  <c r="BH132" i="55"/>
  <c r="AE154" i="55"/>
  <c r="AD160" i="55"/>
  <c r="AT228" i="55"/>
  <c r="BL175" i="55"/>
  <c r="S86" i="55"/>
  <c r="AS146" i="55"/>
  <c r="BS222" i="55"/>
  <c r="BU195" i="55"/>
  <c r="AQ156" i="55"/>
  <c r="AI184" i="55"/>
  <c r="BX150" i="55"/>
  <c r="P102" i="55"/>
  <c r="T220" i="55"/>
  <c r="BA195" i="55"/>
  <c r="V144" i="55"/>
  <c r="P70" i="55"/>
  <c r="AX148" i="55"/>
  <c r="X61" i="55"/>
  <c r="X22" i="55"/>
  <c r="AB193" i="55"/>
  <c r="X200" i="55"/>
  <c r="BV133" i="55"/>
  <c r="BP43" i="55"/>
  <c r="Z69" i="55"/>
  <c r="BW105" i="55"/>
  <c r="AH110" i="55"/>
  <c r="BZ187" i="55"/>
  <c r="BF213" i="55"/>
  <c r="AS177" i="55"/>
  <c r="N178" i="55"/>
  <c r="AG8" i="55"/>
  <c r="Q202" i="55"/>
  <c r="BR161" i="55"/>
  <c r="BA105" i="55"/>
  <c r="AZ128" i="55"/>
  <c r="BN26" i="55"/>
  <c r="R104" i="55"/>
  <c r="BR95" i="55"/>
  <c r="BO160" i="55"/>
  <c r="BX231" i="55"/>
  <c r="BI225" i="55"/>
  <c r="AY124" i="55"/>
  <c r="AB190" i="55"/>
  <c r="BN191" i="55"/>
  <c r="BV91" i="55"/>
  <c r="AX189" i="55"/>
  <c r="AZ179" i="55"/>
  <c r="BW212" i="55"/>
  <c r="AY188" i="55"/>
  <c r="W223" i="55"/>
  <c r="AM234" i="55"/>
  <c r="T77" i="55"/>
  <c r="V230" i="55"/>
  <c r="W224" i="55"/>
  <c r="O208" i="55"/>
  <c r="P201" i="55"/>
  <c r="AW154" i="55"/>
  <c r="AX179" i="55"/>
  <c r="AE83" i="55"/>
  <c r="BN8" i="55"/>
  <c r="BO38" i="55"/>
  <c r="AM217" i="55"/>
  <c r="AV129" i="55"/>
  <c r="BQ196" i="55"/>
  <c r="BR209" i="55"/>
  <c r="BB7" i="55"/>
  <c r="Z61" i="55"/>
  <c r="AM209" i="55"/>
  <c r="AS231" i="55"/>
  <c r="AR225" i="55"/>
  <c r="BT171" i="55"/>
  <c r="BB172" i="55"/>
  <c r="BJ90" i="55"/>
  <c r="AF74" i="55"/>
  <c r="AQ192" i="55"/>
  <c r="AB45" i="55"/>
  <c r="AE218" i="55"/>
  <c r="AB76" i="55"/>
  <c r="BC205" i="55"/>
  <c r="AR82" i="55"/>
  <c r="BC231" i="55"/>
  <c r="BA166" i="55"/>
  <c r="AY228" i="55"/>
  <c r="V26" i="55"/>
  <c r="BC140" i="55"/>
  <c r="BA164" i="55"/>
  <c r="Z33" i="55"/>
  <c r="AV217" i="55"/>
  <c r="AB94" i="55"/>
  <c r="BC106" i="55"/>
  <c r="BV139" i="55"/>
  <c r="AF55" i="55"/>
  <c r="M19" i="55"/>
  <c r="BZ90" i="55"/>
  <c r="BP208" i="55"/>
  <c r="AT220" i="55"/>
  <c r="BT132" i="55"/>
  <c r="BE151" i="55"/>
  <c r="AY111" i="55"/>
  <c r="BS228" i="55"/>
  <c r="N18" i="55"/>
  <c r="X11" i="55"/>
  <c r="AD212" i="55"/>
  <c r="BZ200" i="55"/>
  <c r="AC186" i="55"/>
  <c r="W114" i="55"/>
  <c r="Q176" i="55"/>
  <c r="BI207" i="55"/>
  <c r="BN136" i="55"/>
  <c r="AN163" i="55"/>
  <c r="BY115" i="55"/>
  <c r="AD14" i="55"/>
  <c r="AE220" i="55"/>
  <c r="BK191" i="55"/>
  <c r="Y123" i="55"/>
  <c r="BC199" i="55"/>
  <c r="BE7" i="55"/>
  <c r="X65" i="55"/>
  <c r="BY231" i="55"/>
  <c r="P58" i="55"/>
  <c r="O211" i="55"/>
  <c r="V232" i="55"/>
  <c r="AV201" i="55"/>
  <c r="AT214" i="55"/>
  <c r="BX144" i="55"/>
  <c r="Y234" i="55"/>
  <c r="N190" i="55"/>
  <c r="BA228" i="55"/>
  <c r="BV189" i="55"/>
  <c r="AS223" i="55"/>
  <c r="AG227" i="55"/>
  <c r="P192" i="55"/>
  <c r="AS173" i="55"/>
  <c r="AC213" i="55"/>
  <c r="X57" i="55"/>
  <c r="AB170" i="55"/>
  <c r="AE168" i="55"/>
  <c r="BO224" i="55"/>
  <c r="U181" i="55"/>
  <c r="N113" i="55"/>
  <c r="BX224" i="55"/>
  <c r="AY6" i="55"/>
  <c r="BA188" i="55"/>
  <c r="AL53" i="55"/>
  <c r="BT44" i="55"/>
  <c r="U156" i="55"/>
  <c r="BK228" i="55"/>
  <c r="P194" i="55"/>
  <c r="BD189" i="55"/>
  <c r="O206" i="55"/>
  <c r="BK209" i="55"/>
  <c r="T185" i="55"/>
  <c r="AA148" i="55"/>
  <c r="S166" i="55"/>
  <c r="AR218" i="55"/>
  <c r="AH153" i="55"/>
  <c r="AG36" i="55"/>
  <c r="AL224" i="55"/>
  <c r="BJ206" i="55"/>
  <c r="V7" i="55"/>
  <c r="AY203" i="55"/>
  <c r="N59" i="55"/>
  <c r="Z132" i="55"/>
  <c r="BH174" i="55"/>
  <c r="P168" i="55"/>
  <c r="AO7" i="55"/>
  <c r="R62" i="55"/>
  <c r="N197" i="55"/>
  <c r="N188" i="55"/>
  <c r="BP132" i="55"/>
  <c r="BH158" i="55"/>
  <c r="P232" i="55"/>
  <c r="U135" i="55"/>
  <c r="X9" i="55"/>
  <c r="Q153" i="55"/>
  <c r="N164" i="55"/>
  <c r="BC223" i="55"/>
  <c r="BA229" i="55"/>
  <c r="AU202" i="55"/>
  <c r="S168" i="55"/>
  <c r="BH79" i="55"/>
  <c r="AR152" i="55"/>
  <c r="AN228" i="55"/>
  <c r="T16" i="55"/>
  <c r="AJ221" i="55"/>
  <c r="BA187" i="55"/>
  <c r="AO211" i="55"/>
  <c r="Z162" i="55"/>
  <c r="AR140" i="55"/>
  <c r="AC223" i="55"/>
  <c r="BU165" i="55"/>
  <c r="BM209" i="55"/>
  <c r="BH206" i="55"/>
  <c r="AN204" i="55"/>
  <c r="AF169" i="55"/>
  <c r="X32" i="55"/>
  <c r="BW205" i="55"/>
  <c r="P226" i="55"/>
  <c r="AG160" i="55"/>
  <c r="BR84" i="55"/>
  <c r="BZ185" i="55"/>
  <c r="AJ225" i="55"/>
  <c r="BJ219" i="55"/>
  <c r="BF226" i="55"/>
  <c r="V195" i="55"/>
  <c r="BF224" i="55"/>
  <c r="BB226" i="55"/>
  <c r="BL71" i="55"/>
  <c r="AF192" i="55"/>
  <c r="R72" i="55"/>
  <c r="BD103" i="55"/>
  <c r="AK94" i="55"/>
  <c r="N166" i="55"/>
  <c r="BY152" i="55"/>
  <c r="T203" i="55"/>
  <c r="BK189" i="55"/>
  <c r="BA79" i="55"/>
  <c r="W132" i="55"/>
  <c r="AI95" i="55"/>
  <c r="BZ170" i="55"/>
  <c r="BA210" i="55"/>
  <c r="P7" i="55"/>
  <c r="BO132" i="55"/>
  <c r="R216" i="55"/>
  <c r="AK185" i="55"/>
  <c r="AR183" i="55"/>
  <c r="Y226" i="55"/>
  <c r="BF135" i="55"/>
  <c r="Z222" i="55"/>
  <c r="AW122" i="55"/>
  <c r="AO8" i="55"/>
  <c r="R69" i="55"/>
  <c r="X219" i="55"/>
  <c r="AD75" i="55"/>
  <c r="AB176" i="55"/>
  <c r="AL220" i="55"/>
  <c r="BM212" i="55"/>
  <c r="W152" i="55"/>
  <c r="T15" i="55"/>
  <c r="BB97" i="55"/>
  <c r="AB229" i="55"/>
  <c r="BE77" i="55"/>
  <c r="BX123" i="55"/>
  <c r="AL150" i="55"/>
  <c r="AK161" i="55"/>
  <c r="AO217" i="55"/>
  <c r="V113" i="55"/>
  <c r="N209" i="55"/>
  <c r="AO145" i="55"/>
  <c r="AJ112" i="55"/>
  <c r="BM156" i="55"/>
  <c r="AF34" i="55"/>
  <c r="BG129" i="55"/>
  <c r="AZ93" i="55"/>
  <c r="BW186" i="55"/>
  <c r="AY139" i="55"/>
  <c r="BC95" i="55"/>
  <c r="BH176" i="55"/>
  <c r="V217" i="55"/>
  <c r="N50" i="55"/>
  <c r="AP34" i="55"/>
  <c r="BM120" i="55"/>
  <c r="V149" i="55"/>
  <c r="AN180" i="55"/>
  <c r="BB227" i="55"/>
  <c r="BJ45" i="55"/>
  <c r="AC71" i="55"/>
  <c r="BZ133" i="55"/>
  <c r="BZ223" i="55"/>
  <c r="AD187" i="55"/>
  <c r="Y231" i="55"/>
  <c r="Z173" i="55"/>
  <c r="AJ176" i="55"/>
  <c r="AQ115" i="55"/>
  <c r="AA72" i="55"/>
  <c r="AK181" i="55"/>
  <c r="AW205" i="55"/>
  <c r="BJ140" i="55"/>
  <c r="U155" i="55"/>
  <c r="BB181" i="55"/>
  <c r="R154" i="55"/>
  <c r="AX233" i="55"/>
  <c r="AC175" i="55"/>
  <c r="N90" i="55"/>
  <c r="BP206" i="55"/>
  <c r="AH210" i="55"/>
  <c r="AX172" i="55"/>
  <c r="AR231" i="55"/>
  <c r="T18" i="55"/>
  <c r="AL194" i="55"/>
  <c r="AD191" i="55"/>
  <c r="P207" i="55"/>
  <c r="BN226" i="55"/>
  <c r="AS181" i="55"/>
  <c r="Z233" i="55"/>
  <c r="BO225" i="55"/>
  <c r="S158" i="55"/>
  <c r="BW156" i="55"/>
  <c r="P225" i="55"/>
  <c r="P53" i="55"/>
  <c r="AM103" i="55"/>
  <c r="T210" i="55"/>
  <c r="BQ108" i="55"/>
  <c r="AO59" i="55"/>
  <c r="AV138" i="55"/>
  <c r="BQ151" i="55"/>
  <c r="AS88" i="55"/>
  <c r="AB207" i="55"/>
  <c r="S215" i="55"/>
  <c r="W171" i="55"/>
  <c r="AR155" i="55"/>
  <c r="V32" i="55"/>
  <c r="BN187" i="55"/>
  <c r="AR198" i="55"/>
  <c r="BK175" i="55"/>
  <c r="N67" i="55"/>
  <c r="AX104" i="55"/>
  <c r="BT194" i="55"/>
  <c r="AH224" i="55"/>
  <c r="AI194" i="55"/>
  <c r="N83" i="55"/>
  <c r="BN113" i="55"/>
  <c r="BS230" i="55"/>
  <c r="AT176" i="55"/>
  <c r="N91" i="55"/>
  <c r="BA227" i="55"/>
  <c r="M186" i="55"/>
  <c r="AH149" i="55"/>
  <c r="BT151" i="55"/>
  <c r="V31" i="55"/>
  <c r="R10" i="55"/>
  <c r="BB8" i="55"/>
  <c r="AE159" i="55"/>
  <c r="BX190" i="55"/>
  <c r="AY199" i="55"/>
  <c r="BG223" i="55"/>
  <c r="AR219" i="55"/>
  <c r="BT146" i="55"/>
  <c r="AJ78" i="55"/>
  <c r="BR104" i="55"/>
  <c r="AX117" i="55"/>
  <c r="BU153" i="55"/>
  <c r="T189" i="55"/>
  <c r="AP169" i="55"/>
  <c r="BB234" i="55"/>
  <c r="BS209" i="55"/>
  <c r="Q222" i="55"/>
  <c r="X24" i="55"/>
  <c r="BT188" i="55"/>
  <c r="BD177" i="55"/>
  <c r="BK205" i="55"/>
  <c r="BU171" i="55"/>
  <c r="BY169" i="55"/>
  <c r="BH190" i="55"/>
  <c r="AA200" i="55"/>
  <c r="BM92" i="55"/>
  <c r="BL217" i="55"/>
  <c r="T226" i="55"/>
  <c r="U223" i="55"/>
  <c r="BG139" i="55"/>
  <c r="T29" i="55"/>
  <c r="AN140" i="55"/>
  <c r="BX193" i="55"/>
  <c r="AI230" i="55"/>
  <c r="BM172" i="55"/>
  <c r="BX202" i="55"/>
  <c r="R198" i="55"/>
  <c r="AN141" i="55"/>
  <c r="AR97" i="55"/>
  <c r="AB30" i="55"/>
  <c r="AJ193" i="55"/>
  <c r="BZ48" i="55"/>
  <c r="Q168" i="55"/>
  <c r="BZ180" i="55"/>
  <c r="P59" i="55"/>
  <c r="BT110" i="55"/>
  <c r="BF149" i="55"/>
  <c r="Q125" i="55"/>
  <c r="BH222" i="55"/>
  <c r="BI229" i="55"/>
  <c r="Y201" i="55"/>
  <c r="BD224" i="55"/>
  <c r="AP96" i="55"/>
  <c r="BU69" i="55"/>
  <c r="BI158" i="55"/>
  <c r="AF15" i="55"/>
  <c r="AP9" i="55"/>
  <c r="AO167" i="55"/>
  <c r="P169" i="55"/>
  <c r="T155" i="55"/>
  <c r="BR207" i="55"/>
  <c r="W215" i="55"/>
  <c r="BC7" i="55"/>
  <c r="AV222" i="55"/>
  <c r="AF11" i="55"/>
  <c r="AK142" i="55"/>
  <c r="AE174" i="55"/>
  <c r="R126" i="55"/>
  <c r="BD226" i="55"/>
  <c r="BF171" i="55"/>
  <c r="BX199" i="55"/>
  <c r="V18" i="55"/>
  <c r="R45" i="55"/>
  <c r="BQ176" i="55"/>
  <c r="BO135" i="55"/>
  <c r="BH72" i="55"/>
  <c r="AM30" i="55"/>
  <c r="BJ124" i="55"/>
  <c r="Y229" i="55"/>
  <c r="AG157" i="55"/>
  <c r="R83" i="55"/>
  <c r="V52" i="55"/>
  <c r="BE162" i="55"/>
  <c r="AE225" i="55"/>
  <c r="BC130" i="55"/>
  <c r="Z85" i="55"/>
  <c r="O128" i="55"/>
  <c r="BO209" i="55"/>
  <c r="BP164" i="55"/>
  <c r="AK66" i="55"/>
  <c r="P75" i="55"/>
  <c r="BH215" i="55"/>
  <c r="AD229" i="55"/>
  <c r="AS191" i="55"/>
  <c r="BQ132" i="55"/>
  <c r="U68" i="55"/>
  <c r="X64" i="55"/>
  <c r="BG190" i="55"/>
  <c r="AB118" i="55"/>
  <c r="AX10" i="55"/>
  <c r="BB168" i="55"/>
  <c r="V207" i="55"/>
  <c r="AM91" i="55"/>
  <c r="AU135" i="55"/>
  <c r="BR137" i="55"/>
  <c r="BM204" i="55"/>
  <c r="BH8" i="55"/>
  <c r="BR149" i="55"/>
  <c r="AB41" i="55"/>
  <c r="BR225" i="55"/>
  <c r="S178" i="55"/>
  <c r="AJ166" i="55"/>
  <c r="U233" i="55"/>
  <c r="P208" i="55"/>
  <c r="AT212" i="55"/>
  <c r="AJ80" i="55"/>
  <c r="BB105" i="55"/>
  <c r="BU226" i="55"/>
  <c r="AK186" i="55"/>
  <c r="AM185" i="55"/>
  <c r="BE8" i="55"/>
  <c r="BM180" i="55"/>
  <c r="N131" i="55"/>
  <c r="BG174" i="55"/>
  <c r="AH214" i="55"/>
  <c r="AG211" i="55"/>
  <c r="AL231" i="55"/>
  <c r="AL169" i="55"/>
  <c r="BU222" i="55"/>
  <c r="X62" i="55"/>
  <c r="O75" i="55"/>
  <c r="U9" i="55"/>
  <c r="BI120" i="55"/>
  <c r="BF83" i="55"/>
  <c r="BU214" i="55"/>
  <c r="AM86" i="55"/>
  <c r="Q145" i="55"/>
  <c r="BQ218" i="55"/>
  <c r="BO177" i="55"/>
  <c r="AP232" i="55"/>
  <c r="AC164" i="55"/>
  <c r="BH185" i="55"/>
  <c r="BY154" i="55"/>
  <c r="BL198" i="55"/>
  <c r="BR106" i="55"/>
  <c r="BK152" i="55"/>
  <c r="AF14" i="55"/>
  <c r="BF114" i="55"/>
  <c r="Y163" i="55"/>
  <c r="BC214" i="55"/>
  <c r="BV101" i="55"/>
  <c r="O146" i="55"/>
  <c r="AP217" i="55"/>
  <c r="AD224" i="55"/>
  <c r="BZ113" i="55"/>
  <c r="O210" i="55"/>
  <c r="AJ179" i="55"/>
  <c r="BL159" i="55"/>
  <c r="P228" i="55"/>
  <c r="BH137" i="55"/>
  <c r="AN84" i="55"/>
  <c r="BS189" i="55"/>
  <c r="AO179" i="55"/>
  <c r="AX54" i="55"/>
  <c r="BZ190" i="55"/>
  <c r="AS186" i="55"/>
  <c r="AW202" i="55"/>
  <c r="AW141" i="55"/>
  <c r="AR151" i="55"/>
  <c r="N195" i="55"/>
  <c r="AX152" i="55"/>
  <c r="AF58" i="55"/>
  <c r="AK200" i="55"/>
  <c r="AM204" i="55"/>
  <c r="BT143" i="55"/>
  <c r="AX65" i="55"/>
  <c r="AB113" i="55"/>
  <c r="P52" i="55"/>
  <c r="AF39" i="55"/>
  <c r="T48" i="55"/>
  <c r="BX78" i="55"/>
  <c r="V167" i="55"/>
  <c r="N161" i="55"/>
  <c r="AF233" i="55"/>
  <c r="AK150" i="55"/>
  <c r="V29" i="55"/>
  <c r="N70" i="55"/>
  <c r="BW45" i="55"/>
  <c r="P131" i="55"/>
  <c r="N149" i="55"/>
  <c r="BL165" i="55"/>
  <c r="AC202" i="55"/>
  <c r="BD108" i="55"/>
  <c r="BA147" i="55"/>
  <c r="V229" i="55"/>
  <c r="X182" i="55"/>
  <c r="Q189" i="55"/>
  <c r="BK184" i="55"/>
  <c r="R33" i="55"/>
  <c r="V208" i="55"/>
  <c r="AT6" i="55"/>
  <c r="BI169" i="55"/>
  <c r="BX196" i="55"/>
  <c r="BZ151" i="55"/>
  <c r="AX216" i="55"/>
  <c r="M181" i="55"/>
  <c r="Q133" i="55"/>
  <c r="AA166" i="55"/>
  <c r="AN230" i="55"/>
  <c r="AQ225" i="55"/>
  <c r="T178" i="55"/>
  <c r="Z128" i="55"/>
  <c r="AJ195" i="55"/>
  <c r="AJ234" i="55"/>
  <c r="AQ165" i="55"/>
  <c r="AQ180" i="55"/>
  <c r="AK211" i="55"/>
  <c r="X170" i="55"/>
  <c r="BH226" i="55"/>
  <c r="AB223" i="55"/>
  <c r="AN229" i="55"/>
  <c r="Z220" i="55"/>
  <c r="AF44" i="55"/>
  <c r="AG7" i="55"/>
  <c r="BD220" i="55"/>
  <c r="AJ219" i="55"/>
  <c r="BN211" i="55"/>
  <c r="AJ174" i="55"/>
  <c r="BL147" i="55"/>
  <c r="AI151" i="55"/>
  <c r="Y192" i="55"/>
  <c r="N169" i="55"/>
  <c r="BK182" i="55"/>
  <c r="M214" i="55"/>
  <c r="BZ168" i="55"/>
  <c r="AD28" i="55"/>
  <c r="AB119" i="55"/>
  <c r="BO199" i="55"/>
  <c r="T66" i="55"/>
  <c r="BT197" i="55"/>
  <c r="P76" i="55"/>
  <c r="AO234" i="55"/>
  <c r="AQ182" i="55"/>
  <c r="BA154" i="55"/>
  <c r="W170" i="55"/>
  <c r="AG186" i="55"/>
  <c r="BK220" i="55"/>
  <c r="W167" i="55"/>
  <c r="BT218" i="55"/>
  <c r="R63" i="55"/>
  <c r="R139" i="55"/>
  <c r="BO161" i="55"/>
  <c r="BR194" i="55"/>
  <c r="AW6" i="55"/>
  <c r="V39" i="55"/>
  <c r="AA171" i="55"/>
  <c r="BV180" i="55"/>
  <c r="W145" i="55"/>
  <c r="AA224" i="55"/>
  <c r="AQ211" i="55"/>
  <c r="M124" i="55"/>
  <c r="AE166" i="55"/>
  <c r="BC209" i="55"/>
  <c r="AT167" i="55"/>
  <c r="BG175" i="55"/>
  <c r="P55" i="55"/>
  <c r="AK140" i="55"/>
  <c r="O142" i="55"/>
  <c r="T74" i="55"/>
  <c r="BY131" i="55"/>
  <c r="V99" i="55"/>
  <c r="BS122" i="55"/>
  <c r="BX198" i="55"/>
  <c r="M230" i="55"/>
  <c r="BI231" i="55"/>
  <c r="AK218" i="55"/>
  <c r="BJ167" i="55"/>
  <c r="N17" i="55"/>
  <c r="AO232" i="55"/>
  <c r="AW213" i="55"/>
  <c r="R66" i="55"/>
  <c r="Z15" i="55"/>
  <c r="BK153" i="55"/>
  <c r="R58" i="55"/>
  <c r="M231" i="55"/>
  <c r="BV226" i="55"/>
  <c r="AF146" i="55"/>
  <c r="AT145" i="55"/>
  <c r="Q233" i="55"/>
  <c r="AU151" i="55"/>
  <c r="AZ106" i="55"/>
  <c r="AA195" i="55"/>
  <c r="BD86" i="55"/>
  <c r="BH193" i="55"/>
  <c r="AY180" i="55"/>
  <c r="BI149" i="55"/>
  <c r="O172" i="55"/>
  <c r="BC201" i="55"/>
  <c r="X208" i="55"/>
  <c r="W144" i="55"/>
  <c r="AW69" i="55"/>
  <c r="V120" i="55"/>
  <c r="X204" i="55"/>
  <c r="AF230" i="55"/>
  <c r="AQ69" i="55"/>
  <c r="R22" i="55"/>
  <c r="R52" i="55"/>
  <c r="BH168" i="55"/>
  <c r="BK123" i="55"/>
  <c r="BS134" i="55"/>
  <c r="BL228" i="55"/>
  <c r="M192" i="55"/>
  <c r="P167" i="55"/>
  <c r="BP96" i="55"/>
  <c r="AT197" i="55"/>
  <c r="BF198" i="55"/>
  <c r="AH9" i="55"/>
  <c r="BD194" i="55"/>
  <c r="AB24" i="55"/>
  <c r="V12" i="55"/>
  <c r="BP202" i="55"/>
  <c r="AB228" i="55"/>
  <c r="P61" i="55"/>
  <c r="Y85" i="55"/>
  <c r="T148" i="55"/>
  <c r="BN133" i="55"/>
  <c r="AV153" i="55"/>
  <c r="BW229" i="55"/>
  <c r="BZ211" i="55"/>
  <c r="BO208" i="55"/>
  <c r="BI147" i="55"/>
  <c r="S24" i="55"/>
  <c r="BE188" i="55"/>
  <c r="BF216" i="55"/>
  <c r="AK116" i="55"/>
  <c r="AN202" i="55"/>
  <c r="AI135" i="55"/>
  <c r="BL214" i="55"/>
  <c r="BG178" i="55"/>
  <c r="N29" i="55"/>
  <c r="BA203" i="55"/>
  <c r="BY219" i="55"/>
  <c r="U8" i="55"/>
  <c r="X25" i="55"/>
  <c r="Q213" i="55"/>
  <c r="AA216" i="55"/>
  <c r="AH221" i="55"/>
  <c r="BL212" i="55"/>
  <c r="M225" i="55"/>
  <c r="S219" i="55"/>
  <c r="BB104" i="55"/>
  <c r="AZ229" i="55"/>
  <c r="AL221" i="55"/>
  <c r="AV229" i="55"/>
  <c r="AX181" i="55"/>
  <c r="S180" i="55"/>
  <c r="T135" i="55"/>
  <c r="AK138" i="55"/>
  <c r="BX140" i="55"/>
  <c r="BR147" i="55"/>
  <c r="AO192" i="55"/>
  <c r="AP148" i="55"/>
  <c r="AD217" i="55"/>
  <c r="AU154" i="55"/>
  <c r="BN224" i="55"/>
  <c r="U232" i="55"/>
  <c r="X168" i="55"/>
  <c r="AR220" i="55"/>
  <c r="BP222" i="55"/>
  <c r="AH107" i="55"/>
  <c r="BC174" i="55"/>
  <c r="P25" i="55"/>
  <c r="BN195" i="55"/>
  <c r="AU160" i="55"/>
  <c r="AB74" i="55"/>
  <c r="N114" i="55"/>
  <c r="AZ206" i="55"/>
  <c r="AY97" i="55"/>
  <c r="BT119" i="55"/>
  <c r="BQ201" i="55"/>
  <c r="BM223" i="55"/>
  <c r="AM233" i="55"/>
  <c r="R136" i="55"/>
  <c r="BB219" i="55"/>
  <c r="BH10" i="55"/>
  <c r="V76" i="55"/>
  <c r="AU229" i="55"/>
  <c r="AA204" i="55"/>
  <c r="AH143" i="55"/>
  <c r="X210" i="55"/>
  <c r="AS185" i="55"/>
  <c r="AR233" i="55"/>
  <c r="AL7" i="55"/>
  <c r="BQ215" i="55"/>
  <c r="AZ10" i="55"/>
  <c r="AP128" i="55"/>
  <c r="P163" i="55"/>
  <c r="V9" i="55"/>
  <c r="AU152" i="55"/>
  <c r="Z149" i="55"/>
  <c r="AF69" i="55"/>
  <c r="AF52" i="55"/>
  <c r="AR7" i="55"/>
  <c r="AL193" i="55"/>
  <c r="BK131" i="55"/>
  <c r="AA163" i="55"/>
  <c r="N135" i="55"/>
  <c r="BB92" i="55"/>
  <c r="AN179" i="55"/>
  <c r="X125" i="55"/>
  <c r="AB226" i="55"/>
  <c r="X42" i="55"/>
  <c r="S133" i="55"/>
  <c r="BD65" i="55"/>
  <c r="AI50" i="55"/>
  <c r="Z18" i="55"/>
  <c r="AT164" i="55"/>
  <c r="BN222" i="55"/>
  <c r="AZ214" i="55"/>
  <c r="AI68" i="55"/>
  <c r="AX124" i="55"/>
  <c r="N227" i="55"/>
  <c r="BS132" i="55"/>
  <c r="BH179" i="55"/>
  <c r="AX175" i="55"/>
  <c r="AA130" i="55"/>
  <c r="X74" i="55"/>
  <c r="AX151" i="55"/>
  <c r="AB40" i="55"/>
  <c r="R225" i="55"/>
  <c r="AZ205" i="55"/>
  <c r="X86" i="55"/>
  <c r="BK192" i="55"/>
  <c r="X23" i="55"/>
  <c r="AX192" i="55"/>
  <c r="T8" i="55"/>
  <c r="AG204" i="55"/>
  <c r="BS53" i="55"/>
  <c r="W209" i="55"/>
  <c r="BD201" i="55"/>
  <c r="X67" i="55"/>
  <c r="BW209" i="55"/>
  <c r="N100" i="55"/>
  <c r="AW149" i="55"/>
  <c r="AV143" i="55"/>
  <c r="AZ195" i="55"/>
  <c r="W194" i="55"/>
  <c r="BN177" i="55"/>
  <c r="BR191" i="55"/>
  <c r="AJ196" i="55"/>
  <c r="V38" i="55"/>
  <c r="AX161" i="55"/>
  <c r="AB44" i="55"/>
  <c r="BM198" i="55"/>
  <c r="AS82" i="55"/>
  <c r="X185" i="55"/>
  <c r="AO201" i="55"/>
  <c r="BY180" i="55"/>
  <c r="AV163" i="55"/>
  <c r="BL158" i="55"/>
  <c r="AF59" i="55"/>
  <c r="BB221" i="55"/>
  <c r="AA213" i="55"/>
  <c r="BF218" i="55"/>
  <c r="AF53" i="55"/>
  <c r="Y190" i="55"/>
  <c r="W69" i="55"/>
  <c r="AK192" i="55"/>
  <c r="S198" i="55"/>
  <c r="BX226" i="55"/>
  <c r="AF40" i="55"/>
  <c r="AP183" i="55"/>
  <c r="AY160" i="55"/>
  <c r="BQ207" i="55"/>
  <c r="V33" i="55"/>
  <c r="N28" i="55"/>
  <c r="AA185" i="55"/>
  <c r="BK196" i="55"/>
  <c r="BR6" i="55"/>
  <c r="W157" i="55"/>
  <c r="BE182" i="55"/>
  <c r="BX38" i="55"/>
  <c r="Y145" i="55"/>
  <c r="BR114" i="55"/>
  <c r="BP68" i="55"/>
  <c r="BL185" i="55"/>
  <c r="V220" i="55"/>
  <c r="V30" i="55"/>
  <c r="AB171" i="55"/>
  <c r="AF56" i="55"/>
  <c r="S177" i="55"/>
  <c r="AA215" i="55"/>
  <c r="V157" i="55"/>
  <c r="AD7" i="55"/>
  <c r="BO226" i="55"/>
  <c r="AB49" i="55"/>
  <c r="AN135" i="55"/>
  <c r="U102" i="55"/>
  <c r="R16" i="55"/>
  <c r="V28" i="55"/>
  <c r="T43" i="55"/>
  <c r="BM208" i="55"/>
  <c r="BV8" i="55"/>
  <c r="BK70" i="55"/>
  <c r="AQ203" i="55"/>
  <c r="W136" i="55"/>
  <c r="T45" i="55"/>
  <c r="T208" i="55"/>
  <c r="BM123" i="55"/>
  <c r="AR224" i="55"/>
  <c r="AF21" i="55"/>
  <c r="BV176" i="55"/>
  <c r="AI228" i="55"/>
  <c r="AP212" i="55"/>
  <c r="T199" i="55"/>
  <c r="AP218" i="55"/>
  <c r="O136" i="55"/>
  <c r="BV223" i="55"/>
  <c r="W101" i="55"/>
  <c r="AZ182" i="55"/>
  <c r="P230" i="55"/>
  <c r="P48" i="55"/>
  <c r="BY189" i="55"/>
  <c r="AL160" i="55"/>
  <c r="BF202" i="55"/>
  <c r="P196" i="55"/>
  <c r="AX197" i="55"/>
  <c r="BW180" i="55"/>
  <c r="BI59" i="55"/>
  <c r="AJ172" i="55"/>
  <c r="AS212" i="55"/>
  <c r="BQ173" i="55"/>
  <c r="BX221" i="55"/>
  <c r="T165" i="55"/>
  <c r="AB198" i="55"/>
  <c r="BW227" i="55"/>
  <c r="BC204" i="55"/>
  <c r="AU197" i="55"/>
  <c r="BS177" i="55"/>
  <c r="W177" i="55"/>
  <c r="BH223" i="55"/>
  <c r="BH232" i="55"/>
  <c r="AQ143" i="55"/>
  <c r="AC156" i="55"/>
  <c r="BR135" i="55"/>
  <c r="AO130" i="55"/>
  <c r="S83" i="55"/>
  <c r="BB125" i="55"/>
  <c r="AI6" i="55"/>
  <c r="BX156" i="55"/>
  <c r="BP228" i="55"/>
  <c r="BX165" i="55"/>
  <c r="AR6" i="55"/>
  <c r="V196" i="55"/>
  <c r="AX97" i="55"/>
  <c r="AI77" i="55"/>
  <c r="BB152" i="55"/>
  <c r="M161" i="55"/>
  <c r="AD17" i="55"/>
  <c r="X234" i="55"/>
  <c r="BQ228" i="55"/>
  <c r="BL152" i="55"/>
  <c r="AF135" i="55"/>
  <c r="BR155" i="55"/>
  <c r="BH141" i="55"/>
  <c r="AO134" i="55"/>
  <c r="AC126" i="55"/>
  <c r="AA106" i="55"/>
  <c r="P20" i="55"/>
  <c r="AW228" i="55"/>
  <c r="BZ232" i="55"/>
  <c r="BC189" i="55"/>
  <c r="AX218" i="55"/>
  <c r="BO172" i="55"/>
  <c r="AO225" i="55"/>
  <c r="AK105" i="55"/>
  <c r="O123" i="55"/>
  <c r="BF169" i="55"/>
  <c r="BY233" i="55"/>
  <c r="AG192" i="55"/>
  <c r="BX205" i="55"/>
  <c r="AR185" i="55"/>
  <c r="BI116" i="55"/>
  <c r="AS140" i="55"/>
  <c r="T137" i="55"/>
  <c r="BG43" i="55"/>
  <c r="AH201" i="55"/>
  <c r="BC169" i="55"/>
  <c r="AJ71" i="55"/>
  <c r="BP152" i="55"/>
  <c r="N65" i="55"/>
  <c r="AK131" i="55"/>
  <c r="BY190" i="55"/>
  <c r="BW225" i="55"/>
  <c r="T54" i="55"/>
  <c r="Z65" i="55"/>
  <c r="Z71" i="55"/>
  <c r="BK218" i="55"/>
  <c r="BQ198" i="55"/>
  <c r="AK166" i="55"/>
  <c r="AY117" i="55"/>
  <c r="AW234" i="55"/>
  <c r="R26" i="55"/>
  <c r="AP207" i="55"/>
  <c r="AE142" i="55"/>
  <c r="AT26" i="55"/>
  <c r="AQ232" i="55"/>
  <c r="S20" i="55"/>
  <c r="BD207" i="55"/>
  <c r="BG107" i="55"/>
  <c r="BD222" i="55"/>
  <c r="BE202" i="55"/>
  <c r="AE173" i="55"/>
  <c r="BV94" i="55"/>
  <c r="BP220" i="55"/>
  <c r="N203" i="55"/>
  <c r="V221" i="55"/>
  <c r="Q209" i="55"/>
  <c r="AV101" i="55"/>
  <c r="AC117" i="55"/>
  <c r="P145" i="55"/>
  <c r="AP189" i="55"/>
  <c r="BU231" i="55"/>
  <c r="R190" i="55"/>
  <c r="BL101" i="55"/>
  <c r="BA196" i="55"/>
  <c r="BI211" i="55"/>
  <c r="AJ8" i="55"/>
  <c r="M144" i="55"/>
  <c r="BH88" i="55"/>
  <c r="BG206" i="55"/>
  <c r="AB140" i="55"/>
  <c r="P202" i="55"/>
  <c r="AB67" i="55"/>
  <c r="W102" i="55"/>
  <c r="AX164" i="55"/>
  <c r="AV231" i="55"/>
  <c r="AA191" i="55"/>
  <c r="BF215" i="55"/>
  <c r="AQ217" i="55"/>
  <c r="AJ117" i="55"/>
  <c r="AF19" i="55"/>
  <c r="BG155" i="55"/>
  <c r="BU133" i="55"/>
  <c r="AA143" i="55"/>
  <c r="AN120" i="55"/>
  <c r="N24" i="55"/>
  <c r="BL115" i="55"/>
  <c r="AF203" i="55"/>
  <c r="BU7" i="55"/>
  <c r="AG199" i="55"/>
  <c r="BG208" i="55"/>
  <c r="T24" i="55"/>
  <c r="AD9" i="55"/>
  <c r="BT233" i="55"/>
  <c r="AK183" i="55"/>
  <c r="P35" i="55"/>
  <c r="X156" i="55"/>
  <c r="Y225" i="55"/>
  <c r="N103" i="55"/>
  <c r="BE222" i="55"/>
  <c r="X77" i="55"/>
  <c r="AX207" i="55"/>
  <c r="N109" i="55"/>
  <c r="AY219" i="55"/>
  <c r="N32" i="55"/>
  <c r="V40" i="55"/>
  <c r="BJ194" i="55"/>
  <c r="Q187" i="55"/>
  <c r="Z74" i="55"/>
  <c r="BN223" i="55"/>
  <c r="BE179" i="55"/>
  <c r="AU224" i="55"/>
  <c r="AO78" i="55"/>
  <c r="U193" i="55"/>
  <c r="BL194" i="55"/>
  <c r="BL186" i="55"/>
  <c r="AP188" i="55"/>
  <c r="BR171" i="55"/>
  <c r="W6" i="55"/>
  <c r="AF227" i="55"/>
  <c r="BW127" i="55"/>
  <c r="AA172" i="55"/>
  <c r="AC134" i="55"/>
  <c r="AG85" i="55"/>
  <c r="AW225" i="55"/>
  <c r="AW190" i="55"/>
  <c r="Y168" i="55"/>
  <c r="O140" i="55"/>
  <c r="BQ155" i="55"/>
  <c r="AD73" i="55"/>
  <c r="BA198" i="55"/>
  <c r="BW218" i="55"/>
  <c r="AM145" i="55"/>
  <c r="BQ167" i="55"/>
  <c r="AB58" i="55"/>
  <c r="BV222" i="55"/>
  <c r="AG200" i="55"/>
  <c r="AY52" i="55"/>
  <c r="P77" i="55"/>
  <c r="Y8" i="55"/>
  <c r="V11" i="55"/>
  <c r="AH125" i="55"/>
  <c r="O70" i="55"/>
  <c r="W127" i="55"/>
  <c r="Z8" i="55"/>
  <c r="BE145" i="55"/>
  <c r="Q210" i="55"/>
  <c r="BM59" i="55"/>
  <c r="U213" i="55"/>
  <c r="AS232" i="55"/>
  <c r="AG202" i="55"/>
  <c r="W220" i="55"/>
  <c r="AF76" i="55"/>
  <c r="AC7" i="55"/>
  <c r="AR204" i="55"/>
  <c r="AF63" i="55"/>
  <c r="AW7" i="55"/>
  <c r="BC206" i="55"/>
  <c r="AZ6" i="55"/>
  <c r="AS224" i="55"/>
  <c r="BD168" i="55"/>
  <c r="BX201" i="55"/>
  <c r="BD186" i="55"/>
  <c r="AP193" i="55"/>
  <c r="X98" i="55"/>
  <c r="BO196" i="55"/>
  <c r="AY216" i="55"/>
  <c r="R200" i="55"/>
  <c r="X18" i="55"/>
  <c r="BI133" i="55"/>
  <c r="AD102" i="55"/>
  <c r="AN220" i="55"/>
  <c r="AB34" i="55"/>
  <c r="AC127" i="55"/>
  <c r="AD47" i="55"/>
  <c r="BW137" i="55"/>
  <c r="AS198" i="55"/>
  <c r="AZ142" i="55"/>
  <c r="AN223" i="55"/>
  <c r="BW183" i="55"/>
  <c r="Q216" i="55"/>
  <c r="T26" i="55"/>
  <c r="AB230" i="55"/>
  <c r="R218" i="55"/>
  <c r="T13" i="55"/>
  <c r="AF107" i="55"/>
  <c r="AD155" i="55"/>
  <c r="M160" i="55"/>
  <c r="BW228" i="55"/>
  <c r="BR46" i="55"/>
  <c r="S234" i="55"/>
  <c r="AY153" i="55"/>
  <c r="BX219" i="55"/>
  <c r="Q137" i="55"/>
  <c r="Z184" i="55"/>
  <c r="AW166" i="55"/>
  <c r="AM225" i="55"/>
  <c r="BE160" i="55"/>
  <c r="AJ6" i="55"/>
  <c r="AM150" i="55"/>
  <c r="N87" i="55"/>
  <c r="BP209" i="55"/>
  <c r="BW165" i="55"/>
  <c r="W212" i="55"/>
  <c r="AE158" i="55"/>
  <c r="AQ86" i="55"/>
  <c r="BT174" i="55"/>
  <c r="AB202" i="55"/>
  <c r="V70" i="55"/>
  <c r="AZ196" i="55"/>
  <c r="N77" i="55"/>
  <c r="AF143" i="55"/>
  <c r="AA219" i="55"/>
  <c r="AO147" i="55"/>
  <c r="AO231" i="55"/>
  <c r="BU156" i="55"/>
  <c r="O205" i="55"/>
  <c r="AE122" i="55"/>
  <c r="P45" i="55"/>
  <c r="BZ207" i="55"/>
  <c r="BB75" i="55"/>
  <c r="AT198" i="55"/>
  <c r="Y171" i="55"/>
  <c r="AM218" i="55"/>
  <c r="AZ224" i="55"/>
  <c r="AT123" i="55"/>
  <c r="AA228" i="55"/>
  <c r="S223" i="55"/>
  <c r="N231" i="55"/>
  <c r="AD216" i="55"/>
  <c r="AH194" i="55"/>
  <c r="M89" i="55"/>
  <c r="X184" i="55"/>
  <c r="BC62" i="55"/>
  <c r="AJ146" i="55"/>
  <c r="T80" i="55"/>
  <c r="AD182" i="55"/>
  <c r="Z154" i="55"/>
  <c r="AO120" i="55"/>
  <c r="AD225" i="55"/>
  <c r="BV205" i="55"/>
  <c r="R57" i="55"/>
  <c r="AW80" i="55"/>
  <c r="BS175" i="55"/>
  <c r="BU168" i="55"/>
  <c r="N42" i="55"/>
  <c r="P17" i="55"/>
  <c r="BA132" i="55"/>
  <c r="BN188" i="55"/>
  <c r="BB93" i="55"/>
  <c r="AE149" i="55"/>
  <c r="BJ199" i="55"/>
  <c r="AJ171" i="55"/>
  <c r="AV70" i="55"/>
  <c r="AD117" i="55"/>
  <c r="AJ211" i="55"/>
  <c r="BF191" i="55"/>
  <c r="BG181" i="55"/>
  <c r="AL181" i="55"/>
  <c r="BK222" i="55"/>
  <c r="BB101" i="55"/>
  <c r="BQ143" i="55"/>
  <c r="AG212" i="55"/>
  <c r="BJ233" i="55"/>
  <c r="AG215" i="55"/>
  <c r="BI6" i="55"/>
  <c r="AU81" i="55"/>
  <c r="V134" i="55"/>
  <c r="BC138" i="55"/>
  <c r="X175" i="55"/>
  <c r="BQ220" i="55"/>
  <c r="AD63" i="55"/>
  <c r="BO184" i="55"/>
  <c r="R51" i="55"/>
  <c r="W210" i="55"/>
  <c r="AB192" i="55"/>
  <c r="AI201" i="55"/>
  <c r="V185" i="55"/>
  <c r="BM217" i="55"/>
  <c r="AV192" i="55"/>
  <c r="BH194" i="55"/>
  <c r="AD159" i="55"/>
  <c r="AP109" i="55"/>
  <c r="BW139" i="55"/>
  <c r="BP175" i="55"/>
  <c r="AW186" i="55"/>
  <c r="AV188" i="55"/>
  <c r="BU193" i="55"/>
  <c r="BG6" i="55"/>
  <c r="AT193" i="55"/>
  <c r="BR203" i="55"/>
  <c r="AN155" i="55"/>
  <c r="BI179" i="55"/>
  <c r="Y184" i="55"/>
  <c r="BV178" i="55"/>
  <c r="AJ205" i="55"/>
  <c r="P218" i="55"/>
  <c r="AT213" i="55"/>
  <c r="AS196" i="55"/>
  <c r="AW170" i="55"/>
  <c r="AO228" i="55"/>
  <c r="BL215" i="55"/>
  <c r="Z204" i="55"/>
  <c r="AL9" i="55"/>
  <c r="T233" i="55"/>
  <c r="AG232" i="55"/>
  <c r="AG231" i="55"/>
  <c r="AD178" i="55"/>
  <c r="W229" i="55"/>
  <c r="AC10" i="55"/>
  <c r="AM200" i="55"/>
  <c r="AL122" i="55"/>
  <c r="BN130" i="55"/>
  <c r="BY141" i="55"/>
  <c r="BR224" i="55"/>
  <c r="AF221" i="55"/>
  <c r="AG34" i="55"/>
  <c r="AA38" i="55"/>
  <c r="AS190" i="55"/>
  <c r="BF175" i="55"/>
  <c r="BN156" i="55"/>
  <c r="AH158" i="55"/>
  <c r="N86" i="55"/>
  <c r="AD70" i="55"/>
  <c r="AK232" i="55"/>
  <c r="BE157" i="55"/>
  <c r="AS234" i="55"/>
  <c r="BE186" i="55"/>
  <c r="AR228" i="55"/>
  <c r="BV206" i="55"/>
  <c r="AW195" i="55"/>
  <c r="AB219" i="55"/>
  <c r="P105" i="55"/>
  <c r="AI231" i="55"/>
  <c r="BL222" i="55"/>
  <c r="AJ125" i="55"/>
  <c r="BL211" i="55"/>
  <c r="BZ234" i="55"/>
  <c r="X133" i="55"/>
  <c r="N110" i="55"/>
  <c r="AB82" i="55"/>
  <c r="BB114" i="55"/>
  <c r="BS220" i="55"/>
  <c r="BF200" i="55"/>
  <c r="BI208" i="55"/>
  <c r="R167" i="55"/>
  <c r="Q234" i="55"/>
  <c r="BY176" i="55"/>
  <c r="BZ143" i="55"/>
  <c r="BW112" i="55"/>
  <c r="BS201" i="55"/>
  <c r="AX162" i="55"/>
  <c r="AM40" i="55"/>
  <c r="AC6" i="55"/>
  <c r="BS138" i="55"/>
  <c r="AB32" i="55"/>
  <c r="BP147" i="55"/>
  <c r="BV196" i="55"/>
  <c r="BP71" i="55"/>
  <c r="AZ163" i="55"/>
  <c r="P177" i="55"/>
  <c r="AX116" i="55"/>
  <c r="O49" i="55"/>
  <c r="BG187" i="55"/>
  <c r="BI8" i="55"/>
  <c r="AD152" i="55"/>
  <c r="O213" i="55"/>
  <c r="AH166" i="55"/>
  <c r="X68" i="55"/>
  <c r="BD229" i="55"/>
  <c r="BM196" i="55"/>
  <c r="BS174" i="55"/>
  <c r="BP229" i="55"/>
  <c r="N111" i="55"/>
  <c r="AF41" i="55"/>
  <c r="N107" i="55"/>
  <c r="R151" i="55"/>
  <c r="AH199" i="55"/>
  <c r="M209" i="55"/>
  <c r="BX104" i="55"/>
  <c r="BT186" i="55"/>
  <c r="BQ117" i="55"/>
  <c r="AA152" i="55"/>
  <c r="AC167" i="55"/>
  <c r="BM136" i="55"/>
  <c r="AY159" i="55"/>
  <c r="W149" i="55"/>
  <c r="AP216" i="55"/>
  <c r="AI229" i="55"/>
  <c r="T200" i="55"/>
  <c r="AF160" i="55"/>
  <c r="BL120" i="55"/>
  <c r="AK128" i="55"/>
  <c r="AZ174" i="55"/>
  <c r="AM227" i="55"/>
  <c r="N196" i="55"/>
  <c r="AY69" i="55"/>
  <c r="AP199" i="55"/>
  <c r="BB189" i="55"/>
  <c r="BD232" i="55"/>
  <c r="BL173" i="55"/>
  <c r="AT226" i="55"/>
  <c r="AT139" i="55"/>
  <c r="BW203" i="55"/>
  <c r="P50" i="55"/>
  <c r="AJ103" i="55"/>
  <c r="BT144" i="55"/>
  <c r="BM189" i="55"/>
  <c r="AS164" i="55"/>
  <c r="BX166" i="55"/>
  <c r="X226" i="55"/>
  <c r="BZ161" i="55"/>
  <c r="N16" i="55"/>
  <c r="BJ215" i="55"/>
  <c r="BM7" i="55"/>
  <c r="M163" i="55"/>
  <c r="BS181" i="55"/>
  <c r="BT66" i="55"/>
  <c r="BN157" i="55"/>
  <c r="AU175" i="55"/>
  <c r="R14" i="55"/>
  <c r="AZ188" i="55"/>
  <c r="AE194" i="55"/>
  <c r="Q139" i="55"/>
  <c r="AO169" i="55"/>
  <c r="BY210" i="55"/>
  <c r="P116" i="55"/>
  <c r="BG25" i="55"/>
  <c r="AH196" i="55"/>
  <c r="U231" i="55"/>
  <c r="AR208" i="55"/>
  <c r="M205" i="55"/>
  <c r="AE141" i="55"/>
  <c r="BQ88" i="55"/>
  <c r="BM211" i="55"/>
  <c r="T64" i="55"/>
  <c r="AO200" i="55"/>
  <c r="BF97" i="55"/>
  <c r="BG213" i="55"/>
  <c r="AX6" i="55"/>
  <c r="Z16" i="55"/>
  <c r="AZ194" i="55"/>
  <c r="M39" i="55"/>
  <c r="AY227" i="55"/>
  <c r="BH181" i="55"/>
  <c r="BH210" i="55"/>
  <c r="AV145" i="55"/>
  <c r="BT213" i="55"/>
  <c r="U230" i="55"/>
  <c r="BI160" i="55"/>
  <c r="BD31" i="55"/>
  <c r="BU114" i="55"/>
  <c r="X119" i="55"/>
  <c r="O183" i="55"/>
  <c r="AL129" i="55"/>
  <c r="BQ186" i="55"/>
  <c r="W195" i="55"/>
  <c r="BK183" i="55"/>
  <c r="AD60" i="55"/>
  <c r="AI159" i="55"/>
  <c r="BL233" i="55"/>
  <c r="BO180" i="55"/>
  <c r="BX206" i="55"/>
  <c r="AG149" i="55"/>
  <c r="AB55" i="55"/>
  <c r="AH165" i="55"/>
  <c r="O157" i="55"/>
  <c r="AR115" i="55"/>
  <c r="BV219" i="55"/>
  <c r="BH165" i="55"/>
  <c r="R226" i="55"/>
  <c r="BU145" i="55"/>
  <c r="AY145" i="55"/>
  <c r="AU193" i="55"/>
  <c r="Z96" i="55"/>
  <c r="BS188" i="55"/>
  <c r="V64" i="55"/>
  <c r="BP151" i="55"/>
  <c r="AD177" i="55"/>
  <c r="BV183" i="55"/>
  <c r="Z27" i="55"/>
  <c r="BL146" i="55"/>
  <c r="X135" i="55"/>
  <c r="R229" i="55"/>
  <c r="M141" i="55"/>
  <c r="X169" i="55"/>
  <c r="M91" i="55"/>
  <c r="Y212" i="55"/>
  <c r="AM156" i="55"/>
  <c r="BT8" i="55"/>
  <c r="AA192" i="55"/>
  <c r="BS166" i="55"/>
  <c r="AU48" i="55"/>
  <c r="BZ124" i="55"/>
  <c r="BJ21" i="55"/>
  <c r="AV214" i="55"/>
  <c r="AC130" i="55"/>
  <c r="X121" i="55"/>
  <c r="AH160" i="55"/>
  <c r="U206" i="55"/>
  <c r="BB147" i="55"/>
  <c r="BF158" i="55"/>
  <c r="BL205" i="55"/>
  <c r="BJ87" i="55"/>
  <c r="Q212" i="55"/>
  <c r="AC227" i="55"/>
  <c r="AG188" i="55"/>
  <c r="BI234" i="55"/>
  <c r="BF18" i="55"/>
  <c r="AZ124" i="55"/>
  <c r="AC230" i="55"/>
  <c r="V205" i="55"/>
  <c r="AC146" i="55"/>
  <c r="BB182" i="55"/>
  <c r="BA231" i="55"/>
  <c r="AJ120" i="55"/>
  <c r="N85" i="55"/>
  <c r="BV230" i="55"/>
  <c r="AB84" i="55"/>
  <c r="AV128" i="55"/>
  <c r="BZ35" i="55"/>
  <c r="AB137" i="55"/>
  <c r="M7" i="55"/>
  <c r="AO229" i="55"/>
  <c r="BV132" i="55"/>
  <c r="AK215" i="55"/>
  <c r="AB9" i="55"/>
  <c r="BC203" i="55"/>
  <c r="BH93" i="55"/>
  <c r="BW86" i="55"/>
  <c r="BI222" i="55"/>
  <c r="AM183" i="55"/>
  <c r="BU186" i="55"/>
  <c r="BK171" i="55"/>
  <c r="AA6" i="55"/>
  <c r="AA201" i="55"/>
  <c r="BJ210" i="55"/>
  <c r="Z21" i="55"/>
  <c r="AB69" i="55"/>
  <c r="M234" i="55"/>
  <c r="U171" i="55"/>
  <c r="AA177" i="55"/>
  <c r="AZ234" i="55"/>
  <c r="BS205" i="55"/>
  <c r="T31" i="55"/>
  <c r="AD206" i="55"/>
  <c r="AW188" i="55"/>
  <c r="AL166" i="55"/>
  <c r="BH186" i="55"/>
  <c r="AN210" i="55"/>
  <c r="BG144" i="55"/>
  <c r="BB127" i="55"/>
  <c r="AM147" i="55"/>
  <c r="BC208" i="55"/>
  <c r="AO87" i="55"/>
  <c r="R44" i="55"/>
  <c r="AE87" i="55"/>
  <c r="P199" i="55"/>
  <c r="BE149" i="55"/>
  <c r="BZ191" i="55"/>
  <c r="T34" i="55"/>
  <c r="R195" i="55"/>
  <c r="AZ112" i="55"/>
  <c r="AX167" i="55"/>
  <c r="BQ178" i="55"/>
  <c r="AJ226" i="55"/>
  <c r="P115" i="55"/>
  <c r="AS204" i="55"/>
  <c r="AJ160" i="55"/>
  <c r="BD160" i="55"/>
  <c r="BT229" i="55"/>
  <c r="M159" i="55"/>
  <c r="M194" i="55"/>
  <c r="AO189" i="55"/>
  <c r="AE164" i="55"/>
  <c r="BD200" i="55"/>
  <c r="AA231" i="55"/>
  <c r="BH220" i="55"/>
  <c r="BQ163" i="55"/>
  <c r="N172" i="55"/>
  <c r="Z63" i="55"/>
  <c r="Z41" i="55"/>
  <c r="BJ131" i="55"/>
  <c r="N183" i="55"/>
  <c r="AZ148" i="55"/>
  <c r="AB65" i="55"/>
  <c r="BY85" i="55"/>
  <c r="Q208" i="55"/>
  <c r="BB187" i="55"/>
  <c r="AH232" i="55"/>
  <c r="AL195" i="55"/>
  <c r="N204" i="55"/>
  <c r="BK227" i="55"/>
  <c r="BV186" i="55"/>
  <c r="BJ89" i="55"/>
  <c r="V19" i="55"/>
  <c r="BZ132" i="55"/>
  <c r="AJ186" i="55"/>
  <c r="BC210" i="55"/>
  <c r="BA170" i="55"/>
  <c r="AO223" i="55"/>
  <c r="AB72" i="55"/>
  <c r="P186" i="55"/>
  <c r="AM102" i="55"/>
  <c r="BJ208" i="55"/>
  <c r="AH209" i="55"/>
  <c r="AG111" i="55"/>
  <c r="Z47" i="55"/>
  <c r="AX163" i="55"/>
  <c r="X144" i="55"/>
  <c r="BB145" i="55"/>
  <c r="Y166" i="55"/>
  <c r="AB231" i="55"/>
  <c r="AN222" i="55"/>
  <c r="V125" i="55"/>
  <c r="AA184" i="55"/>
  <c r="V222" i="55"/>
  <c r="AC203" i="55"/>
  <c r="BJ168" i="55"/>
  <c r="S7" i="55"/>
  <c r="Z219" i="55"/>
  <c r="BA230" i="55"/>
  <c r="N191" i="55"/>
  <c r="BG211" i="55"/>
  <c r="Y103" i="55"/>
  <c r="S142" i="55"/>
  <c r="AZ198" i="55"/>
  <c r="T30" i="55"/>
  <c r="BB94" i="55"/>
  <c r="BR140" i="55"/>
  <c r="P34" i="55"/>
  <c r="BC139" i="55"/>
  <c r="BZ152" i="55"/>
  <c r="AL185" i="55"/>
  <c r="BA232" i="55"/>
  <c r="R161" i="55"/>
  <c r="V122" i="55"/>
  <c r="AA206" i="55"/>
  <c r="AG161" i="55"/>
  <c r="Z7" i="55"/>
  <c r="V108" i="55"/>
  <c r="BV163" i="55"/>
  <c r="BB215" i="55"/>
  <c r="AU213" i="55"/>
  <c r="BF85" i="55"/>
  <c r="BJ146" i="55"/>
  <c r="X201" i="55"/>
  <c r="AI219" i="55"/>
  <c r="AK173" i="55"/>
  <c r="BR129" i="55"/>
  <c r="N174" i="55"/>
  <c r="BA211" i="55"/>
  <c r="X53" i="55"/>
  <c r="BT7" i="55"/>
  <c r="AJ189" i="55"/>
  <c r="AM197" i="55"/>
  <c r="BC187" i="55"/>
  <c r="BF211" i="55"/>
  <c r="AF147" i="55"/>
  <c r="BU223" i="55"/>
  <c r="AM211" i="55"/>
  <c r="AM54" i="55"/>
  <c r="BB199" i="55"/>
  <c r="R59" i="55"/>
  <c r="AJ140" i="55"/>
  <c r="BW163" i="55"/>
  <c r="AO176" i="55"/>
  <c r="AL213" i="55"/>
  <c r="AR188" i="55"/>
  <c r="BR117" i="55"/>
  <c r="M8" i="55"/>
  <c r="P182" i="55"/>
  <c r="AJ188" i="55"/>
  <c r="BC200" i="55"/>
  <c r="BT62" i="55"/>
  <c r="BW72" i="55"/>
  <c r="BY208" i="55"/>
  <c r="AM154" i="55"/>
  <c r="Z59" i="55"/>
  <c r="Q199" i="55"/>
  <c r="U217" i="55"/>
  <c r="Y6" i="55"/>
  <c r="AD46" i="55"/>
  <c r="R25" i="55"/>
  <c r="AI118" i="55"/>
  <c r="BI215" i="55"/>
  <c r="AO190" i="55"/>
  <c r="BL190" i="55"/>
  <c r="AV130" i="55"/>
  <c r="O165" i="55"/>
  <c r="AB212" i="55"/>
  <c r="BJ118" i="55"/>
  <c r="AS80" i="55"/>
  <c r="BF81" i="55"/>
  <c r="AM169" i="55"/>
  <c r="AF36" i="55"/>
  <c r="BJ71" i="55"/>
  <c r="AF71" i="55"/>
  <c r="BS7" i="55"/>
  <c r="N45" i="55"/>
  <c r="AD41" i="55"/>
  <c r="BI221" i="55"/>
  <c r="AV232" i="55"/>
  <c r="S188" i="55"/>
  <c r="BW220" i="55"/>
  <c r="AN198" i="55"/>
  <c r="N44" i="55"/>
  <c r="AC173" i="55"/>
  <c r="AA99" i="55"/>
  <c r="N78" i="55"/>
  <c r="BM151" i="55"/>
  <c r="AB144" i="55"/>
  <c r="BY182" i="55"/>
  <c r="AP197" i="55"/>
  <c r="BZ99" i="55"/>
  <c r="AL205" i="55"/>
  <c r="AP192" i="55"/>
  <c r="BZ204" i="55"/>
  <c r="BM228" i="55"/>
  <c r="AT181" i="55"/>
  <c r="AE139" i="55"/>
  <c r="AF190" i="55"/>
  <c r="AC155" i="55"/>
  <c r="AD219" i="55"/>
  <c r="AG42" i="55"/>
  <c r="AW198" i="55"/>
  <c r="BI145" i="55"/>
  <c r="BO164" i="55"/>
  <c r="R174" i="55"/>
  <c r="BG232" i="55"/>
  <c r="R70" i="55"/>
  <c r="AD36" i="55"/>
  <c r="AH8" i="55"/>
  <c r="BP136" i="55"/>
  <c r="N229" i="55"/>
  <c r="AX187" i="55"/>
  <c r="AM223" i="55"/>
  <c r="AQ207" i="55"/>
  <c r="AM140" i="55"/>
  <c r="AX155" i="55"/>
  <c r="N26" i="55"/>
  <c r="AO162" i="55"/>
  <c r="AU227" i="55"/>
  <c r="BR8" i="55"/>
  <c r="BD139" i="55"/>
  <c r="AJ227" i="55"/>
  <c r="BB95" i="55"/>
  <c r="BE126" i="55"/>
  <c r="AM152" i="55"/>
  <c r="BQ144" i="55"/>
  <c r="W226" i="55"/>
  <c r="P221" i="55"/>
  <c r="T216" i="55"/>
  <c r="AF194" i="55"/>
  <c r="P114" i="55"/>
  <c r="AZ115" i="55"/>
  <c r="BM210" i="55"/>
  <c r="BL193" i="55"/>
  <c r="M198" i="55"/>
  <c r="T57" i="55"/>
  <c r="BB208" i="55"/>
  <c r="BE221" i="55"/>
  <c r="BR165" i="55"/>
  <c r="AV233" i="55"/>
  <c r="AX196" i="55"/>
  <c r="AC187" i="55"/>
  <c r="BS194" i="55"/>
  <c r="AL187" i="55"/>
  <c r="O154" i="55"/>
  <c r="S167" i="55"/>
  <c r="BH113" i="55"/>
  <c r="BJ228" i="55"/>
  <c r="Y74" i="55"/>
  <c r="BK59" i="55"/>
  <c r="Z119" i="55"/>
  <c r="AU130" i="55"/>
  <c r="N121" i="55"/>
  <c r="AB73" i="55"/>
  <c r="BM207" i="55"/>
  <c r="AS113" i="55"/>
  <c r="AV9" i="55"/>
  <c r="N210" i="55"/>
  <c r="U190" i="55"/>
  <c r="P13" i="55"/>
  <c r="BI194" i="55"/>
  <c r="AJ204" i="55"/>
  <c r="AJ86" i="55"/>
  <c r="AY136" i="55"/>
  <c r="BD234" i="55"/>
  <c r="BE194" i="55"/>
  <c r="BB203" i="55"/>
  <c r="R179" i="55"/>
  <c r="Q169" i="55"/>
  <c r="AR199" i="55"/>
  <c r="AN206" i="55"/>
  <c r="AK144" i="55"/>
  <c r="AX135" i="55"/>
  <c r="AM203" i="55"/>
  <c r="AB8" i="55"/>
  <c r="BL95" i="55"/>
  <c r="AH137" i="55"/>
  <c r="X203" i="55"/>
  <c r="M227" i="55"/>
  <c r="V180" i="55"/>
  <c r="AA164" i="55"/>
  <c r="BQ180" i="55"/>
  <c r="AT174" i="55"/>
  <c r="Q157" i="55"/>
  <c r="AB141" i="55"/>
  <c r="BC195" i="55"/>
  <c r="R40" i="55"/>
  <c r="AA167" i="55"/>
  <c r="BJ202" i="55"/>
  <c r="U144" i="55"/>
  <c r="BT208" i="55"/>
  <c r="AI162" i="55"/>
  <c r="AV98" i="55"/>
  <c r="AB145" i="55"/>
  <c r="AR99" i="55"/>
  <c r="AB186" i="55"/>
  <c r="BP156" i="55"/>
  <c r="AM198" i="55"/>
  <c r="AD129" i="55"/>
  <c r="W193" i="55"/>
  <c r="AP187" i="55"/>
  <c r="M175" i="55"/>
  <c r="Z224" i="55"/>
  <c r="AH189" i="55"/>
  <c r="BZ8" i="55"/>
  <c r="AK70" i="55"/>
  <c r="W153" i="55"/>
  <c r="BK112" i="55"/>
  <c r="AL148" i="55"/>
  <c r="AP87" i="55"/>
  <c r="AU178" i="55"/>
  <c r="Z24" i="55"/>
  <c r="AS160" i="55"/>
  <c r="BA68" i="55"/>
  <c r="BF186" i="55"/>
  <c r="P150" i="55"/>
  <c r="BS159" i="55"/>
  <c r="BG182" i="55"/>
  <c r="AG225" i="55"/>
  <c r="M151" i="55"/>
  <c r="Z198" i="55"/>
  <c r="AB42" i="55"/>
  <c r="M208" i="55"/>
  <c r="AS7" i="55"/>
  <c r="AG79" i="55"/>
  <c r="AK226" i="55"/>
  <c r="U131" i="55"/>
  <c r="AN7" i="55"/>
  <c r="AS183" i="55"/>
  <c r="S228" i="55"/>
  <c r="AU165" i="55"/>
  <c r="AD43" i="55"/>
  <c r="BP98" i="55"/>
  <c r="AV121" i="55"/>
  <c r="AD233" i="55"/>
  <c r="AB211" i="55"/>
  <c r="AW223" i="55"/>
  <c r="AE232" i="55"/>
  <c r="AW46" i="55"/>
  <c r="BZ67" i="55"/>
  <c r="BJ170" i="55"/>
  <c r="AF173" i="55"/>
  <c r="AE215" i="55"/>
  <c r="BG228" i="55"/>
  <c r="AC168" i="55"/>
  <c r="R119" i="55"/>
  <c r="T177" i="55"/>
  <c r="AT205" i="55"/>
  <c r="Q74" i="55"/>
  <c r="AI200" i="55"/>
  <c r="AZ217" i="55"/>
  <c r="T175" i="55"/>
  <c r="Z76" i="55"/>
  <c r="M172" i="55"/>
  <c r="AP97" i="55"/>
  <c r="T204" i="55"/>
  <c r="AQ226" i="55"/>
  <c r="AH140" i="55"/>
  <c r="Z155" i="55"/>
  <c r="AV104" i="55"/>
  <c r="P189" i="55"/>
  <c r="BS126" i="55"/>
  <c r="AF20" i="55"/>
  <c r="W107" i="55"/>
  <c r="BJ158" i="55"/>
  <c r="AZ55" i="55"/>
  <c r="BY175" i="55"/>
  <c r="U94" i="55"/>
  <c r="Z45" i="55"/>
  <c r="AP81" i="55"/>
  <c r="AD69" i="55"/>
  <c r="AB31" i="55"/>
  <c r="BT141" i="55"/>
  <c r="N216" i="55"/>
  <c r="U175" i="55"/>
  <c r="BK187" i="55"/>
  <c r="BO223" i="55"/>
  <c r="AC158" i="55"/>
  <c r="Z93" i="55"/>
  <c r="AT225" i="55"/>
  <c r="AU8" i="55"/>
  <c r="BO6" i="55"/>
  <c r="BB169" i="55"/>
  <c r="AU112" i="55"/>
  <c r="AD183" i="55"/>
  <c r="AE104" i="55"/>
  <c r="AK220" i="55"/>
  <c r="M162" i="55"/>
  <c r="T124" i="55"/>
  <c r="AP117" i="55"/>
  <c r="AF186" i="55"/>
  <c r="BJ119" i="55"/>
  <c r="BH78" i="55"/>
  <c r="BB180" i="55"/>
  <c r="BU119" i="55"/>
  <c r="BO36" i="55"/>
  <c r="AO181" i="55"/>
  <c r="R219" i="55"/>
  <c r="BV51" i="55"/>
  <c r="AO6" i="55"/>
  <c r="BP11" i="55"/>
  <c r="BW185" i="55"/>
  <c r="AW162" i="55"/>
  <c r="AY103" i="55"/>
  <c r="T176" i="55"/>
  <c r="BD227" i="55"/>
  <c r="AJ95" i="55"/>
  <c r="Z142" i="55"/>
  <c r="AA188" i="55"/>
  <c r="AZ190" i="55"/>
  <c r="R27" i="55"/>
  <c r="BL121" i="55"/>
  <c r="BT130" i="55"/>
  <c r="N224" i="55"/>
  <c r="AF234" i="55"/>
  <c r="AD22" i="55"/>
  <c r="O66" i="55"/>
  <c r="AP209" i="55"/>
  <c r="X209" i="55"/>
  <c r="BT161" i="55"/>
  <c r="BF162" i="55"/>
  <c r="AV103" i="55"/>
  <c r="BV128" i="55"/>
  <c r="AC152" i="55"/>
  <c r="BJ205" i="55"/>
  <c r="R207" i="55"/>
  <c r="X71" i="55"/>
  <c r="AX209" i="55"/>
  <c r="BY84" i="55"/>
  <c r="AV165" i="55"/>
  <c r="AJ228" i="55"/>
  <c r="BA167" i="55"/>
  <c r="BG115" i="55"/>
  <c r="AO172" i="55"/>
  <c r="O182" i="55"/>
  <c r="AQ153" i="55"/>
  <c r="AE229" i="55"/>
  <c r="BR197" i="55"/>
  <c r="AC228" i="55"/>
  <c r="V204" i="55"/>
  <c r="W122" i="55"/>
  <c r="Y158" i="55"/>
  <c r="BT120" i="55"/>
  <c r="Z138" i="55"/>
  <c r="AJ52" i="55"/>
  <c r="P139" i="55"/>
  <c r="BO78" i="55"/>
  <c r="BZ123" i="55"/>
  <c r="R212" i="55"/>
  <c r="AV157" i="55"/>
  <c r="T144" i="55"/>
  <c r="R183" i="55"/>
  <c r="BQ148" i="55"/>
  <c r="AB54" i="55"/>
  <c r="AB63" i="55"/>
  <c r="BC160" i="55"/>
  <c r="AU168" i="55"/>
  <c r="BC212" i="55"/>
  <c r="BQ210" i="55"/>
  <c r="AW167" i="55"/>
  <c r="S195" i="55"/>
  <c r="P31" i="55"/>
  <c r="R56" i="55"/>
  <c r="BE142" i="55"/>
  <c r="BA122" i="55"/>
  <c r="BV217" i="55"/>
  <c r="AH159" i="55"/>
  <c r="BQ172" i="55"/>
  <c r="AP221" i="55"/>
  <c r="BQ6" i="55"/>
  <c r="G34" i="56" l="1"/>
  <c r="D16" i="48"/>
  <c r="Q17" i="48"/>
  <c r="BS6" i="55"/>
  <c r="G35" i="56" l="1"/>
  <c r="B17" i="48"/>
  <c r="V17" i="48"/>
  <c r="T17" i="48" s="1"/>
  <c r="W17" i="48" s="1"/>
  <c r="F17" i="48" s="1"/>
  <c r="S17" i="48"/>
  <c r="BU6" i="55"/>
  <c r="G36" i="56" l="1"/>
  <c r="D17" i="48"/>
  <c r="Q18" i="48"/>
  <c r="BW6" i="55"/>
  <c r="G37" i="56" l="1"/>
  <c r="B18" i="48"/>
  <c r="V18" i="48"/>
  <c r="T18" i="48" s="1"/>
  <c r="W18" i="48" s="1"/>
  <c r="F18" i="48" s="1"/>
  <c r="S18" i="48"/>
  <c r="BY6" i="55"/>
  <c r="D18" i="48" l="1"/>
  <c r="Q19" i="48"/>
  <c r="B19" i="48" l="1"/>
  <c r="S19" i="48"/>
  <c r="V19" i="48"/>
  <c r="T19" i="48" s="1"/>
  <c r="W19" i="48" s="1"/>
  <c r="F19" i="48" s="1"/>
  <c r="D19" i="48" l="1"/>
  <c r="Q20" i="48"/>
  <c r="V20" i="48" l="1"/>
  <c r="S20" i="48"/>
  <c r="B20" i="48"/>
  <c r="D20" i="48" l="1"/>
  <c r="Q21" i="48"/>
  <c r="T20" i="48"/>
  <c r="W20" i="48" s="1"/>
  <c r="F20" i="48" s="1"/>
  <c r="B21" i="48" l="1"/>
  <c r="V21" i="48"/>
  <c r="T21" i="48" s="1"/>
  <c r="W21" i="48" s="1"/>
  <c r="F21" i="48" s="1"/>
  <c r="S21" i="48"/>
  <c r="D21" i="48" l="1"/>
  <c r="Q22" i="48"/>
  <c r="S22" i="48" l="1"/>
  <c r="B22" i="48"/>
  <c r="V22" i="48"/>
  <c r="T22" i="48" s="1"/>
  <c r="W22" i="48" s="1"/>
  <c r="F22" i="48" s="1"/>
  <c r="Q23" i="48" l="1"/>
  <c r="D22" i="48"/>
  <c r="V23" i="48" l="1"/>
  <c r="B23" i="48"/>
  <c r="S23" i="48"/>
  <c r="D23" i="48" l="1"/>
  <c r="Q24" i="48"/>
  <c r="T23" i="48"/>
  <c r="W23" i="48" s="1"/>
  <c r="F23" i="48" s="1"/>
  <c r="B24" i="48" l="1"/>
  <c r="V24" i="48"/>
  <c r="T24" i="48" s="1"/>
  <c r="W24" i="48" s="1"/>
  <c r="F24" i="48" s="1"/>
  <c r="S24" i="48"/>
  <c r="D24" i="48" l="1"/>
  <c r="Q25" i="48"/>
  <c r="V25" i="48" l="1"/>
  <c r="B25" i="48"/>
  <c r="S25" i="48"/>
  <c r="T25" i="48" s="1"/>
  <c r="W25" i="48" s="1"/>
  <c r="F25" i="48" s="1"/>
  <c r="D25" i="48" l="1"/>
  <c r="Q26" i="48"/>
  <c r="B26" i="48" l="1"/>
  <c r="V26" i="48"/>
  <c r="T26" i="48" s="1"/>
  <c r="W26" i="48" s="1"/>
  <c r="F26" i="48" s="1"/>
  <c r="S26" i="48"/>
  <c r="D26" i="48" l="1"/>
  <c r="Q27" i="48"/>
  <c r="B27" i="48" l="1"/>
  <c r="S27" i="48"/>
  <c r="V27" i="48"/>
  <c r="T27" i="48" s="1"/>
  <c r="W27" i="48" s="1"/>
  <c r="F27" i="48" s="1"/>
  <c r="D27" i="48" l="1"/>
  <c r="Q28" i="48"/>
  <c r="V28" i="48" l="1"/>
  <c r="T28" i="48"/>
  <c r="W28" i="48" s="1"/>
  <c r="F28" i="48" s="1"/>
  <c r="B28" i="48"/>
  <c r="S28" i="48"/>
  <c r="D28" i="48" l="1"/>
  <c r="Q29" i="48"/>
  <c r="T29" i="48" l="1"/>
  <c r="W29" i="48" s="1"/>
  <c r="F29" i="48" s="1"/>
  <c r="V29" i="48"/>
  <c r="S29" i="48"/>
  <c r="B29" i="48"/>
  <c r="D29" i="48" l="1"/>
  <c r="Q30" i="48"/>
  <c r="S30" i="48" l="1"/>
  <c r="B30" i="48"/>
  <c r="V30" i="48"/>
  <c r="T30" i="48" s="1"/>
  <c r="W30" i="48" s="1"/>
  <c r="F30" i="48" s="1"/>
  <c r="Q31" i="48" l="1"/>
  <c r="D30" i="48"/>
  <c r="V31" i="48" l="1"/>
  <c r="B31" i="48"/>
  <c r="S31" i="48"/>
  <c r="T31" i="48" s="1"/>
  <c r="W31" i="48" s="1"/>
  <c r="F31" i="48" s="1"/>
  <c r="D31" i="48" l="1"/>
  <c r="Q32" i="48"/>
  <c r="V32" i="48" l="1"/>
  <c r="B32" i="48"/>
  <c r="S32" i="48"/>
  <c r="D32" i="48" l="1"/>
  <c r="Q33" i="48"/>
  <c r="T32" i="48"/>
  <c r="W32" i="48" s="1"/>
  <c r="F32" i="48" s="1"/>
  <c r="V33" i="48" l="1"/>
  <c r="T33" i="48" s="1"/>
  <c r="W33" i="48" s="1"/>
  <c r="F33" i="48" s="1"/>
  <c r="B33" i="48"/>
  <c r="S33" i="48"/>
  <c r="D33" i="48" l="1"/>
  <c r="Q34" i="48"/>
  <c r="B34" i="48" l="1"/>
  <c r="S34" i="48"/>
  <c r="D34" i="48" s="1"/>
  <c r="V34" i="48"/>
  <c r="T34" i="48" s="1"/>
  <c r="W34" i="48" s="1"/>
  <c r="F34" i="48" s="1"/>
</calcChain>
</file>

<file path=xl/comments1.xml><?xml version="1.0" encoding="utf-8"?>
<comments xmlns="http://schemas.openxmlformats.org/spreadsheetml/2006/main">
  <authors>
    <author>jianlong wo</author>
  </authors>
  <commentList>
    <comment ref="B4" authorId="0" shapeId="0">
      <text>
        <r>
          <rPr>
            <b/>
            <sz val="9"/>
            <rFont val="宋体"/>
            <family val="3"/>
            <charset val="134"/>
          </rPr>
          <t>jianlong wo:</t>
        </r>
        <r>
          <rPr>
            <sz val="9"/>
            <rFont val="宋体"/>
            <family val="3"/>
            <charset val="134"/>
          </rPr>
          <t xml:space="preserve">
实际金币需要*炮倍</t>
        </r>
      </text>
    </comment>
    <comment ref="G4" authorId="0" shapeId="0">
      <text>
        <r>
          <rPr>
            <b/>
            <sz val="9"/>
            <rFont val="宋体"/>
            <family val="3"/>
            <charset val="134"/>
          </rPr>
          <t>jianlong wo:</t>
        </r>
        <r>
          <rPr>
            <sz val="9"/>
            <rFont val="宋体"/>
            <family val="3"/>
            <charset val="134"/>
          </rPr>
          <t xml:space="preserve">
百分比后保留一位小数</t>
        </r>
      </text>
    </comment>
  </commentList>
</comments>
</file>

<file path=xl/comments2.xml><?xml version="1.0" encoding="utf-8"?>
<comments xmlns="http://schemas.openxmlformats.org/spreadsheetml/2006/main">
  <authors>
    <author>jianlong wo</author>
    <author>86177</author>
  </authors>
  <commentList>
    <comment ref="R4" authorId="0" shapeId="0">
      <text>
        <r>
          <rPr>
            <b/>
            <sz val="9"/>
            <rFont val="宋体"/>
            <family val="3"/>
            <charset val="134"/>
          </rPr>
          <t>阶段五结束条件</t>
        </r>
        <r>
          <rPr>
            <sz val="9"/>
            <rFont val="宋体"/>
            <family val="3"/>
            <charset val="134"/>
          </rPr>
          <t xml:space="preserve">
当玩家持有金币 - 房间最大炮倍*屏幕子弹最大数量20满足进入下一个高级房间金币范围</t>
        </r>
      </text>
    </comment>
    <comment ref="M7" authorId="1" shapeId="0">
      <text>
        <r>
          <rPr>
            <b/>
            <sz val="9"/>
            <rFont val="宋体"/>
            <family val="3"/>
            <charset val="134"/>
          </rPr>
          <t>修改前为:</t>
        </r>
        <r>
          <rPr>
            <sz val="9"/>
            <rFont val="宋体"/>
            <family val="3"/>
            <charset val="134"/>
          </rPr>
          <t xml:space="preserve">
3301,3302,3303</t>
        </r>
      </text>
    </comment>
  </commentList>
</comments>
</file>

<file path=xl/comments3.xml><?xml version="1.0" encoding="utf-8"?>
<comments xmlns="http://schemas.openxmlformats.org/spreadsheetml/2006/main">
  <authors>
    <author>jianlong wo</author>
  </authors>
  <commentList>
    <comment ref="K2" authorId="0" shapeId="0">
      <text>
        <r>
          <rPr>
            <b/>
            <sz val="9"/>
            <rFont val="宋体"/>
            <family val="3"/>
            <charset val="134"/>
          </rPr>
          <t>1天按照4小时游戏时长计算</t>
        </r>
      </text>
    </comment>
  </commentList>
</comments>
</file>

<file path=xl/comments4.xml><?xml version="1.0" encoding="utf-8"?>
<comments xmlns="http://schemas.openxmlformats.org/spreadsheetml/2006/main">
  <authors>
    <author>user</author>
    <author>作者</author>
    <author>86177</author>
    <author>jianlong wo</author>
  </authors>
  <commentList>
    <comment ref="F4" authorId="0" shapeId="0">
      <text>
        <r>
          <rPr>
            <b/>
            <sz val="9"/>
            <rFont val="宋体"/>
            <family val="3"/>
            <charset val="134"/>
          </rPr>
          <t>user:</t>
        </r>
        <r>
          <rPr>
            <sz val="9"/>
            <rFont val="宋体"/>
            <family val="3"/>
            <charset val="134"/>
          </rPr>
          <t xml:space="preserve">
按账号算：玩家抽奖从来没有得过话费券,在抽奖时,第一档和第二档的话费券价值降低
玩家拥有话费券数量&lt;=220时，按照配置的来，否则不掉了话费券（参考服务器控制值）</t>
        </r>
      </text>
    </comment>
    <comment ref="G4" authorId="1" shapeId="0">
      <text>
        <r>
          <rPr>
            <b/>
            <sz val="9"/>
            <rFont val="宋体"/>
            <family val="3"/>
            <charset val="134"/>
          </rPr>
          <t>作者:</t>
        </r>
        <r>
          <rPr>
            <sz val="9"/>
            <rFont val="宋体"/>
            <family val="3"/>
            <charset val="134"/>
          </rPr>
          <t xml:space="preserve">
从左到右显示的第一个物品</t>
        </r>
      </text>
    </comment>
    <comment ref="K4" authorId="1" shapeId="0">
      <text>
        <r>
          <rPr>
            <b/>
            <sz val="9"/>
            <rFont val="宋体"/>
            <family val="3"/>
            <charset val="134"/>
          </rPr>
          <t>作者:</t>
        </r>
        <r>
          <rPr>
            <sz val="9"/>
            <rFont val="宋体"/>
            <family val="3"/>
            <charset val="134"/>
          </rPr>
          <t xml:space="preserve">
用来控制客户端特效显示</t>
        </r>
      </text>
    </comment>
    <comment ref="BI4" authorId="1" shapeId="0">
      <text>
        <r>
          <rPr>
            <b/>
            <sz val="9"/>
            <rFont val="宋体"/>
            <family val="3"/>
            <charset val="134"/>
          </rPr>
          <t>作者:</t>
        </r>
        <r>
          <rPr>
            <sz val="9"/>
            <rFont val="宋体"/>
            <family val="3"/>
            <charset val="134"/>
          </rPr>
          <t xml:space="preserve">
从左到右显示的第一个物品</t>
        </r>
      </text>
    </comment>
    <comment ref="BM4" authorId="1" shapeId="0">
      <text>
        <r>
          <rPr>
            <b/>
            <sz val="9"/>
            <rFont val="宋体"/>
            <family val="3"/>
            <charset val="134"/>
          </rPr>
          <t>作者:</t>
        </r>
        <r>
          <rPr>
            <sz val="9"/>
            <rFont val="宋体"/>
            <family val="3"/>
            <charset val="134"/>
          </rPr>
          <t xml:space="preserve">
用来控制客户端特效显示</t>
        </r>
      </text>
    </comment>
    <comment ref="BR4" authorId="1" shapeId="0">
      <text>
        <r>
          <rPr>
            <b/>
            <sz val="9"/>
            <rFont val="宋体"/>
            <family val="3"/>
            <charset val="134"/>
          </rPr>
          <t>作者:</t>
        </r>
        <r>
          <rPr>
            <sz val="9"/>
            <rFont val="宋体"/>
            <family val="3"/>
            <charset val="134"/>
          </rPr>
          <t xml:space="preserve">
从左到右显示的第一个物品</t>
        </r>
      </text>
    </comment>
    <comment ref="BV4" authorId="1" shapeId="0">
      <text>
        <r>
          <rPr>
            <b/>
            <sz val="9"/>
            <rFont val="宋体"/>
            <family val="3"/>
            <charset val="134"/>
          </rPr>
          <t>作者:</t>
        </r>
        <r>
          <rPr>
            <sz val="9"/>
            <rFont val="宋体"/>
            <family val="3"/>
            <charset val="134"/>
          </rPr>
          <t xml:space="preserve">
用来控制客户端特效显示</t>
        </r>
      </text>
    </comment>
    <comment ref="CA4" authorId="1" shapeId="0">
      <text>
        <r>
          <rPr>
            <b/>
            <sz val="9"/>
            <rFont val="宋体"/>
            <family val="3"/>
            <charset val="134"/>
          </rPr>
          <t>作者:</t>
        </r>
        <r>
          <rPr>
            <sz val="9"/>
            <rFont val="宋体"/>
            <family val="3"/>
            <charset val="134"/>
          </rPr>
          <t xml:space="preserve">
从左到右显示的第一个物品</t>
        </r>
      </text>
    </comment>
    <comment ref="CE4" authorId="1" shapeId="0">
      <text>
        <r>
          <rPr>
            <b/>
            <sz val="9"/>
            <rFont val="宋体"/>
            <family val="3"/>
            <charset val="134"/>
          </rPr>
          <t>作者:</t>
        </r>
        <r>
          <rPr>
            <sz val="9"/>
            <rFont val="宋体"/>
            <family val="3"/>
            <charset val="134"/>
          </rPr>
          <t xml:space="preserve">
用来控制客户端特效显示</t>
        </r>
      </text>
    </comment>
    <comment ref="CJ4" authorId="1" shapeId="0">
      <text>
        <r>
          <rPr>
            <b/>
            <sz val="9"/>
            <rFont val="宋体"/>
            <family val="3"/>
            <charset val="134"/>
          </rPr>
          <t>作者:</t>
        </r>
        <r>
          <rPr>
            <sz val="9"/>
            <rFont val="宋体"/>
            <family val="3"/>
            <charset val="134"/>
          </rPr>
          <t xml:space="preserve">
从左到右显示的第一个物品</t>
        </r>
      </text>
    </comment>
    <comment ref="CN4" authorId="1" shapeId="0">
      <text>
        <r>
          <rPr>
            <b/>
            <sz val="9"/>
            <rFont val="宋体"/>
            <family val="3"/>
            <charset val="134"/>
          </rPr>
          <t>作者:</t>
        </r>
        <r>
          <rPr>
            <sz val="9"/>
            <rFont val="宋体"/>
            <family val="3"/>
            <charset val="134"/>
          </rPr>
          <t xml:space="preserve">
用来控制客户端特效显示</t>
        </r>
      </text>
    </comment>
    <comment ref="DC4" authorId="0" shapeId="0">
      <text>
        <r>
          <rPr>
            <b/>
            <sz val="9"/>
            <rFont val="宋体"/>
            <family val="3"/>
            <charset val="134"/>
          </rPr>
          <t>user:</t>
        </r>
        <r>
          <rPr>
            <sz val="9"/>
            <rFont val="宋体"/>
            <family val="3"/>
            <charset val="134"/>
          </rPr>
          <t xml:space="preserve">
物品触发分享的概率是客户端算得，计算价值是不需要关注分享概率，只需关注本次能不能双倍</t>
        </r>
      </text>
    </comment>
    <comment ref="CT5" authorId="2" shapeId="0">
      <text>
        <r>
          <rPr>
            <b/>
            <sz val="9"/>
            <rFont val="宋体"/>
            <family val="3"/>
            <charset val="134"/>
          </rPr>
          <t>86177:</t>
        </r>
        <r>
          <rPr>
            <sz val="9"/>
            <rFont val="宋体"/>
            <family val="3"/>
            <charset val="134"/>
          </rPr>
          <t xml:space="preserve">
档位奖励需要有这个区间之外的最大值和最小值</t>
        </r>
      </text>
    </comment>
    <comment ref="DP12" authorId="0" shapeId="0">
      <text>
        <r>
          <rPr>
            <b/>
            <sz val="9"/>
            <rFont val="宋体"/>
            <family val="3"/>
            <charset val="134"/>
          </rPr>
          <t>user:</t>
        </r>
        <r>
          <rPr>
            <sz val="9"/>
            <rFont val="宋体"/>
            <family val="3"/>
            <charset val="134"/>
          </rPr>
          <t xml:space="preserve">
其钻石价值可以比标准值高</t>
        </r>
      </text>
    </comment>
    <comment ref="DO17" authorId="3" shapeId="0">
      <text>
        <r>
          <rPr>
            <b/>
            <sz val="9"/>
            <rFont val="宋体"/>
            <family val="3"/>
            <charset val="134"/>
          </rPr>
          <t>jianlong wo:</t>
        </r>
        <r>
          <rPr>
            <sz val="9"/>
            <rFont val="宋体"/>
            <family val="3"/>
            <charset val="134"/>
          </rPr>
          <t xml:space="preserve">
话费卡的价值与话费券对应
5元=5000话费券</t>
        </r>
      </text>
    </comment>
  </commentList>
</comments>
</file>

<file path=xl/comments5.xml><?xml version="1.0" encoding="utf-8"?>
<comments xmlns="http://schemas.openxmlformats.org/spreadsheetml/2006/main">
  <authors>
    <author>user</author>
    <author>jianlong wo</author>
    <author>作者</author>
  </authors>
  <commentList>
    <comment ref="B4" authorId="0" shapeId="0">
      <text>
        <r>
          <rPr>
            <b/>
            <sz val="9"/>
            <rFont val="宋体"/>
            <family val="3"/>
            <charset val="134"/>
          </rPr>
          <t>user:</t>
        </r>
        <r>
          <rPr>
            <sz val="9"/>
            <rFont val="宋体"/>
            <family val="3"/>
            <charset val="134"/>
          </rPr>
          <t xml:space="preserve">
3,配置一个掉落组,每次安装权重从里面随机一个物品，当该物品不能再掉落时，从掉落组移除，但是可掉落物品的总概率保持不变</t>
        </r>
      </text>
    </comment>
    <comment ref="AJ35" authorId="1" shapeId="0">
      <text>
        <r>
          <rPr>
            <b/>
            <sz val="9"/>
            <color indexed="81"/>
            <rFont val="宋体"/>
            <family val="3"/>
            <charset val="134"/>
          </rPr>
          <t>jianlong wo:</t>
        </r>
        <r>
          <rPr>
            <sz val="9"/>
            <color indexed="81"/>
            <rFont val="宋体"/>
            <family val="3"/>
            <charset val="134"/>
          </rPr>
          <t xml:space="preserve">
单位：小时</t>
        </r>
      </text>
    </comment>
    <comment ref="A39" authorId="2" shapeId="0">
      <text>
        <r>
          <rPr>
            <b/>
            <sz val="9"/>
            <rFont val="宋体"/>
            <family val="3"/>
            <charset val="134"/>
          </rPr>
          <t>作者:</t>
        </r>
        <r>
          <rPr>
            <sz val="9"/>
            <rFont val="宋体"/>
            <family val="3"/>
            <charset val="134"/>
          </rPr>
          <t xml:space="preserve">
根据鱼的分值分配掉落组
1200炮必掉一个道具</t>
        </r>
      </text>
    </comment>
  </commentList>
</comments>
</file>

<file path=xl/comments6.xml><?xml version="1.0" encoding="utf-8"?>
<comments xmlns="http://schemas.openxmlformats.org/spreadsheetml/2006/main">
  <authors>
    <author>jianlong wo</author>
    <author>user</author>
  </authors>
  <commentList>
    <comment ref="I5" authorId="0" shapeId="0">
      <text>
        <r>
          <rPr>
            <b/>
            <sz val="9"/>
            <rFont val="宋体"/>
            <family val="3"/>
            <charset val="134"/>
          </rPr>
          <t>jianlong wo:</t>
        </r>
        <r>
          <rPr>
            <sz val="9"/>
            <rFont val="宋体"/>
            <family val="3"/>
            <charset val="134"/>
          </rPr>
          <t xml:space="preserve">
兑换商城没有用到该字段</t>
        </r>
      </text>
    </comment>
    <comment ref="I13" authorId="0" shapeId="0">
      <text>
        <r>
          <rPr>
            <b/>
            <sz val="9"/>
            <rFont val="宋体"/>
            <family val="3"/>
            <charset val="134"/>
          </rPr>
          <t>jianlong wo:</t>
        </r>
        <r>
          <rPr>
            <sz val="9"/>
            <rFont val="宋体"/>
            <family val="3"/>
            <charset val="134"/>
          </rPr>
          <t xml:space="preserve">
兑换商城没有用到该字段</t>
        </r>
      </text>
    </comment>
    <comment ref="V20" authorId="1" shapeId="0">
      <text>
        <r>
          <rPr>
            <b/>
            <sz val="9"/>
            <rFont val="宋体"/>
            <family val="3"/>
            <charset val="134"/>
          </rPr>
          <t>user:</t>
        </r>
        <r>
          <rPr>
            <sz val="9"/>
            <rFont val="宋体"/>
            <family val="3"/>
            <charset val="134"/>
          </rPr>
          <t xml:space="preserve">
实物价值是正常价值的2倍</t>
        </r>
      </text>
    </comment>
    <comment ref="H29" authorId="0" shapeId="0">
      <text>
        <r>
          <rPr>
            <b/>
            <sz val="9"/>
            <rFont val="宋体"/>
            <family val="3"/>
            <charset val="134"/>
          </rPr>
          <t>jianlong wo:</t>
        </r>
        <r>
          <rPr>
            <sz val="9"/>
            <rFont val="宋体"/>
            <family val="3"/>
            <charset val="134"/>
          </rPr>
          <t xml:space="preserve">
你游戏我买单
没有用到该字段</t>
        </r>
      </text>
    </comment>
    <comment ref="H34" authorId="0" shapeId="0">
      <text>
        <r>
          <rPr>
            <b/>
            <sz val="9"/>
            <rFont val="宋体"/>
            <family val="3"/>
            <charset val="134"/>
          </rPr>
          <t>jianlong wo:</t>
        </r>
        <r>
          <rPr>
            <sz val="9"/>
            <rFont val="宋体"/>
            <family val="3"/>
            <charset val="134"/>
          </rPr>
          <t xml:space="preserve">
你游戏我买单
没有用到该字段</t>
        </r>
      </text>
    </comment>
  </commentList>
</comments>
</file>

<file path=xl/comments7.xml><?xml version="1.0" encoding="utf-8"?>
<comments xmlns="http://schemas.openxmlformats.org/spreadsheetml/2006/main">
  <authors>
    <author>user</author>
  </authors>
  <commentList>
    <comment ref="K6" authorId="0" shapeId="0">
      <text>
        <r>
          <rPr>
            <b/>
            <sz val="9"/>
            <rFont val="宋体"/>
            <family val="3"/>
            <charset val="134"/>
          </rPr>
          <t>user:</t>
        </r>
        <r>
          <rPr>
            <sz val="9"/>
            <rFont val="宋体"/>
            <family val="3"/>
            <charset val="134"/>
          </rPr>
          <t xml:space="preserve">
小额话费券标准价值10～100之间
炮倍不同小额话费的金额不同</t>
        </r>
      </text>
    </comment>
  </commentList>
</comments>
</file>

<file path=xl/comments8.xml><?xml version="1.0" encoding="utf-8"?>
<comments xmlns="http://schemas.openxmlformats.org/spreadsheetml/2006/main">
  <authors>
    <author>作者</author>
  </authors>
  <commentList>
    <comment ref="C4" authorId="0" shapeId="0">
      <text>
        <r>
          <rPr>
            <b/>
            <sz val="9"/>
            <rFont val="宋体"/>
            <family val="3"/>
            <charset val="134"/>
          </rPr>
          <t>作者:</t>
        </r>
        <r>
          <rPr>
            <sz val="9"/>
            <rFont val="宋体"/>
            <family val="3"/>
            <charset val="134"/>
          </rPr>
          <t xml:space="preserve">
例如下面数据，表示话费赛开始后20s出现热气球track，90s后移除track</t>
        </r>
      </text>
    </comment>
    <comment ref="E5" authorId="0" shapeId="0">
      <text>
        <r>
          <rPr>
            <b/>
            <sz val="9"/>
            <rFont val="宋体"/>
            <family val="3"/>
            <charset val="134"/>
          </rPr>
          <t>作者:</t>
        </r>
        <r>
          <rPr>
            <sz val="9"/>
            <rFont val="宋体"/>
            <family val="3"/>
            <charset val="134"/>
          </rPr>
          <t xml:space="preserve">
200次破罩子，</t>
        </r>
      </text>
    </comment>
  </commentList>
</comments>
</file>

<file path=xl/comments9.xml><?xml version="1.0" encoding="utf-8"?>
<comments xmlns="http://schemas.openxmlformats.org/spreadsheetml/2006/main">
  <authors>
    <author>user</author>
  </authors>
  <commentList>
    <comment ref="D4" authorId="0" shapeId="0">
      <text>
        <r>
          <rPr>
            <b/>
            <sz val="9"/>
            <rFont val="宋体"/>
            <family val="3"/>
            <charset val="134"/>
          </rPr>
          <t>user:
按照当前等级得积分，然后升级</t>
        </r>
      </text>
    </comment>
  </commentList>
</comments>
</file>

<file path=xl/sharedStrings.xml><?xml version="1.0" encoding="utf-8"?>
<sst xmlns="http://schemas.openxmlformats.org/spreadsheetml/2006/main" count="8844" uniqueCount="1947">
  <si>
    <t>cs</t>
  </si>
  <si>
    <t>s</t>
  </si>
  <si>
    <t>c</t>
  </si>
  <si>
    <t>成功概率、失败概率为计算值</t>
  </si>
  <si>
    <t>炮倍</t>
  </si>
  <si>
    <t>score</t>
  </si>
  <si>
    <t>基础金币</t>
  </si>
  <si>
    <t>int</t>
  </si>
  <si>
    <t>float</t>
  </si>
  <si>
    <t>string</t>
  </si>
  <si>
    <t>id</t>
  </si>
  <si>
    <t>G</t>
  </si>
  <si>
    <t>addGPer</t>
  </si>
  <si>
    <t>addG</t>
  </si>
  <si>
    <t>failGetPer</t>
  </si>
  <si>
    <t>failP</t>
  </si>
  <si>
    <t>failShowP</t>
  </si>
  <si>
    <t>colour</t>
  </si>
  <si>
    <t>tips</t>
  </si>
  <si>
    <t>分值调整后需要调整鱼属性表分值</t>
  </si>
  <si>
    <t>拿钱走人</t>
  </si>
  <si>
    <t>从有实际自爆率开始计算</t>
  </si>
  <si>
    <t>连击次数</t>
  </si>
  <si>
    <r>
      <rPr>
        <b/>
        <sz val="9"/>
        <color rgb="FF7030A0"/>
        <rFont val="微软雅黑"/>
        <family val="2"/>
        <charset val="134"/>
      </rPr>
      <t xml:space="preserve">每次成功金币加成%
</t>
    </r>
    <r>
      <rPr>
        <sz val="8"/>
        <color rgb="FF7030A0"/>
        <rFont val="微软雅黑"/>
        <family val="2"/>
        <charset val="134"/>
      </rPr>
      <t>超过连击次数的按照最后一次计算</t>
    </r>
  </si>
  <si>
    <t>点击成功后的金币</t>
  </si>
  <si>
    <t>失败后拿走
当前金币%
，50表示50%</t>
  </si>
  <si>
    <t>自爆概率
服务器计算用</t>
  </si>
  <si>
    <t>修正自暴率
客户端展示</t>
  </si>
  <si>
    <t>自暴率数字色值，不配置为白色</t>
  </si>
  <si>
    <t>气泡提示
连击之前的气泡提示
key1,key2，表示从两个里面随机一个</t>
  </si>
  <si>
    <t>初始金币</t>
  </si>
  <si>
    <t>每次成功金币加成%</t>
  </si>
  <si>
    <t>点击成功概率</t>
  </si>
  <si>
    <t>失败后拿走金币%</t>
  </si>
  <si>
    <t>自爆获得金币</t>
  </si>
  <si>
    <t>点击失败概率</t>
  </si>
  <si>
    <t>失败显示值</t>
  </si>
  <si>
    <t>本次行为的期望金币值</t>
  </si>
  <si>
    <t>hetun_click1</t>
  </si>
  <si>
    <t>hetun_click2</t>
  </si>
  <si>
    <t>hetun_click3</t>
  </si>
  <si>
    <t>hetun_click4</t>
  </si>
  <si>
    <t>hetun_click5</t>
  </si>
  <si>
    <t>hetun_click4,hetun_click5</t>
  </si>
  <si>
    <t>ff0000</t>
  </si>
  <si>
    <t>int[]</t>
  </si>
  <si>
    <t>通过任务表dropId—&gt;查看任务相关信息</t>
  </si>
  <si>
    <t>roomId</t>
  </si>
  <si>
    <t>roomType</t>
  </si>
  <si>
    <t>limitMinCannon</t>
  </si>
  <si>
    <t>limitMaxCannon</t>
  </si>
  <si>
    <t>limitMinGold</t>
  </si>
  <si>
    <t>limitMaxGold</t>
  </si>
  <si>
    <t>limitVip</t>
  </si>
  <si>
    <t>startCannon</t>
  </si>
  <si>
    <t>morenPao</t>
  </si>
  <si>
    <t>unlockReward</t>
  </si>
  <si>
    <t>triggerType</t>
  </si>
  <si>
    <t>gameCardType</t>
  </si>
  <si>
    <t>missionGroup</t>
  </si>
  <si>
    <t>jbpBasicG</t>
  </si>
  <si>
    <t>fireNum</t>
  </si>
  <si>
    <t>mustHit</t>
  </si>
  <si>
    <t>lastRoom</t>
  </si>
  <si>
    <t>nobrokePool</t>
  </si>
  <si>
    <t>Pool5JumpRoom</t>
  </si>
  <si>
    <t>huafeiquanDropRange</t>
  </si>
  <si>
    <t>huafeiquanDropType</t>
  </si>
  <si>
    <t>quanUnit</t>
  </si>
  <si>
    <t>huafeiquanDropLimit</t>
  </si>
  <si>
    <t>loadingCJ</t>
  </si>
  <si>
    <t>loadingTS</t>
  </si>
  <si>
    <t>bgName</t>
  </si>
  <si>
    <t>bgNameGroup</t>
  </si>
  <si>
    <t>bgRate</t>
  </si>
  <si>
    <t>roomsound</t>
  </si>
  <si>
    <t>dtSpine</t>
  </si>
  <si>
    <t>msSpineSkin</t>
  </si>
  <si>
    <t>kuang</t>
  </si>
  <si>
    <t>dtSpineAnimation</t>
  </si>
  <si>
    <t>soffsit</t>
  </si>
  <si>
    <t>billNum</t>
  </si>
  <si>
    <t>peculiarity</t>
  </si>
  <si>
    <t>peculiarityBox</t>
  </si>
  <si>
    <t>peculiarityZh</t>
  </si>
  <si>
    <t>leaveUp</t>
  </si>
  <si>
    <t>ledG</t>
  </si>
  <si>
    <t>ledN</t>
  </si>
  <si>
    <t>ledG1</t>
  </si>
  <si>
    <t>ledN1</t>
  </si>
  <si>
    <t>ledRTime</t>
  </si>
  <si>
    <t>ReK2Glimit</t>
  </si>
  <si>
    <t>ReK2</t>
  </si>
  <si>
    <t>ReK2_0</t>
  </si>
  <si>
    <t>freeSeat</t>
  </si>
  <si>
    <t>reserveArea</t>
  </si>
  <si>
    <t>reserveRoom</t>
  </si>
  <si>
    <t>replenishArea</t>
  </si>
  <si>
    <t>通过全局表查看任务出现时机</t>
  </si>
  <si>
    <t>房间id
1新手,2初级
3中级,4高级,7顶级
5竞技场,6核弹专场</t>
  </si>
  <si>
    <t>是否作为快速开始选择房间
1表示是，
0表示否</t>
  </si>
  <si>
    <t>房间可以使用的最小炮倍率</t>
  </si>
  <si>
    <t xml:space="preserve">房间可以使用的最大炮倍率  </t>
  </si>
  <si>
    <t>进入房间最小金币数量</t>
  </si>
  <si>
    <t>进入房间最大金币数量
-1表示无穷大</t>
  </si>
  <si>
    <t>进入房间最小vip等级</t>
  </si>
  <si>
    <t>进入房间默认炮倍
后续保存玩家使用炮倍</t>
  </si>
  <si>
    <t>进入房间默认炮倍，在当前房间允许的炮倍档位下：
，[g,A],表示金币小于g的选取A炮倍，g=-1表示不受房间限制</t>
  </si>
  <si>
    <t>每日首次解锁
该房间奖励金币</t>
  </si>
  <si>
    <r>
      <rPr>
        <sz val="9"/>
        <color theme="1"/>
        <rFont val="微软雅黑"/>
        <family val="2"/>
        <charset val="134"/>
      </rPr>
      <t xml:space="preserve">悬赏任务出现时机：
1按照全局表房间时间间隔出现
2按照全局表房间总开火次数出现
3按照自己消耗参赛子弹个数
</t>
    </r>
    <r>
      <rPr>
        <sz val="9"/>
        <color rgb="FFFF0000"/>
        <rFont val="微软雅黑"/>
        <family val="2"/>
        <charset val="134"/>
      </rPr>
      <t>暂时废弃</t>
    </r>
  </si>
  <si>
    <t>小游戏卡牌类型：
-1表示该房间不掉小游戏卡牌
1寻宝鱼,2国王的悬赏
3开贝壳,4神龙聚首</t>
  </si>
  <si>
    <r>
      <rPr>
        <sz val="9"/>
        <color theme="1"/>
        <rFont val="微软雅黑"/>
        <family val="2"/>
        <charset val="134"/>
      </rPr>
      <t xml:space="preserve">悬赏任务从以下中随机一个
</t>
    </r>
    <r>
      <rPr>
        <sz val="9"/>
        <color rgb="FFFF0000"/>
        <rFont val="微软雅黑"/>
        <family val="2"/>
        <charset val="134"/>
      </rPr>
      <t>暂时废弃</t>
    </r>
  </si>
  <si>
    <t>聚宝盆在每个房间基础金币值</t>
  </si>
  <si>
    <r>
      <rPr>
        <sz val="9"/>
        <color theme="1"/>
        <rFont val="微软雅黑"/>
        <family val="2"/>
        <charset val="134"/>
      </rPr>
      <t xml:space="preserve">前期节奏，每个房间
开火次数上限
超过上限后该房间前期演出节奏结束
</t>
    </r>
    <r>
      <rPr>
        <sz val="9"/>
        <color rgb="FFFF0000"/>
        <rFont val="微软雅黑"/>
        <family val="2"/>
        <charset val="134"/>
      </rPr>
      <t>暂时废弃</t>
    </r>
  </si>
  <si>
    <r>
      <rPr>
        <sz val="9"/>
        <color theme="1"/>
        <rFont val="微软雅黑"/>
        <family val="2"/>
        <charset val="134"/>
      </rPr>
      <t xml:space="preserve">该房间在前期节奏期间
演出金币小于某个值后必中
0表示无此限制
</t>
    </r>
    <r>
      <rPr>
        <sz val="9"/>
        <color rgb="FFFF0000"/>
        <rFont val="微软雅黑"/>
        <family val="2"/>
        <charset val="134"/>
      </rPr>
      <t>暂时废弃</t>
    </r>
    <r>
      <rPr>
        <sz val="9"/>
        <color theme="1"/>
        <rFont val="微软雅黑"/>
        <family val="2"/>
        <charset val="134"/>
      </rPr>
      <t xml:space="preserve">
</t>
    </r>
  </si>
  <si>
    <r>
      <rPr>
        <b/>
        <sz val="9"/>
        <color rgb="FFFF0000"/>
        <rFont val="微软雅黑"/>
        <family val="2"/>
        <charset val="134"/>
      </rPr>
      <t>经典场</t>
    </r>
    <r>
      <rPr>
        <sz val="9"/>
        <color theme="1"/>
        <rFont val="微软雅黑"/>
        <family val="2"/>
        <charset val="134"/>
      </rPr>
      <t xml:space="preserve">前期节奏期间
上一个房间是x时，返回该房间则新手能量为B计算方式
</t>
    </r>
    <r>
      <rPr>
        <sz val="9"/>
        <color rgb="FFFF0000"/>
        <rFont val="微软雅黑"/>
        <family val="2"/>
        <charset val="134"/>
      </rPr>
      <t>暂时废弃</t>
    </r>
  </si>
  <si>
    <r>
      <rPr>
        <sz val="9"/>
        <color theme="1"/>
        <rFont val="微软雅黑"/>
        <family val="2"/>
        <charset val="134"/>
      </rPr>
      <t xml:space="preserve">新手、初级、中级房不破产礼包对应的1-4阶段金币池子，阶段5以玩家持有的金币数量达到进入下一房间要求为准
炮解锁表
</t>
    </r>
    <r>
      <rPr>
        <sz val="9"/>
        <color rgb="FFFF0000"/>
        <rFont val="微软雅黑"/>
        <family val="2"/>
        <charset val="134"/>
      </rPr>
      <t>废弃</t>
    </r>
  </si>
  <si>
    <r>
      <rPr>
        <sz val="9"/>
        <color theme="1"/>
        <rFont val="微软雅黑"/>
        <family val="2"/>
        <charset val="134"/>
      </rPr>
      <t xml:space="preserve">不破产阶段5也是
跳转房间需要持有的金币数量
以玩家持有的金币数量达到进入下一房间要求为准
</t>
    </r>
    <r>
      <rPr>
        <sz val="9"/>
        <color rgb="FFFF0000"/>
        <rFont val="微软雅黑"/>
        <family val="2"/>
        <charset val="134"/>
      </rPr>
      <t>废弃</t>
    </r>
    <r>
      <rPr>
        <sz val="9"/>
        <color theme="1"/>
        <rFont val="微软雅黑"/>
        <family val="2"/>
        <charset val="134"/>
      </rPr>
      <t xml:space="preserve">
</t>
    </r>
  </si>
  <si>
    <r>
      <rPr>
        <sz val="9"/>
        <color theme="1"/>
        <rFont val="微软雅黑"/>
        <family val="2"/>
        <charset val="134"/>
      </rPr>
      <t xml:space="preserve">每个房间对应的人民币掉落范围，前后都是闭区间
</t>
    </r>
    <r>
      <rPr>
        <sz val="9"/>
        <color rgb="FFFF0000"/>
        <rFont val="微软雅黑"/>
        <family val="2"/>
        <charset val="134"/>
      </rPr>
      <t>暂时废弃</t>
    </r>
  </si>
  <si>
    <r>
      <rPr>
        <sz val="9"/>
        <color theme="1"/>
        <rFont val="微软雅黑"/>
        <family val="2"/>
        <charset val="134"/>
      </rPr>
      <t xml:space="preserve">掉落的情况
</t>
    </r>
    <r>
      <rPr>
        <sz val="9"/>
        <color rgb="FFFF0000"/>
        <rFont val="微软雅黑"/>
        <family val="2"/>
        <charset val="134"/>
      </rPr>
      <t>暂时废弃</t>
    </r>
  </si>
  <si>
    <r>
      <rPr>
        <sz val="9"/>
        <color theme="1"/>
        <rFont val="微软雅黑"/>
        <family val="2"/>
        <charset val="134"/>
      </rPr>
      <t xml:space="preserve">话费券单位
</t>
    </r>
    <r>
      <rPr>
        <sz val="9"/>
        <color rgb="FFFF0000"/>
        <rFont val="微软雅黑"/>
        <family val="2"/>
        <charset val="134"/>
      </rPr>
      <t>实际除以10以人民币为单位掉落
暂时废弃</t>
    </r>
  </si>
  <si>
    <r>
      <rPr>
        <sz val="9"/>
        <color theme="1"/>
        <rFont val="微软雅黑"/>
        <family val="2"/>
        <charset val="134"/>
      </rPr>
      <t xml:space="preserve">玩家解锁当前房间时
话费券上限额外增加值
单位0.01
</t>
    </r>
    <r>
      <rPr>
        <sz val="9"/>
        <color rgb="FFFF0000"/>
        <rFont val="微软雅黑"/>
        <family val="2"/>
        <charset val="134"/>
      </rPr>
      <t>暂时废弃</t>
    </r>
  </si>
  <si>
    <t>loading的场景配图名字</t>
  </si>
  <si>
    <r>
      <rPr>
        <sz val="9"/>
        <color theme="1"/>
        <rFont val="微软雅黑"/>
        <family val="2"/>
        <charset val="134"/>
      </rPr>
      <t xml:space="preserve">loading的场景对应的特色玩家描述
icon、描述、框
框颜色
</t>
    </r>
    <r>
      <rPr>
        <sz val="9"/>
        <color rgb="FFFF0000"/>
        <rFont val="微软雅黑"/>
        <family val="2"/>
        <charset val="134"/>
      </rPr>
      <t>暂时废弃</t>
    </r>
  </si>
  <si>
    <r>
      <rPr>
        <sz val="9"/>
        <color theme="1"/>
        <rFont val="微软雅黑"/>
        <family val="2"/>
        <charset val="134"/>
      </rPr>
      <t xml:space="preserve">对应的场景名称：
场景切换顺序
</t>
    </r>
    <r>
      <rPr>
        <sz val="9"/>
        <color theme="1"/>
        <rFont val="微软雅黑"/>
        <family val="2"/>
        <charset val="134"/>
      </rPr>
      <t xml:space="preserve">
</t>
    </r>
  </si>
  <si>
    <r>
      <rPr>
        <sz val="9"/>
        <color theme="1"/>
        <rFont val="微软雅黑"/>
        <family val="2"/>
        <charset val="134"/>
      </rPr>
      <t>对应的场景名称：
场景切换顺序，</t>
    </r>
    <r>
      <rPr>
        <sz val="9"/>
        <color rgb="FFFF0000"/>
        <rFont val="微软雅黑"/>
        <family val="2"/>
        <charset val="134"/>
      </rPr>
      <t xml:space="preserve">竞技场没有场景切换，金币场和弹头场有
bg_aisha,bg_binghai,bg_caishen,bg_longjing
</t>
    </r>
  </si>
  <si>
    <r>
      <rPr>
        <sz val="9"/>
        <color theme="1"/>
        <rFont val="微软雅黑"/>
        <family val="2"/>
        <charset val="134"/>
      </rPr>
      <t xml:space="preserve">场景切换时间间隔/分钟
3,5表示3～5之间随机一个时间，可能是3.5分钟
</t>
    </r>
    <r>
      <rPr>
        <sz val="9"/>
        <color rgb="FFFF0000"/>
        <rFont val="微软雅黑"/>
        <family val="2"/>
        <charset val="134"/>
      </rPr>
      <t>暂时废弃</t>
    </r>
  </si>
  <si>
    <t>对应的音效：</t>
  </si>
  <si>
    <r>
      <rPr>
        <sz val="9"/>
        <color theme="1"/>
        <rFont val="微软雅黑"/>
        <family val="2"/>
        <charset val="134"/>
      </rPr>
      <t xml:space="preserve">大厅动画
形象spine动画
</t>
    </r>
    <r>
      <rPr>
        <sz val="9"/>
        <color rgb="FFFF0000"/>
        <rFont val="微软雅黑"/>
        <family val="2"/>
        <charset val="134"/>
      </rPr>
      <t>(对应的每个房间入口显示表现)</t>
    </r>
  </si>
  <si>
    <t>渔场入口
进入房间提示
spine对应的皮肤</t>
  </si>
  <si>
    <t>经典场入口背景框</t>
  </si>
  <si>
    <t>大厅
spine对应的动作</t>
  </si>
  <si>
    <t>大厅动画偏移
x,y</t>
  </si>
  <si>
    <t>话费赛奖励数量，大厅显示用
-1表示无话费赛</t>
  </si>
  <si>
    <r>
      <rPr>
        <sz val="8"/>
        <color theme="1"/>
        <rFont val="微软雅黑"/>
        <family val="2"/>
        <charset val="134"/>
      </rPr>
      <t xml:space="preserve">房间下方特色玩法
1.龙舟赛 2.福卡来袭
3.小游戏卡牌
4.艾莎 5.财神
6.玄龙鲸 7.金蟾
8.冰海精灵 9.雷神锤
10.暴富鸭 11.蟹将军
12.爆爆河豚13.聚宝盆
19.暗影宝船20.浴火凤凰
21.噬魂鲨
</t>
    </r>
    <r>
      <rPr>
        <sz val="8"/>
        <color rgb="FFFF0000"/>
        <rFont val="微软雅黑"/>
        <family val="2"/>
        <charset val="134"/>
      </rPr>
      <t>废弃</t>
    </r>
  </si>
  <si>
    <r>
      <rPr>
        <sz val="8"/>
        <color theme="1"/>
        <rFont val="微软雅黑"/>
        <family val="2"/>
        <charset val="134"/>
      </rPr>
      <t xml:space="preserve">房间下方特色玩法的外框,注意与特色玩法的位置对应
1.最高级
2.中级
3.普通
</t>
    </r>
    <r>
      <rPr>
        <sz val="8"/>
        <color rgb="FFFF0000"/>
        <rFont val="微软雅黑"/>
        <family val="2"/>
        <charset val="134"/>
      </rPr>
      <t>废弃</t>
    </r>
    <r>
      <rPr>
        <sz val="8"/>
        <color theme="1"/>
        <rFont val="微软雅黑"/>
        <family val="2"/>
        <charset val="134"/>
      </rPr>
      <t xml:space="preserve">
</t>
    </r>
  </si>
  <si>
    <r>
      <rPr>
        <sz val="9"/>
        <color theme="1"/>
        <rFont val="微软雅黑"/>
        <family val="2"/>
        <charset val="134"/>
      </rPr>
      <t xml:space="preserve">房间下方特色玩法的描述（多语言）
c：初级龙舟赛
z：中级龙舟赛
g：高级龙舟赛
2.福卡来袭 3.小游戏卡牌
4.艾莎 5.财神
6.玄龙鲸 7.金蟾
8.冰海精灵9.雷神锤
10.暴富鸭11.蟹将军
12.爆爆河豚13.聚宝盆
</t>
    </r>
    <r>
      <rPr>
        <sz val="9"/>
        <color rgb="FFFF0000"/>
        <rFont val="微软雅黑"/>
        <family val="2"/>
        <charset val="134"/>
      </rPr>
      <t>废弃</t>
    </r>
    <r>
      <rPr>
        <sz val="9"/>
        <color theme="1"/>
        <rFont val="微软雅黑"/>
        <family val="2"/>
        <charset val="134"/>
      </rPr>
      <t xml:space="preserve">
</t>
    </r>
  </si>
  <si>
    <t>离开此房间进入下一房间的飞升动画提示
1.升至下一渔场
2.傲视群雄前往高级渔场
3.突破啦！下个渔场见
4.天选之子已达高级渔场</t>
  </si>
  <si>
    <r>
      <rPr>
        <b/>
        <sz val="9"/>
        <color theme="1"/>
        <rFont val="微软雅黑"/>
        <family val="2"/>
        <charset val="134"/>
      </rPr>
      <t>高级led</t>
    </r>
    <r>
      <rPr>
        <sz val="9"/>
        <color theme="1"/>
        <rFont val="微软雅黑"/>
        <family val="2"/>
        <charset val="134"/>
      </rPr>
      <t xml:space="preserve">
捕获boss和特殊鱼的高级led
播放需求的金币
</t>
    </r>
    <r>
      <rPr>
        <b/>
        <sz val="9"/>
        <color rgb="FFFF0000"/>
        <rFont val="微软雅黑"/>
        <family val="2"/>
        <charset val="134"/>
      </rPr>
      <t>大于等于</t>
    </r>
  </si>
  <si>
    <r>
      <rPr>
        <sz val="9"/>
        <color theme="1"/>
        <rFont val="微软雅黑"/>
        <family val="2"/>
        <charset val="134"/>
      </rPr>
      <t xml:space="preserve">高级led
需要的鱼倍数
</t>
    </r>
    <r>
      <rPr>
        <b/>
        <sz val="9"/>
        <color rgb="FFFF0000"/>
        <rFont val="微软雅黑"/>
        <family val="2"/>
        <charset val="134"/>
      </rPr>
      <t>大于等于</t>
    </r>
  </si>
  <si>
    <r>
      <rPr>
        <sz val="9"/>
        <color theme="1"/>
        <rFont val="微软雅黑"/>
        <family val="2"/>
        <charset val="134"/>
      </rPr>
      <t xml:space="preserve">
</t>
    </r>
    <r>
      <rPr>
        <b/>
        <sz val="9"/>
        <color theme="1"/>
        <rFont val="微软雅黑"/>
        <family val="2"/>
        <charset val="134"/>
      </rPr>
      <t>带技能的boss，技能捕获boss的小led</t>
    </r>
    <r>
      <rPr>
        <sz val="9"/>
        <color theme="1"/>
        <rFont val="微软雅黑"/>
        <family val="2"/>
        <charset val="134"/>
      </rPr>
      <t xml:space="preserve">
捕获boss小led
播放需求的金币
</t>
    </r>
    <r>
      <rPr>
        <b/>
        <sz val="9"/>
        <color rgb="FFFF0000"/>
        <rFont val="微软雅黑"/>
        <family val="2"/>
        <charset val="134"/>
      </rPr>
      <t>大于等于</t>
    </r>
  </si>
  <si>
    <r>
      <rPr>
        <b/>
        <sz val="9"/>
        <color theme="1"/>
        <rFont val="微软雅黑"/>
        <family val="2"/>
        <charset val="134"/>
      </rPr>
      <t>带技能的boss，技能捕获boss的小led</t>
    </r>
    <r>
      <rPr>
        <sz val="9"/>
        <color theme="1"/>
        <rFont val="微软雅黑"/>
        <family val="2"/>
        <charset val="134"/>
      </rPr>
      <t xml:space="preserve">
需要的鱼倍数
</t>
    </r>
    <r>
      <rPr>
        <b/>
        <sz val="9"/>
        <color rgb="FFFF0000"/>
        <rFont val="微软雅黑"/>
        <family val="2"/>
        <charset val="134"/>
      </rPr>
      <t>大于等于</t>
    </r>
  </si>
  <si>
    <t>假led随机播放的时间，如果不填写表示没有假led</t>
  </si>
  <si>
    <t>方案C
每天首次进入房间，
补充至库存需要玩家持有金币范围</t>
  </si>
  <si>
    <t>方案C
每天首次进入房间，
补充至库存范围,数组从V0到V10;
例如填写了5个表示，V4及后续都是按照第5个来</t>
  </si>
  <si>
    <t>方案C
首次进入该房间</t>
  </si>
  <si>
    <t>此主题是否带有自选房间功能
1.带
0.或不配为不带</t>
  </si>
  <si>
    <t>此主题预留多少个大区
注意，仅在配置有自选房间功能时才配置此列</t>
  </si>
  <si>
    <t>此主题预留多少个房间
注意，仅在配置有自选房间功能时才配置此列</t>
  </si>
  <si>
    <t>此主题空房间不足多少时，补充一个区</t>
  </si>
  <si>
    <t>对应loadingTS</t>
  </si>
  <si>
    <t>[[-1,20]]</t>
  </si>
  <si>
    <t>0</t>
  </si>
  <si>
    <t>3,4,5,6</t>
  </si>
  <si>
    <t>1000,1200,1000,1200</t>
  </si>
  <si>
    <t>0.05,0.15</t>
  </si>
  <si>
    <t>0.5,1,1.5</t>
  </si>
  <si>
    <t>tx_ld_hsbz</t>
  </si>
  <si>
    <t>[[ic_dcj_8,tx_ld_bhjl_01,ui_dcj_k_1],[ic_dcj_9,tx_ld_lsc_01,ui_dcj_k_3],[ic_dcj_17,tx_ld_bbht_01,ui_dcj_k_3],[ic_dcj_18,tx_ld_jbp_01,ui_dcj_k_3]]</t>
  </si>
  <si>
    <t>1|bg_aisha</t>
  </si>
  <si>
    <t>bg_aisha</t>
  </si>
  <si>
    <t>3,5</t>
  </si>
  <si>
    <t>yinxiao_rukou2</t>
  </si>
  <si>
    <t>zhangyu</t>
  </si>
  <si>
    <t>hengxingsihai</t>
  </si>
  <si>
    <t>ui_dcj_px</t>
  </si>
  <si>
    <t>animation</t>
  </si>
  <si>
    <t>16,3</t>
  </si>
  <si>
    <t>8,9,12,13</t>
  </si>
  <si>
    <t>1,3,3,3</t>
  </si>
  <si>
    <t>1,2,3,4</t>
  </si>
  <si>
    <t>[0,100000]</t>
  </si>
  <si>
    <t>[[0,0],[0,0],[0,0],[0,0],[0,0]]</t>
  </si>
  <si>
    <t>冰海精灵</t>
  </si>
  <si>
    <t>ic_dcj_8</t>
  </si>
  <si>
    <t>tx_ld_bhjl_01</t>
  </si>
  <si>
    <t>ui_dcj_k_1</t>
  </si>
  <si>
    <t>[[-1,200]]</t>
  </si>
  <si>
    <t>1,2</t>
  </si>
  <si>
    <t>1,3,4</t>
  </si>
  <si>
    <t>3201,3202,3203</t>
  </si>
  <si>
    <t>10000,12000,10000,12000</t>
  </si>
  <si>
    <t>0.15,0.25</t>
  </si>
  <si>
    <t>1.5,2,2.5</t>
  </si>
  <si>
    <t>tx_ld_hxsh</t>
  </si>
  <si>
    <t>[[ic_dcj_4,tx_ld_as_01,ui_dcj_k_3],[ic_dcj_21,tx_ld_shs_01,ui_dcj_k_1],[ic_dcj_17,tx_ld_bbht_01,ui_dcj_k_3],[ic_dcj_3,tx_ld_xyxkp_01,ui_dcj_k_3]]</t>
  </si>
  <si>
    <t>1|bg_caishen</t>
  </si>
  <si>
    <t>bg_caishen</t>
  </si>
  <si>
    <t>yinxiao_rukou1</t>
  </si>
  <si>
    <t>pangxie</t>
  </si>
  <si>
    <t>shihunshenyuan</t>
  </si>
  <si>
    <t>ui_dcj_shs</t>
  </si>
  <si>
    <t>12,-8</t>
  </si>
  <si>
    <t>21,12,4,3</t>
  </si>
  <si>
    <t>30,60</t>
  </si>
  <si>
    <t>[0,500000]</t>
  </si>
  <si>
    <t>雷神锤</t>
  </si>
  <si>
    <t>ic_dcj_9</t>
  </si>
  <si>
    <t>tx_ld_lsc_01</t>
  </si>
  <si>
    <t>ui_dcj_k_3</t>
  </si>
  <si>
    <t>[[-1,2000]]</t>
  </si>
  <si>
    <t>4,5,6</t>
  </si>
  <si>
    <t>100000,120000,100000,120000</t>
  </si>
  <si>
    <t>0.3,0.5</t>
  </si>
  <si>
    <t>3,4,5</t>
  </si>
  <si>
    <t>tx_ld_jcjb</t>
  </si>
  <si>
    <t>[[ic_dcj_5,tx_ld_cs_01,ui_dcj_k_3],[ic_dcj_7,tx_ld_jc_01,ui_dcj_k_1],[ic_dcj_19,tx_ld_aybc_01,ui_dcj_k_3],[ic_dcj_18,tx_ld_jbp_01,ui_dcj_k_3]]</t>
  </si>
  <si>
    <t>1|bg_binghai</t>
  </si>
  <si>
    <t>bg_binghai</t>
  </si>
  <si>
    <t>jinchan</t>
  </si>
  <si>
    <t>anyingbaochuan</t>
  </si>
  <si>
    <t>ui_dcj_ylq</t>
  </si>
  <si>
    <t>-8,-27</t>
  </si>
  <si>
    <t>7,19,13,5</t>
  </si>
  <si>
    <t>[0,4000000]</t>
  </si>
  <si>
    <t>爆爆河豚</t>
  </si>
  <si>
    <t>ic_dcj_17</t>
  </si>
  <si>
    <t>tx_ld_bbht_01</t>
  </si>
  <si>
    <t>[[150000000,20000],[200000000,40000],[250000000,60000],[300000000,80000],[350000000,100000],[500000000,150000],[650000000,200000],[800000000,250000],[950000000,300000],[1050000000,350000],[1200000000,400000],[1350000000,450000]]</t>
  </si>
  <si>
    <r>
      <rPr>
        <sz val="11"/>
        <color theme="1"/>
        <rFont val="微软雅黑"/>
        <family val="2"/>
        <charset val="134"/>
      </rPr>
      <t>1</t>
    </r>
    <r>
      <rPr>
        <sz val="11"/>
        <color theme="1"/>
        <rFont val="微软雅黑"/>
        <family val="2"/>
        <charset val="134"/>
      </rPr>
      <t>,2,</t>
    </r>
    <r>
      <rPr>
        <sz val="11"/>
        <color theme="1"/>
        <rFont val="微软雅黑"/>
        <family val="2"/>
        <charset val="134"/>
      </rPr>
      <t>3,4,5,6</t>
    </r>
  </si>
  <si>
    <t>tx_ld_llxk</t>
  </si>
  <si>
    <t>[[ic_dcj_6,tx_ld_xlj_01,ui_dcj_k_3],[ic_dcj_7,tx_ld_jc_01,ui_dcj_k_1],[ic_dcj_20,tx_ld_yhjh_01,ui_dcj_k_3],[ic_dcj_5,tx_ld_cs_01,ui_dcj_k_3]]</t>
  </si>
  <si>
    <t>1|bg_longjing</t>
  </si>
  <si>
    <t>bg_longjing</t>
  </si>
  <si>
    <t>xuanlongjing</t>
  </si>
  <si>
    <t>yuhuofenghuang</t>
  </si>
  <si>
    <t>ui_dcj_fh</t>
  </si>
  <si>
    <t>35,15</t>
  </si>
  <si>
    <t>7,20,5,6</t>
  </si>
  <si>
    <t>[0,60000000]</t>
  </si>
  <si>
    <t>聚宝盆</t>
  </si>
  <si>
    <t>ic_dcj_18</t>
  </si>
  <si>
    <t>tx_ld_jbp_01</t>
  </si>
  <si>
    <t>[[50000000,10000],[150000000,20000],[200000000,40000],[250000000,60000],[300000000,80000],[350000000,100000],[500000000,150000],[650000000,200000],[800000000,250000],[950000000,300000],[1050000000,350000],[1200000000,400000],[1350000000,450000]]</t>
  </si>
  <si>
    <t>tx_ld_jjc</t>
  </si>
  <si>
    <t>[[ic_dcj_15,tx_ld_pm_01,ui_dcj_k_1],[ic_dcj_14,tx_ld_zd_01,ui_dcj_k_3],[ic_dcj_16,tx_ld_xyjf_01,ui_dcj_k_3],[ic_dcj_12,tx_ld_pb_02,ui_dcj_k_3]]</t>
  </si>
  <si>
    <t>1|bg_jingji</t>
  </si>
  <si>
    <t>bg_jingji</t>
  </si>
  <si>
    <t>jingjichang</t>
  </si>
  <si>
    <t>0,0</t>
  </si>
  <si>
    <t>8,9,10,11</t>
  </si>
  <si>
    <t>60,80</t>
  </si>
  <si>
    <t>tx_ld_hdzc</t>
  </si>
  <si>
    <t>[[ic_dcj_13,tx_ld_hjyhzz_01,ui_dcj_k_1],[ic_dcj_12,tx_ld_pb_01,ui_dcj_k_3],[ic_dcj_7,tx_ld_jc_01,ui_dcj_k_1],[ic_dcj_18,tx_ld_jbp_01,ui_dcj_k_3]]</t>
  </si>
  <si>
    <t>1|bg_kongqi</t>
  </si>
  <si>
    <t>bg_kongqi</t>
  </si>
  <si>
    <t>anim_guoneilonggui</t>
  </si>
  <si>
    <t>longwangzhuanchang</t>
  </si>
  <si>
    <t>0,30</t>
  </si>
  <si>
    <t>艾莎</t>
  </si>
  <si>
    <t>ic_dcj_4</t>
  </si>
  <si>
    <t>tx_ld_as_01</t>
  </si>
  <si>
    <t>tx_ld_zysl</t>
  </si>
  <si>
    <t>1|bg_shenglong</t>
  </si>
  <si>
    <t>bg_shenglong</t>
  </si>
  <si>
    <t>panlongshenyu</t>
  </si>
  <si>
    <t>ui_dcj_jl</t>
  </si>
  <si>
    <t>噬魂鲨</t>
  </si>
  <si>
    <t>ic_dcj_21</t>
  </si>
  <si>
    <t>tx_ld_shs_01</t>
  </si>
  <si>
    <t>卡牌</t>
  </si>
  <si>
    <t>ic_dcj_3</t>
  </si>
  <si>
    <t>tx_ld_xyxkp_01</t>
  </si>
  <si>
    <t>财神</t>
  </si>
  <si>
    <t>ic_dcj_5</t>
  </si>
  <si>
    <t>tx_ld_cs_01</t>
  </si>
  <si>
    <t>金蟾</t>
  </si>
  <si>
    <t>ic_dcj_7</t>
  </si>
  <si>
    <t>tx_ld_jc_01</t>
  </si>
  <si>
    <t>暗影宝船</t>
  </si>
  <si>
    <t>ic_dcj_19</t>
  </si>
  <si>
    <t>tx_ld_aybc_01</t>
  </si>
  <si>
    <t>福卡来袭</t>
  </si>
  <si>
    <t>ic_dcj_2_1</t>
  </si>
  <si>
    <t>tx_ld_fklx_01</t>
  </si>
  <si>
    <t>玄龙鲸</t>
  </si>
  <si>
    <t>ic_dcj_6</t>
  </si>
  <si>
    <t>tx_ld_xlj_01</t>
  </si>
  <si>
    <t>浴火金凰</t>
  </si>
  <si>
    <t>ic_dcj_20</t>
  </si>
  <si>
    <t>tx_ld_yhjh_01</t>
  </si>
  <si>
    <t>排名</t>
  </si>
  <si>
    <t>ic_dcj_15</t>
  </si>
  <si>
    <t>tx_ld_pm_01</t>
  </si>
  <si>
    <t>子弹</t>
  </si>
  <si>
    <t>ic_dcj_14</t>
  </si>
  <si>
    <t>tx_ld_zd_01</t>
  </si>
  <si>
    <t>幸运积分</t>
  </si>
  <si>
    <t>ic_dcj_16</t>
  </si>
  <si>
    <t>tx_ld_xyjf_01</t>
  </si>
  <si>
    <t>ic_dcj_12</t>
  </si>
  <si>
    <t>tx_ld_pb_02</t>
  </si>
  <si>
    <t>核弹形象</t>
  </si>
  <si>
    <t>ic_dcj_13</t>
  </si>
  <si>
    <t>tx_ld_hjyhzz_01</t>
  </si>
  <si>
    <t>通用炮形象</t>
  </si>
  <si>
    <t>tx_ld_pb_01</t>
  </si>
  <si>
    <t>key</t>
  </si>
  <si>
    <t>time</t>
  </si>
  <si>
    <t>roomtype</t>
  </si>
  <si>
    <t>supplement</t>
  </si>
  <si>
    <t>supplySeat</t>
  </si>
  <si>
    <t>room1</t>
  </si>
  <si>
    <t>roomfor1</t>
  </si>
  <si>
    <t>room2</t>
  </si>
  <si>
    <t>roomfor2</t>
  </si>
  <si>
    <t>room3</t>
  </si>
  <si>
    <t>roomfor3</t>
  </si>
  <si>
    <t>room4</t>
  </si>
  <si>
    <t>roomfor4</t>
  </si>
  <si>
    <t>room5</t>
  </si>
  <si>
    <t>roomfor5</t>
  </si>
  <si>
    <t>room6</t>
  </si>
  <si>
    <t>roomfor6</t>
  </si>
  <si>
    <t>room7</t>
  </si>
  <si>
    <t>roomfor7</t>
  </si>
  <si>
    <t>room8</t>
  </si>
  <si>
    <t>roomfor8</t>
  </si>
  <si>
    <t>room9</t>
  </si>
  <si>
    <t>roomfor9</t>
  </si>
  <si>
    <t>room10</t>
  </si>
  <si>
    <t>roomfor10</t>
  </si>
  <si>
    <t>序号</t>
  </si>
  <si>
    <t>时间类型
一般白天：早上8点至凌晨2点
一般晚上：凌晨2点至早8点
x，y格式为x点到y点
左闭右开</t>
  </si>
  <si>
    <t>主题房间编号</t>
  </si>
  <si>
    <t>空闲房间在什么范围时进行补充
区间：
240以上
160~240
0~160</t>
  </si>
  <si>
    <t>补充多少个房间
左闭右开</t>
  </si>
  <si>
    <t>第1区分配多少房间</t>
  </si>
  <si>
    <t>第1区前8个房间随机补充数量</t>
  </si>
  <si>
    <t>第2区分配多少房间</t>
  </si>
  <si>
    <t>第2区前8个房间随机补充数量</t>
  </si>
  <si>
    <t>第3区分配多少房间</t>
  </si>
  <si>
    <t>第3区前八个房间随机补充数量</t>
  </si>
  <si>
    <t>第4区分配多少房间</t>
  </si>
  <si>
    <t>第4区前八个房间随机补充数量</t>
  </si>
  <si>
    <t>第5区分配多少房间</t>
  </si>
  <si>
    <t>第5区前八个房间随机补充数量</t>
  </si>
  <si>
    <t>第6区分配多少房间</t>
  </si>
  <si>
    <t>第6区前八个房间随机补充数量</t>
  </si>
  <si>
    <t>第7区分配多少房间</t>
  </si>
  <si>
    <t>第7区前八个房间随机补充数量</t>
  </si>
  <si>
    <t>第8区分配多少房间</t>
  </si>
  <si>
    <t>第8区前八个房间随机补充数量</t>
  </si>
  <si>
    <t>第9区分配多少房间</t>
  </si>
  <si>
    <t>第9区前八个房间随机补充数量</t>
  </si>
  <si>
    <t>第10区分配多少房间</t>
  </si>
  <si>
    <t>第10区前八个房间随机补充数量</t>
  </si>
  <si>
    <t>8,2</t>
  </si>
  <si>
    <t>60,90</t>
  </si>
  <si>
    <t>12,17</t>
  </si>
  <si>
    <t>4,7</t>
  </si>
  <si>
    <t>10,15</t>
  </si>
  <si>
    <t>4,5</t>
  </si>
  <si>
    <t>10,13</t>
  </si>
  <si>
    <t>4,6</t>
  </si>
  <si>
    <t>8,11</t>
  </si>
  <si>
    <t>6,10</t>
  </si>
  <si>
    <t>3,6</t>
  </si>
  <si>
    <t>4,9</t>
  </si>
  <si>
    <t>2,5</t>
  </si>
  <si>
    <t>1,3</t>
  </si>
  <si>
    <t>0,1</t>
  </si>
  <si>
    <t>20,60</t>
  </si>
  <si>
    <t>8,14</t>
  </si>
  <si>
    <t>6,12</t>
  </si>
  <si>
    <t>4,8</t>
  </si>
  <si>
    <t>1,5</t>
  </si>
  <si>
    <t>2,4</t>
  </si>
  <si>
    <t>2,8</t>
  </si>
  <si>
    <t>40,50</t>
  </si>
  <si>
    <t>8,12</t>
  </si>
  <si>
    <t>25,40</t>
  </si>
  <si>
    <t>8,10</t>
  </si>
  <si>
    <t>15,45</t>
  </si>
  <si>
    <t>4,10</t>
  </si>
  <si>
    <t>钻石</t>
  </si>
  <si>
    <t>超级武器4</t>
  </si>
  <si>
    <t>String</t>
  </si>
  <si>
    <t>超级武器2</t>
  </si>
  <si>
    <t>福卡</t>
  </si>
  <si>
    <t>level</t>
  </si>
  <si>
    <t>exp</t>
  </si>
  <si>
    <t>reward</t>
  </si>
  <si>
    <t>growUp</t>
  </si>
  <si>
    <t>buyGrowup</t>
  </si>
  <si>
    <t>ReK3</t>
  </si>
  <si>
    <t>开炮次数/s</t>
  </si>
  <si>
    <t>奖励1</t>
  </si>
  <si>
    <t>奖励2</t>
  </si>
  <si>
    <t>奖励3</t>
  </si>
  <si>
    <t>超级武器3</t>
  </si>
  <si>
    <t>金币</t>
  </si>
  <si>
    <t>系统馈赠的福卡金币价值按照500金币=1福卡</t>
  </si>
  <si>
    <t>用户等级</t>
  </si>
  <si>
    <r>
      <rPr>
        <sz val="8"/>
        <color theme="1"/>
        <rFont val="微软雅黑"/>
        <family val="2"/>
        <charset val="134"/>
      </rPr>
      <t xml:space="preserve">当前级升级到下一等级所需经验值
</t>
    </r>
    <r>
      <rPr>
        <b/>
        <sz val="8"/>
        <color rgb="FF7030A0"/>
        <rFont val="微软雅黑"/>
        <family val="2"/>
        <charset val="134"/>
      </rPr>
      <t>玩家在捕获鱼时该鱼的score即为获得的经验值，注意:与炮倍无关</t>
    </r>
  </si>
  <si>
    <t>当前等级升下一级奖励内容
奖励物品1类型|物品id1|数量
格式：x1|y1|z1,x2|y2|z2|
x：消耗类型；：1货币，2道具
y：物品id，1钻石，2金币 ，
z：具体数量
不填代表没有奖励</t>
  </si>
  <si>
    <t>福利
成长奖励</t>
  </si>
  <si>
    <t>福利
基金奖励</t>
  </si>
  <si>
    <t>方案C
用户升级后会增加库存</t>
  </si>
  <si>
    <t>当前等级规划的
停留时间/分钟</t>
  </si>
  <si>
    <t>游戏总时长/分钟
未考虑演出阶段</t>
  </si>
  <si>
    <t>能量E</t>
  </si>
  <si>
    <t>获得经验
/分钟</t>
  </si>
  <si>
    <t>当前等级
经验</t>
  </si>
  <si>
    <t>物品名称</t>
  </si>
  <si>
    <t>物品类型</t>
  </si>
  <si>
    <t>物品id</t>
  </si>
  <si>
    <t>数量</t>
  </si>
  <si>
    <r>
      <rPr>
        <b/>
        <sz val="11"/>
        <color theme="1"/>
        <rFont val="微软雅黑"/>
        <family val="2"/>
        <charset val="134"/>
      </rPr>
      <t>成长基金
成长奖励</t>
    </r>
    <r>
      <rPr>
        <sz val="11"/>
        <color theme="1"/>
        <rFont val="微软雅黑"/>
        <family val="2"/>
        <charset val="134"/>
      </rPr>
      <t xml:space="preserve">
物品名称</t>
    </r>
  </si>
  <si>
    <t>金币价值</t>
  </si>
  <si>
    <t>成长基金
基金奖励
物品名称</t>
  </si>
  <si>
    <t>8.21等级停留时间重新验算</t>
  </si>
  <si>
    <t>锁定</t>
  </si>
  <si>
    <t>冰冻</t>
  </si>
  <si>
    <t/>
  </si>
  <si>
    <t>按照演出金币计算玩家节奏</t>
  </si>
  <si>
    <t>召唤</t>
  </si>
  <si>
    <t>狂暴</t>
  </si>
  <si>
    <t>7.14奖品区间也需要重新调整</t>
  </si>
  <si>
    <t>最新备注</t>
  </si>
  <si>
    <t>暂时没做验算，初级赐福物品搭配一些没有实际金币价值的物品</t>
  </si>
  <si>
    <t>抽奖等获得的福卡按照5000金币=1福卡</t>
  </si>
  <si>
    <t>fileLocation</t>
  </si>
  <si>
    <t>roomjump</t>
  </si>
  <si>
    <t>name</t>
  </si>
  <si>
    <t>downLimit</t>
  </si>
  <si>
    <t>upLimit</t>
  </si>
  <si>
    <t>goldValue1First</t>
  </si>
  <si>
    <t>item1</t>
  </si>
  <si>
    <t>item_extra1</t>
  </si>
  <si>
    <t>goldValue_BFShare1</t>
  </si>
  <si>
    <t>goldValue1</t>
  </si>
  <si>
    <t>isImport1</t>
  </si>
  <si>
    <t>proShare1</t>
  </si>
  <si>
    <t>proDouble1</t>
  </si>
  <si>
    <t>id1</t>
  </si>
  <si>
    <t>led1</t>
  </si>
  <si>
    <t>item2</t>
  </si>
  <si>
    <t>item_extra2</t>
  </si>
  <si>
    <t>goldValue_BFShare2</t>
  </si>
  <si>
    <t>goldValue2</t>
  </si>
  <si>
    <t>isImport2</t>
  </si>
  <si>
    <t>proShare2</t>
  </si>
  <si>
    <t>proDouble2</t>
  </si>
  <si>
    <t>id2</t>
  </si>
  <si>
    <t>led2</t>
  </si>
  <si>
    <t>item3</t>
  </si>
  <si>
    <t>item_extra3</t>
  </si>
  <si>
    <t>goldValue_BFShare3</t>
  </si>
  <si>
    <t>goldValue3</t>
  </si>
  <si>
    <t>isImport3</t>
  </si>
  <si>
    <t>proShare3</t>
  </si>
  <si>
    <t>proDouble3</t>
  </si>
  <si>
    <t>id3</t>
  </si>
  <si>
    <t>led3</t>
  </si>
  <si>
    <t>item4</t>
  </si>
  <si>
    <t>item_extra4</t>
  </si>
  <si>
    <t>goldValue_BFShare4</t>
  </si>
  <si>
    <t>goldValue4</t>
  </si>
  <si>
    <t>isImport4</t>
  </si>
  <si>
    <t>proShare4</t>
  </si>
  <si>
    <t>proDouble4</t>
  </si>
  <si>
    <t>id4</t>
  </si>
  <si>
    <t>led4</t>
  </si>
  <si>
    <t>item5</t>
  </si>
  <si>
    <t>item_extra5</t>
  </si>
  <si>
    <t>goldValue_BFShare5</t>
  </si>
  <si>
    <t>goldValue5</t>
  </si>
  <si>
    <t>isImport5</t>
  </si>
  <si>
    <t>proShare5</t>
  </si>
  <si>
    <t>proDouble5</t>
  </si>
  <si>
    <t>id5</t>
  </si>
  <si>
    <t>led5</t>
  </si>
  <si>
    <t>item6</t>
  </si>
  <si>
    <t>item_extra6</t>
  </si>
  <si>
    <t>goldValue_BFShare6</t>
  </si>
  <si>
    <t>goldValue6</t>
  </si>
  <si>
    <t>isImport6</t>
  </si>
  <si>
    <t>proShare6</t>
  </si>
  <si>
    <t>proDouble6</t>
  </si>
  <si>
    <t>id6</t>
  </si>
  <si>
    <t>led6</t>
  </si>
  <si>
    <t>item7</t>
  </si>
  <si>
    <t>item_extra7</t>
  </si>
  <si>
    <t>goldValue_BFShare7</t>
  </si>
  <si>
    <t>goldValue7</t>
  </si>
  <si>
    <t>isImport7</t>
  </si>
  <si>
    <t>proShare7</t>
  </si>
  <si>
    <t>proDouble7</t>
  </si>
  <si>
    <t>id7</t>
  </si>
  <si>
    <t>led7</t>
  </si>
  <si>
    <t>item8</t>
  </si>
  <si>
    <t>item_extra8</t>
  </si>
  <si>
    <t>goldValue_BFShare8</t>
  </si>
  <si>
    <t>goldValue8</t>
  </si>
  <si>
    <t>isImport8</t>
  </si>
  <si>
    <t>proShare8</t>
  </si>
  <si>
    <t>proDouble8</t>
  </si>
  <si>
    <t>id8</t>
  </si>
  <si>
    <t>led8</t>
  </si>
  <si>
    <t>item9</t>
  </si>
  <si>
    <t>item_extra9</t>
  </si>
  <si>
    <t>goldValue_BFShare9</t>
  </si>
  <si>
    <t>goldValue9</t>
  </si>
  <si>
    <t>isImport9</t>
  </si>
  <si>
    <t>proShare9</t>
  </si>
  <si>
    <t>proDouble9</t>
  </si>
  <si>
    <t>id9</t>
  </si>
  <si>
    <t>led9</t>
  </si>
  <si>
    <t>item10</t>
  </si>
  <si>
    <t>item_extra10</t>
  </si>
  <si>
    <t>goldValue_BFShare10</t>
  </si>
  <si>
    <t>goldValue10</t>
  </si>
  <si>
    <t>isImport10</t>
  </si>
  <si>
    <t>proShare10</t>
  </si>
  <si>
    <t>proDouble10</t>
  </si>
  <si>
    <t>id10</t>
  </si>
  <si>
    <t>led10</t>
  </si>
  <si>
    <t>抽奖奖励</t>
  </si>
  <si>
    <t>额外奖励</t>
  </si>
  <si>
    <t>兑出按照1000福卡=15万金币，狂暴等道具按照金币价值来</t>
  </si>
  <si>
    <t>1000福卡=1元</t>
  </si>
  <si>
    <t>档位
1,普通抽奖；2白银抽奖；
3黄金抽奖；4铂金抽奖；
5钻石抽奖；6水晶抽奖；
7.玉石抽奖；8.至尊抽奖;</t>
  </si>
  <si>
    <r>
      <rPr>
        <sz val="9"/>
        <color theme="1"/>
        <rFont val="微软雅黑"/>
        <family val="2"/>
        <charset val="134"/>
      </rPr>
      <t>解锁档位需要进入的房间，及跳转
1新手,2初级
3中级,4高级</t>
    </r>
    <r>
      <rPr>
        <sz val="9"/>
        <color rgb="FFFF0000"/>
        <rFont val="微软雅黑"/>
        <family val="2"/>
        <charset val="134"/>
      </rPr>
      <t>,7顶级</t>
    </r>
    <r>
      <rPr>
        <sz val="9"/>
        <color theme="1"/>
        <rFont val="微软雅黑"/>
        <family val="2"/>
        <charset val="134"/>
      </rPr>
      <t xml:space="preserve">
5竞技场,6弹头场
（空为都有，不需要跳转房间）（多个房间时，优先跳低倍房间）（客户端和服务端相反描述，客户端在前，服务端在后，两个数组）</t>
    </r>
  </si>
  <si>
    <t>抽奖档位名称(多语言格式)
格式：x1,y1，数组形式</t>
  </si>
  <si>
    <t xml:space="preserve">
对应抽奖券需求
抽奖档位下限
闭区间</t>
  </si>
  <si>
    <t xml:space="preserve">
抽奖档位上限
开区间</t>
  </si>
  <si>
    <t>在未抽奖获得
话费券时其
初始抽奖价值
-1表示用不到</t>
  </si>
  <si>
    <t>抽奖物品1类型|物品id1|数量
格式：x1|y1|z1,x2|y2|z2|，不填代表没有奖励
x：消耗类型：1货币，2道具
y：物品id，1钻石，2金币 ,其他的物品还没定义z：具体数量</t>
  </si>
  <si>
    <t>看广告额外奖励</t>
  </si>
  <si>
    <t>1
看广告能额外奖励
对应的金币价值</t>
  </si>
  <si>
    <t>1
对应的金币价值</t>
  </si>
  <si>
    <t>0不重要
1重要</t>
  </si>
  <si>
    <t xml:space="preserve">1物品触发看广告的概率
</t>
  </si>
  <si>
    <t>获得额外奖励的
概率</t>
  </si>
  <si>
    <t>标记物品的位置，左侧中间高档奖品为1号位，顺时针顺位</t>
  </si>
  <si>
    <t>是否进入led播放：
0不进入
1进入B类led
2进入B+类led
3进入内置led播放；
注意，格式为x，y
x为外置led，y为内置led；y只能配置0或3</t>
  </si>
  <si>
    <t>2
看广告能额外奖励
对应的金币价值</t>
  </si>
  <si>
    <t xml:space="preserve">2物品触发看广告的概率
</t>
  </si>
  <si>
    <t>3
看广告能额外奖励
对应的金币价值</t>
  </si>
  <si>
    <t>是否进入led播放：
0不进入
1进入B类led
2进入B+类led
3进入内置led播放；
注意，格式为x，y
x为外置led，y为内置led</t>
  </si>
  <si>
    <t>4
看广告能额外奖励
对应的金币价值</t>
  </si>
  <si>
    <t>5
看广告能额外奖励
对应的金币价值</t>
  </si>
  <si>
    <t>6
看广告能额外奖励
对应的金币价值</t>
  </si>
  <si>
    <t>抽奖物品7类型|物品id7|数量
格式：x1|y1|z1,x2|y2|z2|，不填代表没有奖励
x：消耗类型：1货币，2道具
y：物品id，1钻石，2金币 ,其他的物品还没定义z：具体数量</t>
  </si>
  <si>
    <t>7
看广告能额外奖励
对应的金币价值</t>
  </si>
  <si>
    <t>7
对应的金币价值</t>
  </si>
  <si>
    <t xml:space="preserve">物品触发看广告的概率
</t>
  </si>
  <si>
    <t>抽奖物品8类型|物品id8|数量
格式：x1|y1|z1,x2|y2|z2|，不填代表没有奖励
x：消耗类型：1货币，2道具
y：物品id，1钻石，2金币 ,其他的物品还没定义z：具体数量</t>
  </si>
  <si>
    <t>8
看广告能额外奖励
对应的金币价值</t>
  </si>
  <si>
    <t>8
对应的金币价值</t>
  </si>
  <si>
    <t>否进入led播放：
0不进入
1进入B类led
2进入B+类led
3进入内置led播放；
注意，格式为x，y
x为外置led，y为内置led</t>
  </si>
  <si>
    <t>抽奖物品9类型|物品id9|数量
格式：x1|y1|z1,x2|y2|z2|，不填代表没有奖励
x：消耗类型：1货币，2道具
y：物品id，1钻石，2金币 ,其他的物品还没定义z：具体数量</t>
  </si>
  <si>
    <t>9
看广告能额外奖励
对应的金币价值</t>
  </si>
  <si>
    <t>9
对应的金币价值</t>
  </si>
  <si>
    <t>抽奖物品10类型|物品id10|数量
格式：x1|y1|z1,x2|y2|z2|，不填代表没有奖励
x：消耗类型：1货币，2道具
y：物品id，1钻石，2金币 ,其他的物品还没定义z：具体数量</t>
  </si>
  <si>
    <t>10
看广告能额外奖励
对应的金币价值</t>
  </si>
  <si>
    <t>10
对应的金币价值</t>
  </si>
  <si>
    <t>是否进入led播放：
0不进入
1进入B类led
2进入B+类led
3进入内置led播放</t>
  </si>
  <si>
    <t>物品名称
辅助用到</t>
  </si>
  <si>
    <t>抽奖
物品id</t>
  </si>
  <si>
    <t>看广告额外
奖励数量</t>
  </si>
  <si>
    <r>
      <rPr>
        <sz val="10"/>
        <color rgb="FFFF0000"/>
        <rFont val="微软雅黑"/>
        <family val="2"/>
        <charset val="134"/>
      </rPr>
      <t>本次看广告
能额外奖励时</t>
    </r>
    <r>
      <rPr>
        <sz val="10"/>
        <color theme="1"/>
        <rFont val="微软雅黑"/>
        <family val="2"/>
        <charset val="134"/>
      </rPr>
      <t xml:space="preserve">
金币价值</t>
    </r>
  </si>
  <si>
    <t>额外奖励
金币价值</t>
  </si>
  <si>
    <r>
      <rPr>
        <b/>
        <sz val="8"/>
        <color theme="1"/>
        <rFont val="微软雅黑"/>
        <family val="2"/>
        <charset val="134"/>
      </rPr>
      <t>标准金币价值</t>
    </r>
    <r>
      <rPr>
        <sz val="8"/>
        <color theme="1"/>
        <rFont val="微软雅黑"/>
        <family val="2"/>
        <charset val="134"/>
      </rPr>
      <t xml:space="preserve">
（本次看广告
不能额外奖励时
金币价值）</t>
    </r>
  </si>
  <si>
    <r>
      <rPr>
        <sz val="10"/>
        <color theme="1"/>
        <rFont val="微软雅黑"/>
        <family val="2"/>
        <charset val="134"/>
      </rPr>
      <t xml:space="preserve">是否重要
</t>
    </r>
    <r>
      <rPr>
        <sz val="10"/>
        <color rgb="FFFF0000"/>
        <rFont val="微软雅黑"/>
        <family val="2"/>
        <charset val="134"/>
      </rPr>
      <t>0不重要
1重要</t>
    </r>
  </si>
  <si>
    <t>获得额外
奖励的概率</t>
  </si>
  <si>
    <t>物品展示位置
左侧中间高档奖品为1号位，顺时针顺位</t>
  </si>
  <si>
    <t>人民币价值</t>
  </si>
  <si>
    <t>价值
钻石价值</t>
  </si>
  <si>
    <t>价值加成</t>
  </si>
  <si>
    <t>[[],[2,3,4,6,7]]</t>
  </si>
  <si>
    <t>choujiang_lv1</t>
  </si>
  <si>
    <t>0,3</t>
  </si>
  <si>
    <t>人民币</t>
  </si>
  <si>
    <t>choujiang_lv2</t>
  </si>
  <si>
    <t>choujiang_lv3</t>
  </si>
  <si>
    <t>2,3</t>
  </si>
  <si>
    <t>choujiang_lv4</t>
  </si>
  <si>
    <t>choujiang_lv5</t>
  </si>
  <si>
    <t>choujiang_lv6</t>
  </si>
  <si>
    <t>[[4,6,7],[4,6,7]]</t>
  </si>
  <si>
    <t>choujiang_lv7</t>
  </si>
  <si>
    <t>[[6],[6]]</t>
  </si>
  <si>
    <t>choujiang_lv8</t>
  </si>
  <si>
    <t>超级武器1</t>
  </si>
  <si>
    <t>5元话费卡</t>
  </si>
  <si>
    <t>2元话费卡</t>
  </si>
  <si>
    <t>高压锅</t>
  </si>
  <si>
    <t>30元话费卡</t>
  </si>
  <si>
    <t>50元话费卡</t>
  </si>
  <si>
    <t>活跃度</t>
  </si>
  <si>
    <t>红包【恭】</t>
  </si>
  <si>
    <t>红包【喜】</t>
  </si>
  <si>
    <t>红包【发】</t>
  </si>
  <si>
    <t>双轮</t>
  </si>
  <si>
    <t>红包【财】</t>
  </si>
  <si>
    <t>橄榄油</t>
  </si>
  <si>
    <t>米面礼包</t>
  </si>
  <si>
    <t>买单券</t>
  </si>
  <si>
    <t>超级武器碎片1</t>
  </si>
  <si>
    <t>超级武器碎片2</t>
  </si>
  <si>
    <t>超级武器碎片3</t>
  </si>
  <si>
    <t>超级武器碎片4</t>
  </si>
  <si>
    <t>金币价值（原）</t>
  </si>
  <si>
    <t>击破平均分值</t>
  </si>
  <si>
    <t>击破道具价值</t>
  </si>
  <si>
    <t>捕获平均分值</t>
  </si>
  <si>
    <t>捕获道具价值占比</t>
  </si>
  <si>
    <t>抽奖次数</t>
  </si>
  <si>
    <t>goldValue</t>
  </si>
  <si>
    <t>breakDropRoom</t>
  </si>
  <si>
    <t>catchDropRoom</t>
  </si>
  <si>
    <r>
      <rPr>
        <sz val="11"/>
        <color theme="1"/>
        <rFont val="宋体"/>
        <family val="3"/>
        <charset val="134"/>
        <scheme val="minor"/>
      </rPr>
      <t>2~</t>
    </r>
    <r>
      <rPr>
        <sz val="11"/>
        <color theme="1"/>
        <rFont val="宋体"/>
        <family val="3"/>
        <charset val="134"/>
        <scheme val="minor"/>
      </rPr>
      <t>4</t>
    </r>
  </si>
  <si>
    <t>奖品编号</t>
  </si>
  <si>
    <t>奖励</t>
  </si>
  <si>
    <t>击破掉落房间</t>
  </si>
  <si>
    <t>捕获掉落房间</t>
  </si>
  <si>
    <t>道具名称</t>
  </si>
  <si>
    <t>类型</t>
  </si>
  <si>
    <t>ID</t>
  </si>
  <si>
    <t>召唤(房间2击破）</t>
  </si>
  <si>
    <t>击破道具单次价值</t>
  </si>
  <si>
    <t>捕获道具单次价值</t>
  </si>
  <si>
    <t>锁定(房间2击破）</t>
  </si>
  <si>
    <t>房间1</t>
  </si>
  <si>
    <t>冰冻(房间2击破）</t>
  </si>
  <si>
    <t>房间2</t>
  </si>
  <si>
    <t>3,4,7</t>
  </si>
  <si>
    <t>房间3</t>
  </si>
  <si>
    <t>击破价值不够，额外配置了价格低的道具</t>
  </si>
  <si>
    <t>房间4,房间7</t>
  </si>
  <si>
    <t>涂红暂时没用到，确认后在删除</t>
  </si>
  <si>
    <t>dropId</t>
  </si>
  <si>
    <t>dropType</t>
  </si>
  <si>
    <t>dropNumMin</t>
  </si>
  <si>
    <t>dropNumMax</t>
  </si>
  <si>
    <t>dropPro</t>
  </si>
  <si>
    <t>itemId1</t>
  </si>
  <si>
    <t>pro1</t>
  </si>
  <si>
    <t>itemId2</t>
  </si>
  <si>
    <t>pro2</t>
  </si>
  <si>
    <t>itemId3</t>
  </si>
  <si>
    <t>pro3</t>
  </si>
  <si>
    <t>itemId4</t>
  </si>
  <si>
    <t>pro4</t>
  </si>
  <si>
    <t>itemId5</t>
  </si>
  <si>
    <t>pro5</t>
  </si>
  <si>
    <t>掉落id
4xxx开头</t>
  </si>
  <si>
    <t>掉落类型
1互斥抽取，从N选固定个数掉
2独立抽取，从N个物品单独随机，可能掉0个也可能全掉
3抽取后不放回，但是掉落物品概率不变</t>
  </si>
  <si>
    <t>掉落的itemid组的个数最小值
独立掉落此列没意义</t>
  </si>
  <si>
    <t>掉落的itemid组的个数最大值
独立掉落的最大个数M，表示从0～M随机出一些物品</t>
  </si>
  <si>
    <t>掉落物品的概率
只针对掉落类型3
其他-1</t>
  </si>
  <si>
    <t>物品1类型|物品id1|数量
格式：x1|y1|z1,x2|y2|z2|
x：消耗类型；：1货币，2道具
y：物品id，1钻石，2金币 ，其他的物品还没定义
z：具体数量
不填代表没有奖励</t>
  </si>
  <si>
    <r>
      <rPr>
        <sz val="8"/>
        <color theme="1"/>
        <rFont val="微软雅黑"/>
        <family val="2"/>
        <charset val="134"/>
      </rPr>
      <t>掉落权重/概率
如果dropType是1类型是</t>
    </r>
    <r>
      <rPr>
        <sz val="8"/>
        <color rgb="FFFF0000"/>
        <rFont val="微软雅黑"/>
        <family val="2"/>
        <charset val="134"/>
      </rPr>
      <t>概率，划分每个物品的区间</t>
    </r>
    <r>
      <rPr>
        <sz val="8"/>
        <color theme="1"/>
        <rFont val="微软雅黑"/>
        <family val="2"/>
        <charset val="134"/>
      </rPr>
      <t xml:space="preserve">
如果dropType是2类型则对应真实的概率</t>
    </r>
  </si>
  <si>
    <r>
      <rPr>
        <sz val="11"/>
        <color theme="1"/>
        <rFont val="微软雅黑"/>
        <family val="2"/>
        <charset val="134"/>
      </rPr>
      <t xml:space="preserve">互斥概率验算
</t>
    </r>
    <r>
      <rPr>
        <sz val="9"/>
        <color theme="1"/>
        <rFont val="微软雅黑"/>
        <family val="2"/>
        <charset val="134"/>
      </rPr>
      <t>互斥的概率不能大于1，大于1的部分会截取掉</t>
    </r>
  </si>
  <si>
    <t>1|1|10</t>
  </si>
  <si>
    <t>悬赏任务新手房间</t>
  </si>
  <si>
    <t>必定物品+随机掉落固定组的物品，例如任务表dropGoup填写方式</t>
  </si>
  <si>
    <t>1|2|2000</t>
  </si>
  <si>
    <t>2|1001|2</t>
  </si>
  <si>
    <t>2|1002|2</t>
  </si>
  <si>
    <t>2|1004|2</t>
  </si>
  <si>
    <t>例如4101的填写形式就是必掉物品，概率100%</t>
  </si>
  <si>
    <t>1|2|10</t>
  </si>
  <si>
    <t>2|1001|1</t>
  </si>
  <si>
    <t>2|1002|1</t>
  </si>
  <si>
    <t>2|1004|1</t>
  </si>
  <si>
    <t>1|1|20</t>
  </si>
  <si>
    <t>悬赏任务初级房间</t>
  </si>
  <si>
    <t>1|2|5000</t>
  </si>
  <si>
    <t>2|1001|4</t>
  </si>
  <si>
    <t>2|1003|1</t>
  </si>
  <si>
    <t>2|1004|4</t>
  </si>
  <si>
    <t>1|1|30</t>
  </si>
  <si>
    <t>悬赏任务中级房间</t>
  </si>
  <si>
    <t>1|2|10000</t>
  </si>
  <si>
    <t>2|1001|6</t>
  </si>
  <si>
    <t>2|1003|2</t>
  </si>
  <si>
    <t>2|1004|6</t>
  </si>
  <si>
    <t>1|2|150000</t>
  </si>
  <si>
    <t>悬赏任务高级房间</t>
  </si>
  <si>
    <t>2|1001|10</t>
  </si>
  <si>
    <t>2|1002|5</t>
  </si>
  <si>
    <t>2|1004|10</t>
  </si>
  <si>
    <t>1|1|50</t>
  </si>
  <si>
    <t>活跃度抽奖宝箱</t>
  </si>
  <si>
    <t>1|2|288888</t>
  </si>
  <si>
    <t>2|1001|5</t>
  </si>
  <si>
    <t>2|1004|5</t>
  </si>
  <si>
    <t>红包类型</t>
  </si>
  <si>
    <t>2|1205|1</t>
  </si>
  <si>
    <t>恭</t>
  </si>
  <si>
    <t>1|2|100000</t>
  </si>
  <si>
    <t>喜</t>
  </si>
  <si>
    <t>1|1|80</t>
  </si>
  <si>
    <t>发</t>
  </si>
  <si>
    <t>财</t>
  </si>
  <si>
    <t>2|1206|1</t>
  </si>
  <si>
    <t>1|2|120000</t>
  </si>
  <si>
    <t>1|1|100</t>
  </si>
  <si>
    <t>2|1002|3</t>
  </si>
  <si>
    <t>2|1003|3</t>
  </si>
  <si>
    <t>1|1|120</t>
  </si>
  <si>
    <t>2|1003|5</t>
  </si>
  <si>
    <t>1|2|368</t>
  </si>
  <si>
    <t>1|2|428</t>
  </si>
  <si>
    <t>1|2|518</t>
  </si>
  <si>
    <t>1|2|588</t>
  </si>
  <si>
    <t>1|2|2888</t>
  </si>
  <si>
    <t>拆红包奖励（多选1）</t>
  </si>
  <si>
    <t>1|2|688</t>
  </si>
  <si>
    <t>1|2|888</t>
  </si>
  <si>
    <t>1|2|1088</t>
  </si>
  <si>
    <t>1|2|1188</t>
  </si>
  <si>
    <t>1|2|6888</t>
  </si>
  <si>
    <t>1|2|1288</t>
  </si>
  <si>
    <t>1|2|1588</t>
  </si>
  <si>
    <t>1|2|1888</t>
  </si>
  <si>
    <t>1|2|2388</t>
  </si>
  <si>
    <t>1|2|12888</t>
  </si>
  <si>
    <t>1|2|2588</t>
  </si>
  <si>
    <t>1|2|3588</t>
  </si>
  <si>
    <t>1|2|3888</t>
  </si>
  <si>
    <t>1|2|18888</t>
  </si>
  <si>
    <t>鱼价值参考</t>
  </si>
  <si>
    <t>总概率参考</t>
  </si>
  <si>
    <t>能量</t>
  </si>
  <si>
    <t>2|1001|3</t>
  </si>
  <si>
    <t>2|1004|3</t>
  </si>
  <si>
    <t>2|1002|4</t>
  </si>
  <si>
    <t>2|1204|20</t>
  </si>
  <si>
    <t>2|1204|10</t>
  </si>
  <si>
    <t>兑出按照1000福卡=15万金币（即150金币=1福卡），狂暴等道具按照金币价值来</t>
  </si>
  <si>
    <t>exchangeType</t>
  </si>
  <si>
    <t>item</t>
  </si>
  <si>
    <t>shopType</t>
  </si>
  <si>
    <t>group</t>
  </si>
  <si>
    <t>needItem</t>
  </si>
  <si>
    <t>cost</t>
  </si>
  <si>
    <t>dailylimit</t>
  </si>
  <si>
    <t>limit</t>
  </si>
  <si>
    <t>precious</t>
  </si>
  <si>
    <t>每次有新类型的物品添加时，需要注意补充库存！！！！！</t>
  </si>
  <si>
    <t>key值</t>
  </si>
  <si>
    <t>提审配置(提审读2类型的奖励)
1,不屏蔽话费的奖励
2,屏蔽话费的奖励</t>
  </si>
  <si>
    <t>要兑换的物品
物品1类型|物品id1|数量
格式：x1|y1|z1,x2|y2|z2|
x：消耗类型；：1货币，2道具
y：物品id，1钻石，2金币 ，
z：具体数量</t>
  </si>
  <si>
    <t>出现的商城
1,兑换商城
2.你游戏我买单兑换页面</t>
  </si>
  <si>
    <t xml:space="preserve">兑换物品所在组
组1，没有话费直冲卡的兑换物品组  、组2，有50、30元话费直冲卡的组
组3，提审状态下的兑换组
</t>
  </si>
  <si>
    <t>需要的物品id
可以是货币也可以是物品</t>
  </si>
  <si>
    <t>实物商品原价（无原价配置为0）</t>
  </si>
  <si>
    <t>玩家每日兑换次数限制</t>
  </si>
  <si>
    <t>兑换次数限制（个人）</t>
  </si>
  <si>
    <t>贵重商品标记
1.贵重商品
其余不做特殊处理</t>
  </si>
  <si>
    <t>微调后
福卡数量</t>
  </si>
  <si>
    <t>福卡验算数量</t>
  </si>
  <si>
    <t>兑换价值衰减</t>
  </si>
  <si>
    <t>page1</t>
  </si>
  <si>
    <t>page2</t>
  </si>
  <si>
    <t>taskType</t>
  </si>
  <si>
    <t>taskTitle</t>
  </si>
  <si>
    <t>memo1</t>
  </si>
  <si>
    <t>taskBrief</t>
  </si>
  <si>
    <t>memo2</t>
  </si>
  <si>
    <t>taskDetail</t>
  </si>
  <si>
    <t>memo3</t>
  </si>
  <si>
    <t>taskTarget</t>
  </si>
  <si>
    <t>targetValue2</t>
  </si>
  <si>
    <t>targetReward2</t>
  </si>
  <si>
    <t>targetValue3</t>
  </si>
  <si>
    <t>targetReward3</t>
  </si>
  <si>
    <t>targetValue4</t>
  </si>
  <si>
    <t>targetReward4</t>
  </si>
  <si>
    <t>targetValue5</t>
  </si>
  <si>
    <t>targetReward5</t>
  </si>
  <si>
    <r>
      <rPr>
        <sz val="10"/>
        <color theme="1"/>
        <rFont val="微软雅黑"/>
        <family val="2"/>
        <charset val="134"/>
      </rPr>
      <t xml:space="preserve">序号
</t>
    </r>
    <r>
      <rPr>
        <sz val="8"/>
        <color rgb="FFFF0000"/>
        <rFont val="微软雅黑"/>
        <family val="2"/>
        <charset val="134"/>
      </rPr>
      <t>(序号不能改）</t>
    </r>
  </si>
  <si>
    <t>任务标题（描述，多语言）</t>
  </si>
  <si>
    <t>仅看</t>
  </si>
  <si>
    <t>任务简介（描述，多语言）</t>
  </si>
  <si>
    <t>任务详情（描述，多语言）</t>
  </si>
  <si>
    <t>任务目标，消耗的内容（如道具，金币等没有和通用时不用配置）
注意：
2为捕鱼途径获得金币</t>
  </si>
  <si>
    <t>第1级任务奖励</t>
  </si>
  <si>
    <t>第2级任务奖励</t>
  </si>
  <si>
    <t>第3级任务奖励</t>
  </si>
  <si>
    <t>第4级任务目标数量
（进度条显示此列）</t>
  </si>
  <si>
    <t>第4级任务奖励</t>
  </si>
  <si>
    <t>第5级任务奖励</t>
  </si>
  <si>
    <t>成就阶段（上方进度条）</t>
  </si>
  <si>
    <t>taskTitle1</t>
  </si>
  <si>
    <t>签到达人</t>
  </si>
  <si>
    <t>taskBrief1</t>
  </si>
  <si>
    <t>taskDetail1</t>
  </si>
  <si>
    <t>taskTitle2</t>
  </si>
  <si>
    <t>taskBrief2</t>
  </si>
  <si>
    <t>taskDetail2</t>
  </si>
  <si>
    <t>taskTitle3</t>
  </si>
  <si>
    <t>等级成长</t>
  </si>
  <si>
    <t>taskBrief3</t>
  </si>
  <si>
    <t>等级达到n级</t>
  </si>
  <si>
    <t>taskDetail3</t>
  </si>
  <si>
    <t>taskTitle4</t>
  </si>
  <si>
    <t>转危为安</t>
  </si>
  <si>
    <t>taskBrief4</t>
  </si>
  <si>
    <t>累计领取破产救济金n次</t>
  </si>
  <si>
    <t>taskDetail4</t>
  </si>
  <si>
    <t>taskTitle5</t>
  </si>
  <si>
    <t>坚持就是胜利</t>
  </si>
  <si>
    <t>taskBrief5</t>
  </si>
  <si>
    <t>在渔场内，累计游戏时长达n分钟</t>
  </si>
  <si>
    <t>taskDetail5</t>
  </si>
  <si>
    <t>taskTitle6</t>
  </si>
  <si>
    <t>至尊贵族</t>
  </si>
  <si>
    <t>taskBrief6</t>
  </si>
  <si>
    <t>贵族等级提升至n级</t>
  </si>
  <si>
    <t>taskDetail6</t>
  </si>
  <si>
    <t>taskTitle7</t>
  </si>
  <si>
    <t>日进斗金</t>
  </si>
  <si>
    <t>taskBrief7</t>
  </si>
  <si>
    <t>taskDetail7</t>
  </si>
  <si>
    <t>taskTitle8</t>
  </si>
  <si>
    <t>锁定收藏家</t>
  </si>
  <si>
    <t>taskBrief8</t>
  </si>
  <si>
    <t>累计获得锁定n个</t>
  </si>
  <si>
    <t>taskDetail8</t>
  </si>
  <si>
    <t>1个冰冻，2点成就</t>
  </si>
  <si>
    <t>taskTitle9</t>
  </si>
  <si>
    <t>冰冻收藏家</t>
  </si>
  <si>
    <t>taskBrief9</t>
  </si>
  <si>
    <t>累计获得冰冻n个</t>
  </si>
  <si>
    <t>taskDetail9</t>
  </si>
  <si>
    <t>2个召唤，2点成就</t>
  </si>
  <si>
    <t>taskTitle10</t>
  </si>
  <si>
    <t>召唤收藏家</t>
  </si>
  <si>
    <t>taskBrief10</t>
  </si>
  <si>
    <t>累计获得召唤n个</t>
  </si>
  <si>
    <t>taskDetail10</t>
  </si>
  <si>
    <t>1个狂暴，2点成就</t>
  </si>
  <si>
    <t>taskTitle11</t>
  </si>
  <si>
    <t>狂暴收藏家</t>
  </si>
  <si>
    <t>taskBrief11</t>
  </si>
  <si>
    <t>累计获得狂暴n个</t>
  </si>
  <si>
    <t>taskDetail11</t>
  </si>
  <si>
    <t>2个锁定，5点成就</t>
  </si>
  <si>
    <t>taskTitle12</t>
  </si>
  <si>
    <t>我爱钻石</t>
  </si>
  <si>
    <t>taskBrief12</t>
  </si>
  <si>
    <t>累计获得钻石n个</t>
  </si>
  <si>
    <t>taskDetail12</t>
  </si>
  <si>
    <t>5000金币，5点成就</t>
  </si>
  <si>
    <t>taskTitle13</t>
  </si>
  <si>
    <t>激光I收藏家</t>
  </si>
  <si>
    <t>taskBrief13</t>
  </si>
  <si>
    <t>累计获得n个激光I</t>
  </si>
  <si>
    <t>taskDetail13</t>
  </si>
  <si>
    <t>1个狂暴，1点成就</t>
  </si>
  <si>
    <t>taskTitle14</t>
  </si>
  <si>
    <t>激光II收藏家</t>
  </si>
  <si>
    <t>taskBrief14</t>
  </si>
  <si>
    <t>累计获得n个激光II</t>
  </si>
  <si>
    <t>taskDetail14</t>
  </si>
  <si>
    <t>taskTitle15</t>
  </si>
  <si>
    <t>激光III收藏家</t>
  </si>
  <si>
    <t>taskBrief15</t>
  </si>
  <si>
    <t xml:space="preserve">累计获得n个激光III	</t>
  </si>
  <si>
    <t>taskDetail15</t>
  </si>
  <si>
    <t>1个狂暴，3点成就</t>
  </si>
  <si>
    <t>taskTitle16</t>
  </si>
  <si>
    <t>激光IV收藏家</t>
  </si>
  <si>
    <t>taskBrief16</t>
  </si>
  <si>
    <t>累计获得n个激光IV</t>
  </si>
  <si>
    <t>taskDetail16</t>
  </si>
  <si>
    <t>1个狂暴，4点成就</t>
  </si>
  <si>
    <t>taskTitle17</t>
  </si>
  <si>
    <t>锁定必中</t>
  </si>
  <si>
    <t>taskBrief17</t>
  </si>
  <si>
    <t>累计使用n个锁定</t>
  </si>
  <si>
    <t>taskDetail17</t>
  </si>
  <si>
    <t>taskTitle18</t>
  </si>
  <si>
    <t>冰冻领域</t>
  </si>
  <si>
    <t>taskBrief18</t>
  </si>
  <si>
    <t>累计使用n个冰冻</t>
  </si>
  <si>
    <t>taskDetail18</t>
  </si>
  <si>
    <t>taskTitle19</t>
  </si>
  <si>
    <t>taskBrief19</t>
  </si>
  <si>
    <t>taskDetail19</t>
  </si>
  <si>
    <t>2个锁定，2点成就</t>
  </si>
  <si>
    <t>taskTitle20</t>
  </si>
  <si>
    <t>taskBrief20</t>
  </si>
  <si>
    <t>taskDetail20</t>
  </si>
  <si>
    <t>taskTitle21</t>
  </si>
  <si>
    <t>激光I达人</t>
  </si>
  <si>
    <t>taskBrief21</t>
  </si>
  <si>
    <t>累计使用n个激光I</t>
  </si>
  <si>
    <t>taskDetail21</t>
  </si>
  <si>
    <t>taskTitle22</t>
  </si>
  <si>
    <t>激光II达人</t>
  </si>
  <si>
    <t>taskBrief22</t>
  </si>
  <si>
    <t>累计使用n个激光II</t>
  </si>
  <si>
    <t>taskDetail22</t>
  </si>
  <si>
    <t>taskTitle23</t>
  </si>
  <si>
    <t>激光III达人</t>
  </si>
  <si>
    <t>taskBrief23</t>
  </si>
  <si>
    <t>累计使用n个激光III</t>
  </si>
  <si>
    <t>taskDetail23</t>
  </si>
  <si>
    <t>taskTitle24</t>
  </si>
  <si>
    <t>激光IV达人</t>
  </si>
  <si>
    <t>taskBrief24</t>
  </si>
  <si>
    <t>累计使用n个激光IV</t>
  </si>
  <si>
    <t>taskDetail24</t>
  </si>
  <si>
    <t>taskTitle25</t>
  </si>
  <si>
    <t>锁定暗影宝船</t>
  </si>
  <si>
    <t>taskBrief25</t>
  </si>
  <si>
    <t>使用锁定捕获n条暗影宝船</t>
  </si>
  <si>
    <t>taskDetail25</t>
  </si>
  <si>
    <t>2个狂暴，5点成就</t>
  </si>
  <si>
    <t>锁定火箭鲨</t>
  </si>
  <si>
    <t>使用锁定捕获n条火箭鲨</t>
  </si>
  <si>
    <t>锁定蟹元帅</t>
  </si>
  <si>
    <t>使用锁定捕获n条蟹元帅</t>
  </si>
  <si>
    <t>锁定暴富鸭</t>
  </si>
  <si>
    <t>使用锁定捕获n条暴富鸭</t>
  </si>
  <si>
    <t>锁定社稷图</t>
  </si>
  <si>
    <t>使用锁定捕获n条社稷图</t>
  </si>
  <si>
    <t>锁定财神</t>
  </si>
  <si>
    <t>使用锁定捕获n条财神</t>
  </si>
  <si>
    <t>锁定玄龙鲸</t>
  </si>
  <si>
    <t>使用锁定捕获n条玄龙鲸</t>
  </si>
  <si>
    <t>锁定金蟾</t>
  </si>
  <si>
    <t>使用锁定捕获n条金蟾</t>
  </si>
  <si>
    <t>锁定噬魂鲨</t>
  </si>
  <si>
    <t>使用锁定捕获n条噬魂鲨</t>
  </si>
  <si>
    <t>锁定水母</t>
  </si>
  <si>
    <t>使用锁定捕获n条水母</t>
  </si>
  <si>
    <t>锁定神龙</t>
  </si>
  <si>
    <t>使用锁定捕获n条神龙</t>
  </si>
  <si>
    <t>锁定凤凰</t>
  </si>
  <si>
    <t>使用锁定捕获n条凤凰</t>
  </si>
  <si>
    <t>锁定五灵珠</t>
  </si>
  <si>
    <t>使用锁定捕获n条五灵珠</t>
  </si>
  <si>
    <t>锁定大王乌贼</t>
  </si>
  <si>
    <t>使用锁定捕获n条大王乌贼</t>
  </si>
  <si>
    <t>锁定番天印</t>
  </si>
  <si>
    <t>使用锁定捕获n条番天印</t>
  </si>
  <si>
    <t>锁定阴阳镜</t>
  </si>
  <si>
    <t>使用锁定捕获n条阴阳镜</t>
  </si>
  <si>
    <t>锁定五色神牛</t>
  </si>
  <si>
    <t>使用锁定捕获n条五色神牛</t>
  </si>
  <si>
    <t>锁定横公鱼</t>
  </si>
  <si>
    <t>使用锁定捕获n条横公鱼</t>
  </si>
  <si>
    <t>锁定花狐貂</t>
  </si>
  <si>
    <t>使用锁定捕获n条花狐貂</t>
  </si>
  <si>
    <t>锁定夔牛鼓</t>
  </si>
  <si>
    <t>使用锁定捕获n条夔牛鼓</t>
  </si>
  <si>
    <t>锁定诛仙剑</t>
  </si>
  <si>
    <t>使用锁定捕获n条诛仙剑</t>
  </si>
  <si>
    <t>锁定白虎</t>
  </si>
  <si>
    <t>使用锁定捕获n条白虎</t>
  </si>
  <si>
    <t>锁定多宝道人</t>
  </si>
  <si>
    <t>使用锁定捕获n条多宝道人</t>
  </si>
  <si>
    <t>锁定玄武</t>
  </si>
  <si>
    <t>使用锁定捕获n条玄武</t>
  </si>
  <si>
    <t>taskTitle26</t>
  </si>
  <si>
    <t>狂暴暗影宝船</t>
  </si>
  <si>
    <t>taskBrief26</t>
  </si>
  <si>
    <t>使用狂暴捕获n条暗影宝船</t>
  </si>
  <si>
    <t>taskDetail26</t>
  </si>
  <si>
    <t>狂暴火箭鲨</t>
  </si>
  <si>
    <t>使用狂暴捕获n条火箭鲨</t>
  </si>
  <si>
    <t>狂暴蟹元帅</t>
  </si>
  <si>
    <t>使用狂暴捕获n条蟹元帅</t>
  </si>
  <si>
    <t>狂暴暴富鸭</t>
  </si>
  <si>
    <t>使用狂暴捕获n条暴富鸭</t>
  </si>
  <si>
    <t>狂暴社稷图</t>
  </si>
  <si>
    <t>使用狂暴捕获n条社稷图</t>
  </si>
  <si>
    <t>狂暴财神</t>
  </si>
  <si>
    <t>使用狂暴捕获n条财神</t>
  </si>
  <si>
    <t>狂暴玄龙鲸</t>
  </si>
  <si>
    <t>使用狂暴捕获n条玄龙鲸</t>
  </si>
  <si>
    <t>狂暴金蟾</t>
  </si>
  <si>
    <t>使用狂暴捕获n条金蟾</t>
  </si>
  <si>
    <t>狂暴噬魂鲨</t>
  </si>
  <si>
    <t>使用狂暴捕获n条噬魂鲨</t>
  </si>
  <si>
    <t>狂暴水母</t>
  </si>
  <si>
    <t>使用狂暴捕获n条水母</t>
  </si>
  <si>
    <t>狂暴神龙</t>
  </si>
  <si>
    <t>使用狂暴捕获n条神龙</t>
  </si>
  <si>
    <t>狂暴凤凰</t>
  </si>
  <si>
    <t>使用狂暴捕获n条凤凰</t>
  </si>
  <si>
    <t>狂暴五灵珠</t>
  </si>
  <si>
    <t>使用狂暴捕获n条五灵珠</t>
  </si>
  <si>
    <t>狂暴大王乌贼</t>
  </si>
  <si>
    <t>使用狂暴捕获n条大王乌贼</t>
  </si>
  <si>
    <t>狂暴番天印</t>
  </si>
  <si>
    <t>使用狂暴捕获n条番天印</t>
  </si>
  <si>
    <t>狂暴阴阳镜</t>
  </si>
  <si>
    <t>使用狂暴捕获n条阴阳镜</t>
  </si>
  <si>
    <t>狂暴五色神牛</t>
  </si>
  <si>
    <t>使用狂暴捕获n条五色神牛</t>
  </si>
  <si>
    <t>狂暴横公鱼</t>
  </si>
  <si>
    <t>使用狂暴捕获n条横公鱼</t>
  </si>
  <si>
    <t>狂暴花狐貂</t>
  </si>
  <si>
    <t>使用狂暴捕获n条花狐貂</t>
  </si>
  <si>
    <t>狂暴夔牛鼓</t>
  </si>
  <si>
    <t>使用狂暴捕获n条夔牛鼓</t>
  </si>
  <si>
    <t>狂暴诛仙剑</t>
  </si>
  <si>
    <t>使用狂暴捕获n条诛仙剑</t>
  </si>
  <si>
    <t>狂暴白虎</t>
  </si>
  <si>
    <t>使用狂暴捕获n条白虎</t>
  </si>
  <si>
    <t>狂暴多宝道人</t>
  </si>
  <si>
    <t>使用狂暴捕获n条多宝道人</t>
  </si>
  <si>
    <t>狂暴玄武</t>
  </si>
  <si>
    <t>使用狂暴捕获n条玄武</t>
  </si>
  <si>
    <t>taskTitle28</t>
  </si>
  <si>
    <t>惊天一炮暗影宝船</t>
  </si>
  <si>
    <t>taskBrief28</t>
  </si>
  <si>
    <t>n炮内捕获暗影宝船</t>
  </si>
  <si>
    <t>taskDetail28</t>
  </si>
  <si>
    <t>30万金币，5点成就</t>
  </si>
  <si>
    <t>惊天一炮火箭鲨</t>
  </si>
  <si>
    <t>n炮内捕获火箭鲨</t>
  </si>
  <si>
    <t>惊天一炮蟹元帅</t>
  </si>
  <si>
    <t>n炮内捕获蟹元帅</t>
  </si>
  <si>
    <t>惊天一炮暴富鸭</t>
  </si>
  <si>
    <t>n炮内捕获暴富鸭</t>
  </si>
  <si>
    <t>惊天一炮社稷图</t>
  </si>
  <si>
    <t>n炮内捕获社稷图</t>
  </si>
  <si>
    <t>惊天一炮财神</t>
  </si>
  <si>
    <t>n炮内捕获财神</t>
  </si>
  <si>
    <t>惊天一炮玄龙鲸</t>
  </si>
  <si>
    <t>n炮内捕获玄龙鲸</t>
  </si>
  <si>
    <t>惊天一炮金蟾</t>
  </si>
  <si>
    <t>n炮内捕获金蟾</t>
  </si>
  <si>
    <t>惊天一炮噬魂鲨</t>
  </si>
  <si>
    <t>n炮内捕获噬魂鲨</t>
  </si>
  <si>
    <t>惊天一炮水母</t>
  </si>
  <si>
    <t>n炮内捕获水母</t>
  </si>
  <si>
    <t>惊天一炮神龙</t>
  </si>
  <si>
    <t>n炮内捕获神龙</t>
  </si>
  <si>
    <t>惊天一炮凤凰</t>
  </si>
  <si>
    <t>n炮内捕获凤凰</t>
  </si>
  <si>
    <t>惊天一炮五灵珠</t>
  </si>
  <si>
    <t>n炮内捕获五灵珠</t>
  </si>
  <si>
    <t>惊天一炮大王乌贼</t>
  </si>
  <si>
    <t>n炮内捕获大王乌贼</t>
  </si>
  <si>
    <t>惊天一炮番天印</t>
  </si>
  <si>
    <t>n炮内捕获番天印</t>
  </si>
  <si>
    <t>惊天一炮阴阳镜</t>
  </si>
  <si>
    <t>n炮内捕获阴阳镜</t>
  </si>
  <si>
    <t>惊天一炮五色神牛</t>
  </si>
  <si>
    <t>n炮内捕获五色神牛</t>
  </si>
  <si>
    <t>惊天一炮横公鱼</t>
  </si>
  <si>
    <t>n炮内捕获横公鱼</t>
  </si>
  <si>
    <t>惊天一炮花狐貂</t>
  </si>
  <si>
    <t>n炮内捕获花狐貂</t>
  </si>
  <si>
    <t>惊天一炮夔牛鼓</t>
  </si>
  <si>
    <t>n炮内捕获夔牛鼓</t>
  </si>
  <si>
    <t>惊天一炮诛仙剑</t>
  </si>
  <si>
    <t>n炮内捕获诛仙剑</t>
  </si>
  <si>
    <t>惊天一炮白虎</t>
  </si>
  <si>
    <t>n炮内捕获白虎</t>
  </si>
  <si>
    <t>惊天一炮多宝道人</t>
  </si>
  <si>
    <t>n炮内捕获多宝道人</t>
  </si>
  <si>
    <t>惊天一炮玄武</t>
  </si>
  <si>
    <t>n炮内捕获玄武</t>
  </si>
  <si>
    <t>taskTitle29</t>
  </si>
  <si>
    <t>独占暗影宝船</t>
  </si>
  <si>
    <t>taskBrief29</t>
  </si>
  <si>
    <t>与其他3人共同追捕暗影宝船，成功将其捕获</t>
  </si>
  <si>
    <t>taskDetail29</t>
  </si>
  <si>
    <t>2个冰冻，5点成就</t>
  </si>
  <si>
    <t>独占火箭鲨</t>
  </si>
  <si>
    <t>与其他3人共同追捕火箭鲨，成功将其捕获</t>
  </si>
  <si>
    <t>独占蟹元帅</t>
  </si>
  <si>
    <t>与其他3人共同追捕蟹元帅，成功将其捕获</t>
  </si>
  <si>
    <t>独占暴富鸭</t>
  </si>
  <si>
    <t>与其他3人共同追捕暴富鸭，成功将其捕获</t>
  </si>
  <si>
    <t>独占社稷图</t>
  </si>
  <si>
    <t>与其他3人共同追捕社稷图，成功将其捕获</t>
  </si>
  <si>
    <t>独占财神</t>
  </si>
  <si>
    <t>与其他3人共同追捕财神，成功将其捕获</t>
  </si>
  <si>
    <t>独占玄龙鲸</t>
  </si>
  <si>
    <t>与其他3人共同追捕玄龙鲸，成功将其捕获</t>
  </si>
  <si>
    <t>独占金蟾</t>
  </si>
  <si>
    <t>与其他3人共同追捕金蟾，成功将其捕获</t>
  </si>
  <si>
    <t>独占噬魂鲨</t>
  </si>
  <si>
    <t>与其他3人共同追捕噬魂鲨，成功将其捕获</t>
  </si>
  <si>
    <t>独占水母</t>
  </si>
  <si>
    <t>与其他3人共同追捕水母，成功将其捕获</t>
  </si>
  <si>
    <t>独占神龙</t>
  </si>
  <si>
    <t>与其他3人共同追捕神龙，成功将其捕获</t>
  </si>
  <si>
    <t>独占凤凰</t>
  </si>
  <si>
    <t>与其他3人共同追捕凤凰，成功将其捕获</t>
  </si>
  <si>
    <t>独占五灵珠</t>
  </si>
  <si>
    <t>与其他3人共同追捕五灵珠，成功将其捕获</t>
  </si>
  <si>
    <t>独占大王乌贼</t>
  </si>
  <si>
    <t>与其他3人共同追捕大王乌贼，成功将其捕获</t>
  </si>
  <si>
    <t>独占番天印</t>
  </si>
  <si>
    <t>与其他3人共同追捕番天印，成功将其捕获</t>
  </si>
  <si>
    <t>独占阴阳镜</t>
  </si>
  <si>
    <t>与其他3人共同追捕阴阳镜，成功将其捕获</t>
  </si>
  <si>
    <t>独占五色神牛</t>
  </si>
  <si>
    <t>与其他3人共同追捕五色神牛，成功将其捕获</t>
  </si>
  <si>
    <t>独占横公鱼</t>
  </si>
  <si>
    <t>与其他3人共同追捕横公鱼，成功将其捕获</t>
  </si>
  <si>
    <t>独占花狐貂</t>
  </si>
  <si>
    <t>与其他3人共同追捕花狐貂，成功将其捕获</t>
  </si>
  <si>
    <t>独占夔牛鼓</t>
  </si>
  <si>
    <t>与其他3人共同追捕夔牛鼓，成功将其捕获</t>
  </si>
  <si>
    <t>独占诛仙剑</t>
  </si>
  <si>
    <t>与其他3人共同追捕诛仙剑，成功将其捕获</t>
  </si>
  <si>
    <t>独占白虎</t>
  </si>
  <si>
    <t>与其他3人共同追捕白虎，成功将其捕获</t>
  </si>
  <si>
    <t>独占多宝道人</t>
  </si>
  <si>
    <t>与其他3人共同追捕多宝道人，成功将其捕获</t>
  </si>
  <si>
    <t>独占玄武</t>
  </si>
  <si>
    <t>与其他3人共同追捕玄武，成功将其捕获</t>
  </si>
  <si>
    <t>taskTitle30</t>
  </si>
  <si>
    <t>绝处逢生暗影宝船</t>
  </si>
  <si>
    <t>taskBrief30</t>
  </si>
  <si>
    <t>剩余金币不足10炮时，成功捕获暗影宝船</t>
  </si>
  <si>
    <t>taskDetail30</t>
  </si>
  <si>
    <t>10万金币，5点成就</t>
  </si>
  <si>
    <t>绝处逢生火箭鲨</t>
  </si>
  <si>
    <t>剩余金币不足10炮时，成功捕获火箭鲨</t>
  </si>
  <si>
    <t>绝处逢生蟹元帅</t>
  </si>
  <si>
    <t>剩余金币不足10炮时，成功捕获蟹元帅</t>
  </si>
  <si>
    <t>绝处逢生暴富鸭</t>
  </si>
  <si>
    <t>剩余金币不足10炮时，成功捕获暴富鸭</t>
  </si>
  <si>
    <t>绝处逢生社稷图</t>
  </si>
  <si>
    <t>剩余金币不足10炮时，成功捕获社稷图</t>
  </si>
  <si>
    <t>绝处逢生财神</t>
  </si>
  <si>
    <t>剩余金币不足10炮时，成功捕获财神</t>
  </si>
  <si>
    <t>绝处逢生玄龙鲸</t>
  </si>
  <si>
    <t>剩余金币不足10炮时，成功捕获玄龙鲸</t>
  </si>
  <si>
    <t>绝处逢生金蟾</t>
  </si>
  <si>
    <t>剩余金币不足10炮时，成功捕获金蟾</t>
  </si>
  <si>
    <t>绝处逢生噬魂鲨</t>
  </si>
  <si>
    <t>剩余金币不足10炮时，成功捕获噬魂鲨</t>
  </si>
  <si>
    <t>绝处逢生水母</t>
  </si>
  <si>
    <t>剩余金币不足10炮时，成功捕获水母</t>
  </si>
  <si>
    <t>绝处逢生神龙</t>
  </si>
  <si>
    <t>剩余金币不足10炮时，成功捕获神龙</t>
  </si>
  <si>
    <t>绝处逢生凤凰</t>
  </si>
  <si>
    <t>剩余金币不足10炮时，成功捕获凤凰</t>
  </si>
  <si>
    <t>绝处逢生五灵珠</t>
  </si>
  <si>
    <t>剩余金币不足10炮时，成功捕获五灵珠</t>
  </si>
  <si>
    <t>绝处逢生大王乌贼</t>
  </si>
  <si>
    <t>剩余金币不足10炮时，成功捕获大王乌贼</t>
  </si>
  <si>
    <t>绝处逢生番天印</t>
  </si>
  <si>
    <t>剩余金币不足10炮时，成功捕获番天印</t>
  </si>
  <si>
    <t>绝处逢生阴阳镜</t>
  </si>
  <si>
    <t>剩余金币不足10炮时，成功捕获阴阳镜</t>
  </si>
  <si>
    <t>绝处逢生五色神牛</t>
  </si>
  <si>
    <t>剩余金币不足10炮时，成功捕获五色神牛</t>
  </si>
  <si>
    <t>绝处逢生横公鱼</t>
  </si>
  <si>
    <t>剩余金币不足10炮时，成功捕获横公鱼</t>
  </si>
  <si>
    <t>绝处逢生花狐貂</t>
  </si>
  <si>
    <t>剩余金币不足10炮时，成功捕获花狐貂</t>
  </si>
  <si>
    <t>绝处逢生夔牛鼓</t>
  </si>
  <si>
    <t>剩余金币不足10炮时，成功捕获夔牛鼓</t>
  </si>
  <si>
    <t>绝处逢生诛仙剑</t>
  </si>
  <si>
    <t>剩余金币不足10炮时，成功捕获诛仙剑</t>
  </si>
  <si>
    <t>绝处逢生白虎</t>
  </si>
  <si>
    <t>剩余金币不足10炮时，成功捕获白虎</t>
  </si>
  <si>
    <t>绝处逢生多宝道人</t>
  </si>
  <si>
    <t>剩余金币不足10炮时，成功捕获多宝道人</t>
  </si>
  <si>
    <t>绝处逢生玄武</t>
  </si>
  <si>
    <t>剩余金币不足10炮时，成功捕获玄武</t>
  </si>
  <si>
    <t>taskTitle31</t>
  </si>
  <si>
    <t>化险为夷暗影宝船</t>
  </si>
  <si>
    <t>taskBrief31</t>
  </si>
  <si>
    <t>剩余金币不足3炮时，成功捕获暗影宝船</t>
  </si>
  <si>
    <t>taskDetail31</t>
  </si>
  <si>
    <t>20万金币，5点成就</t>
  </si>
  <si>
    <t>化险为夷火箭鲨</t>
  </si>
  <si>
    <t>剩余金币不足3炮时，成功捕获火箭鲨</t>
  </si>
  <si>
    <t>化险为夷蟹元帅</t>
  </si>
  <si>
    <t>剩余金币不足3炮时，成功捕获蟹元帅</t>
  </si>
  <si>
    <t>化险为夷暴富鸭</t>
  </si>
  <si>
    <t>剩余金币不足3炮时，成功捕获暴富鸭</t>
  </si>
  <si>
    <t>化险为夷社稷图</t>
  </si>
  <si>
    <t>剩余金币不足3炮时，成功捕获社稷图</t>
  </si>
  <si>
    <t>化险为夷财神</t>
  </si>
  <si>
    <t>剩余金币不足3炮时，成功捕获财神</t>
  </si>
  <si>
    <t>化险为夷玄龙鲸</t>
  </si>
  <si>
    <t>剩余金币不足3炮时，成功捕获玄龙鲸</t>
  </si>
  <si>
    <t>化险为夷金蟾</t>
  </si>
  <si>
    <t>剩余金币不足3炮时，成功捕获金蟾</t>
  </si>
  <si>
    <t>化险为夷噬魂鲨</t>
  </si>
  <si>
    <t>剩余金币不足3炮时，成功捕获噬魂鲨</t>
  </si>
  <si>
    <t>化险为夷水母</t>
  </si>
  <si>
    <t>剩余金币不足3炮时，成功捕获水母</t>
  </si>
  <si>
    <t>化险为夷神龙</t>
  </si>
  <si>
    <t>剩余金币不足3炮时，成功捕获神龙</t>
  </si>
  <si>
    <t>化险为夷凤凰</t>
  </si>
  <si>
    <t>剩余金币不足3炮时，成功捕获凤凰</t>
  </si>
  <si>
    <t>化险为夷五灵珠</t>
  </si>
  <si>
    <t>剩余金币不足3炮时，成功捕获五灵珠</t>
  </si>
  <si>
    <t>化险为夷大王乌贼</t>
  </si>
  <si>
    <t>剩余金币不足3炮时，成功捕获大王乌贼</t>
  </si>
  <si>
    <t>化险为夷番天印</t>
  </si>
  <si>
    <t>剩余金币不足3炮时，成功捕获番天印</t>
  </si>
  <si>
    <t>化险为夷阴阳镜</t>
  </si>
  <si>
    <t>剩余金币不足3炮时，成功捕获阴阳镜</t>
  </si>
  <si>
    <t>化险为夷五色神牛</t>
  </si>
  <si>
    <t>剩余金币不足3炮时，成功捕获五色神牛</t>
  </si>
  <si>
    <t>化险为夷横公鱼</t>
  </si>
  <si>
    <t>剩余金币不足3炮时，成功捕获横公鱼</t>
  </si>
  <si>
    <t>化险为夷花狐貂</t>
  </si>
  <si>
    <t>剩余金币不足3炮时，成功捕获花狐貂</t>
  </si>
  <si>
    <t>化险为夷夔牛鼓</t>
  </si>
  <si>
    <t>剩余金币不足3炮时，成功捕获夔牛鼓</t>
  </si>
  <si>
    <t>化险为夷诛仙剑</t>
  </si>
  <si>
    <t>剩余金币不足3炮时，成功捕获诛仙剑</t>
  </si>
  <si>
    <t>化险为夷白虎</t>
  </si>
  <si>
    <t>剩余金币不足3炮时，成功捕获白虎</t>
  </si>
  <si>
    <t>化险为夷多宝道人</t>
  </si>
  <si>
    <t>剩余金币不足3炮时，成功捕获多宝道人</t>
  </si>
  <si>
    <t>化险为夷玄武</t>
  </si>
  <si>
    <t>剩余金币不足3炮时，成功捕获玄武</t>
  </si>
  <si>
    <t>taskTitle32</t>
  </si>
  <si>
    <t>第一滴血暗影宝船</t>
  </si>
  <si>
    <t>taskBrief32</t>
  </si>
  <si>
    <t>首次捕获暗影宝船</t>
  </si>
  <si>
    <t>taskDetail32</t>
  </si>
  <si>
    <t>1个锁定，5点成就</t>
  </si>
  <si>
    <t>第一滴血火箭鲨</t>
  </si>
  <si>
    <t>首次捕获火箭鲨</t>
  </si>
  <si>
    <t>第一滴血蟹元帅</t>
  </si>
  <si>
    <t>首次捕获蟹元帅</t>
  </si>
  <si>
    <t>第一滴血暴富鸭</t>
  </si>
  <si>
    <t>首次捕获暴富鸭</t>
  </si>
  <si>
    <t>第一滴血社稷图</t>
  </si>
  <si>
    <t>首次捕获社稷图</t>
  </si>
  <si>
    <t>第一滴血财神</t>
  </si>
  <si>
    <t>首次捕获财神</t>
  </si>
  <si>
    <t>第一滴血玄龙鲸</t>
  </si>
  <si>
    <t>首次捕获玄龙鲸</t>
  </si>
  <si>
    <t>第一滴血金蟾</t>
  </si>
  <si>
    <t>首次捕获金蟾</t>
  </si>
  <si>
    <t>第一滴血噬魂鲨</t>
  </si>
  <si>
    <t>首次捕获噬魂鲨</t>
  </si>
  <si>
    <t>第一滴血水母</t>
  </si>
  <si>
    <t>首次捕获水母</t>
  </si>
  <si>
    <t>第一滴血神龙</t>
  </si>
  <si>
    <t>首次捕获神龙</t>
  </si>
  <si>
    <t>第一滴血凤凰</t>
  </si>
  <si>
    <t>首次捕获凤凰</t>
  </si>
  <si>
    <t>第一滴血五灵珠</t>
  </si>
  <si>
    <t>首次捕获五灵珠</t>
  </si>
  <si>
    <t>第一滴血大王乌贼</t>
  </si>
  <si>
    <t>首次捕获大王乌贼</t>
  </si>
  <si>
    <t>第一滴血番天印</t>
  </si>
  <si>
    <t>首次捕获番天印</t>
  </si>
  <si>
    <t>第一滴血阴阳镜</t>
  </si>
  <si>
    <t>首次捕获阴阳镜</t>
  </si>
  <si>
    <t>第一滴血五色神牛</t>
  </si>
  <si>
    <t>首次捕获五色神牛</t>
  </si>
  <si>
    <t>第一滴血横公鱼</t>
  </si>
  <si>
    <t>首次捕获横公鱼</t>
  </si>
  <si>
    <t>第一滴血花狐貂</t>
  </si>
  <si>
    <t>首次捕获花狐貂</t>
  </si>
  <si>
    <t>第一滴血夔牛鼓</t>
  </si>
  <si>
    <t>首次捕获夔牛鼓</t>
  </si>
  <si>
    <t>第一滴血诛仙剑</t>
  </si>
  <si>
    <t>首次捕获诛仙剑</t>
  </si>
  <si>
    <t>第一滴血白虎</t>
  </si>
  <si>
    <t>首次捕获白虎</t>
  </si>
  <si>
    <t>第一滴血多宝道人</t>
  </si>
  <si>
    <t>首次捕获多宝道人</t>
  </si>
  <si>
    <t>第一滴血玄武</t>
  </si>
  <si>
    <t>首次捕获玄武</t>
  </si>
  <si>
    <t>taskTitle33</t>
  </si>
  <si>
    <t>暗影宝船爱好者</t>
  </si>
  <si>
    <t>taskBrief33</t>
  </si>
  <si>
    <t>累计捕获暗影宝船n条</t>
  </si>
  <si>
    <t>taskDetail33</t>
  </si>
  <si>
    <t>火箭鲨爱好者</t>
  </si>
  <si>
    <t>累计捕获火箭鲨n条</t>
  </si>
  <si>
    <t>蟹元帅爱好者</t>
  </si>
  <si>
    <t>累计捕获蟹元帅n条</t>
  </si>
  <si>
    <t>暴富鸭爱好者</t>
  </si>
  <si>
    <t>累计捕获暴富鸭n条</t>
  </si>
  <si>
    <t>社稷图爱好者</t>
  </si>
  <si>
    <t>累计捕获社稷图n条</t>
  </si>
  <si>
    <t>财神爱好者</t>
  </si>
  <si>
    <t>累计捕获财神n条</t>
  </si>
  <si>
    <t>玄龙鲸爱好者</t>
  </si>
  <si>
    <t>累计捕获玄龙鲸n条</t>
  </si>
  <si>
    <t>金蟾爱好者</t>
  </si>
  <si>
    <t>累计捕获金蟾n条</t>
  </si>
  <si>
    <t>噬魂鲨爱好者</t>
  </si>
  <si>
    <t>累计捕获噬魂鲨n条</t>
  </si>
  <si>
    <t>水母爱好者</t>
  </si>
  <si>
    <t>累计捕获水母n条</t>
  </si>
  <si>
    <t>神龙爱好者</t>
  </si>
  <si>
    <t>累计捕获神龙n条</t>
  </si>
  <si>
    <t>凤凰爱好者</t>
  </si>
  <si>
    <t>累计捕获凤凰n条</t>
  </si>
  <si>
    <t>五灵珠爱好者</t>
  </si>
  <si>
    <t>累计捕获五灵珠n条</t>
  </si>
  <si>
    <t>大王乌贼爱好者</t>
  </si>
  <si>
    <t>累计捕获大王乌贼n条</t>
  </si>
  <si>
    <t>番天印爱好者</t>
  </si>
  <si>
    <t>累计捕获番天印n条</t>
  </si>
  <si>
    <t>阴阳镜爱好者</t>
  </si>
  <si>
    <t>累计捕获阴阳镜n条</t>
  </si>
  <si>
    <t>五色神牛爱好者</t>
  </si>
  <si>
    <t>累计捕获五色神牛n条</t>
  </si>
  <si>
    <t>横公鱼爱好者</t>
  </si>
  <si>
    <t>累计捕获横公鱼n条</t>
  </si>
  <si>
    <t>花狐貂爱好者</t>
  </si>
  <si>
    <t>累计捕获花狐貂n条</t>
  </si>
  <si>
    <t>夔牛鼓爱好者</t>
  </si>
  <si>
    <t>累计捕获夔牛鼓n条</t>
  </si>
  <si>
    <t>诛仙剑爱好者</t>
  </si>
  <si>
    <t>累计捕获诛仙剑n条</t>
  </si>
  <si>
    <t>白虎爱好者</t>
  </si>
  <si>
    <t>累计捕获白虎n条</t>
  </si>
  <si>
    <t>多宝道人爱好者</t>
  </si>
  <si>
    <t>累计捕获多宝道人n条</t>
  </si>
  <si>
    <t>玄武爱好者</t>
  </si>
  <si>
    <t>累计捕获玄武n条</t>
  </si>
  <si>
    <t>taskTitle34</t>
  </si>
  <si>
    <t>黄金鱼大师</t>
  </si>
  <si>
    <t>taskBrief34</t>
  </si>
  <si>
    <t>任意炮倍，累计捕获任意黄金鱼n条</t>
  </si>
  <si>
    <t>taskDetail34</t>
  </si>
  <si>
    <t>15000金币，5点成就</t>
  </si>
  <si>
    <t>taskTitle35</t>
  </si>
  <si>
    <t>普通鱼爱好者</t>
  </si>
  <si>
    <t>taskBrief35</t>
  </si>
  <si>
    <t>任意炮倍，累计捕获任意普通鱼n条</t>
  </si>
  <si>
    <t>taskDetail35</t>
  </si>
  <si>
    <t>taskTitle36</t>
  </si>
  <si>
    <t>交个朋友</t>
  </si>
  <si>
    <t>taskBrief36</t>
  </si>
  <si>
    <t>使用交互道具</t>
  </si>
  <si>
    <t>taskDetail36</t>
  </si>
  <si>
    <t>5000金币，2点成就</t>
  </si>
  <si>
    <t>taskTitle37</t>
  </si>
  <si>
    <t>友好往来</t>
  </si>
  <si>
    <t>taskBrief37</t>
  </si>
  <si>
    <t>被其他玩家使用交互道具</t>
  </si>
  <si>
    <t>taskDetail37</t>
  </si>
  <si>
    <t>taskTitle38</t>
  </si>
  <si>
    <t>九幽风翼收藏家</t>
  </si>
  <si>
    <t>taskBrief38</t>
  </si>
  <si>
    <t>累计获得九幽风翼有效期n天</t>
  </si>
  <si>
    <t>taskDetail38</t>
  </si>
  <si>
    <t>1个锁定，3点成就</t>
  </si>
  <si>
    <t>怒火狂翼收藏家</t>
  </si>
  <si>
    <t>累计获得怒火狂翼有效期n天</t>
  </si>
  <si>
    <t>断空雷翼收藏家</t>
  </si>
  <si>
    <t>累计获得断空雷翼有效期n天</t>
  </si>
  <si>
    <t>taskTitle39</t>
  </si>
  <si>
    <t>解锁九幽风翼</t>
  </si>
  <si>
    <t>taskBrief39</t>
  </si>
  <si>
    <t>首次拥有九幽风翼</t>
  </si>
  <si>
    <t>taskDetail39</t>
  </si>
  <si>
    <t>20万金币，20点成就</t>
  </si>
  <si>
    <t>解锁怒火狂翼</t>
  </si>
  <si>
    <t>首次拥有怒火狂翼</t>
  </si>
  <si>
    <t>解锁断空雷翼</t>
  </si>
  <si>
    <t>首次拥有断空雷翼</t>
  </si>
  <si>
    <t>taskTitle40</t>
  </si>
  <si>
    <t>天天逛商城</t>
  </si>
  <si>
    <t>taskBrief40</t>
  </si>
  <si>
    <t>累计领取商城免费礼包n次</t>
  </si>
  <si>
    <t>taskDetail40</t>
  </si>
  <si>
    <t>5000金币，1点成就</t>
  </si>
  <si>
    <t>taskTitle41</t>
  </si>
  <si>
    <t>月卡大咖</t>
  </si>
  <si>
    <t>taskBrief41</t>
  </si>
  <si>
    <t>累计购买月卡n次</t>
  </si>
  <si>
    <t>taskDetail41</t>
  </si>
  <si>
    <t>10个钻石，10点成就</t>
  </si>
  <si>
    <t>taskTitle42</t>
  </si>
  <si>
    <t>成长基金</t>
  </si>
  <si>
    <t>taskBrief42</t>
  </si>
  <si>
    <t>购买成长基金n次</t>
  </si>
  <si>
    <t>taskDetail42</t>
  </si>
  <si>
    <t>10个钻石，20点成就</t>
  </si>
  <si>
    <t>区分第一个30天和第二个30天</t>
  </si>
  <si>
    <t>times</t>
  </si>
  <si>
    <t>type</t>
  </si>
  <si>
    <t>itemId</t>
  </si>
  <si>
    <t>novice</t>
  </si>
  <si>
    <t>vip</t>
  </si>
  <si>
    <t>ReK4</t>
  </si>
  <si>
    <t>第n次</t>
  </si>
  <si>
    <t>所属周期
1表示第1个周期
2表示第2个周期
最后一个周期做循环</t>
  </si>
  <si>
    <r>
      <rPr>
        <sz val="8"/>
        <color theme="1"/>
        <rFont val="微软雅黑"/>
        <family val="2"/>
        <charset val="134"/>
      </rPr>
      <t xml:space="preserve">新手翻倍的范围值
在x倍，到y倍之间随机
不填表示不翻倍
</t>
    </r>
    <r>
      <rPr>
        <b/>
        <sz val="8"/>
        <color theme="0"/>
        <rFont val="微软雅黑"/>
        <family val="2"/>
        <charset val="134"/>
      </rPr>
      <t>1~9</t>
    </r>
  </si>
  <si>
    <t xml:space="preserve">不同VIP等级在每天翻的倍数
数组格式：[x,y]中，x表示VIP等级，y表示翻的倍数
</t>
  </si>
  <si>
    <t>签到增加库存</t>
  </si>
  <si>
    <t>贵重物品标识
旧版</t>
  </si>
  <si>
    <t>翻倍平均值</t>
  </si>
  <si>
    <t>新手翻倍
期望值</t>
  </si>
  <si>
    <t>[[2,2],[5,3],[7,4],[10,5]]</t>
  </si>
  <si>
    <t>[100000,300000]</t>
  </si>
  <si>
    <t>金币总量</t>
  </si>
  <si>
    <t>钻石总量</t>
  </si>
  <si>
    <t>3,7</t>
  </si>
  <si>
    <t>锁定总量</t>
  </si>
  <si>
    <t>狂暴总量</t>
  </si>
  <si>
    <t>2,6</t>
  </si>
  <si>
    <t>order</t>
  </si>
  <si>
    <t>multiple</t>
  </si>
  <si>
    <t>weight</t>
  </si>
  <si>
    <t xml:space="preserve">所属阶段
1表示第1个阶段
2表示第2个阶段
</t>
  </si>
  <si>
    <t>转盘当前阶段转动顺序
1 为第一圈
2 为第二圈
...</t>
  </si>
  <si>
    <t>转盘奖励</t>
  </si>
  <si>
    <t>右侧倍数奖励</t>
  </si>
  <si>
    <t>抽中权重</t>
  </si>
  <si>
    <t>金币1期望</t>
  </si>
  <si>
    <t>倍数期望</t>
  </si>
  <si>
    <t>本次获得金币期望</t>
  </si>
  <si>
    <t>金币2期望</t>
  </si>
  <si>
    <t>奖池期望</t>
  </si>
  <si>
    <t>期望金币</t>
  </si>
  <si>
    <t>概率</t>
  </si>
  <si>
    <t>转盘</t>
  </si>
  <si>
    <t>奖池+转盘</t>
  </si>
  <si>
    <t>items</t>
  </si>
  <si>
    <t>第n天</t>
  </si>
  <si>
    <t>达到vipx后可再领取一份</t>
  </si>
  <si>
    <t>金币
价值</t>
  </si>
  <si>
    <t>rankingMin</t>
  </si>
  <si>
    <t>rankingMax</t>
  </si>
  <si>
    <t>rewardType</t>
  </si>
  <si>
    <t>led</t>
  </si>
  <si>
    <t>房间最小排名
0表示房间击杀
-1表示额外奖励</t>
  </si>
  <si>
    <r>
      <rPr>
        <sz val="9"/>
        <color theme="1"/>
        <rFont val="微软雅黑"/>
        <family val="2"/>
        <charset val="134"/>
      </rPr>
      <t xml:space="preserve">房间最大排名
</t>
    </r>
    <r>
      <rPr>
        <sz val="9"/>
        <color rgb="FFFF0000"/>
        <rFont val="微软雅黑"/>
        <family val="2"/>
        <charset val="134"/>
      </rPr>
      <t>-1表示额外奖励</t>
    </r>
  </si>
  <si>
    <t>房间id
1新手,2初级
3中级,4高级
5竞技场,6核弹专场</t>
  </si>
  <si>
    <t>1,不屏蔽话费卡
2,屏蔽话费卡</t>
  </si>
  <si>
    <t>基础奖励内容
物品1类型|物品id1|数量
格式：x1|y1|z1,x2|y2|z2|
x：物品类型；：1货币，2道具
y：物品id，1钻石，2金币 ，3月亮石,4vip经验
z：具体数量</t>
  </si>
  <si>
    <t xml:space="preserve">是否进入led播放：
0不进入
1进入B类led
2进入B+类led
</t>
  </si>
  <si>
    <t>多语言key值
比赛方式说明</t>
  </si>
  <si>
    <t>伤害超过2000有参与奖</t>
  </si>
  <si>
    <t>2|1006|1</t>
  </si>
  <si>
    <t>1</t>
  </si>
  <si>
    <t>2|1204|6000</t>
  </si>
  <si>
    <t>Billfangshi30</t>
  </si>
  <si>
    <t>填写在第1档奖励对应的行</t>
  </si>
  <si>
    <t>2</t>
  </si>
  <si>
    <t>1|2|200000</t>
  </si>
  <si>
    <t>3</t>
  </si>
  <si>
    <t>4</t>
  </si>
  <si>
    <t>5</t>
  </si>
  <si>
    <t>1|2|50000</t>
  </si>
  <si>
    <t>6</t>
  </si>
  <si>
    <t>1|2|25000</t>
  </si>
  <si>
    <t>2|1007|1</t>
  </si>
  <si>
    <t>2|1204|15000</t>
  </si>
  <si>
    <t>Billfangshi300</t>
  </si>
  <si>
    <t>1|2|300000</t>
  </si>
  <si>
    <t>7</t>
  </si>
  <si>
    <t>10</t>
  </si>
  <si>
    <t>1|2|20000</t>
  </si>
  <si>
    <t>2|1008|1</t>
  </si>
  <si>
    <t>2|1204|30000</t>
  </si>
  <si>
    <t>1|2|750000</t>
  </si>
  <si>
    <t>1|2|500000</t>
  </si>
  <si>
    <t>1|2|350000</t>
  </si>
  <si>
    <t>1|2|250000</t>
  </si>
  <si>
    <t>1|2|60000</t>
  </si>
  <si>
    <t>捕获boss后翻N倍奖励的玩法</t>
  </si>
  <si>
    <t>基础值</t>
  </si>
  <si>
    <t>gold</t>
  </si>
  <si>
    <t>pro</t>
  </si>
  <si>
    <t>rechargeHit</t>
  </si>
  <si>
    <t>期望值</t>
  </si>
  <si>
    <t>档位</t>
  </si>
  <si>
    <t>捕获获得金币</t>
  </si>
  <si>
    <t>该档位对应的概率</t>
  </si>
  <si>
    <t>充值体验阶段不破产必中
0不可以必中
1可必中</t>
  </si>
  <si>
    <t>倍率</t>
  </si>
  <si>
    <t>权重</t>
  </si>
  <si>
    <t>验算表</t>
  </si>
  <si>
    <t>grade</t>
  </si>
  <si>
    <t>prize</t>
  </si>
  <si>
    <t>物品1</t>
  </si>
  <si>
    <t>物品2</t>
  </si>
  <si>
    <t>物品3</t>
  </si>
  <si>
    <t>档位编号</t>
  </si>
  <si>
    <t>充值档位</t>
  </si>
  <si>
    <t>充值档位完成后可领取的奖励</t>
  </si>
  <si>
    <t>1话费对应的金币价值鱼玩家持有话费券关系</t>
  </si>
  <si>
    <t>billRange</t>
  </si>
  <si>
    <t>value</t>
  </si>
  <si>
    <r>
      <rPr>
        <sz val="8"/>
        <color theme="1"/>
        <rFont val="微软雅黑"/>
        <family val="2"/>
        <charset val="134"/>
      </rPr>
      <t>玩家持有话费券数量</t>
    </r>
    <r>
      <rPr>
        <sz val="8"/>
        <color rgb="FFFF0000"/>
        <rFont val="微软雅黑"/>
        <family val="2"/>
        <charset val="134"/>
      </rPr>
      <t>(兑换商城显示数量)</t>
    </r>
    <r>
      <rPr>
        <sz val="8"/>
        <color theme="1"/>
        <rFont val="微软雅黑"/>
        <family val="2"/>
        <charset val="134"/>
      </rPr>
      <t xml:space="preserve">
玩家拥有数量&gt;=该值</t>
    </r>
  </si>
  <si>
    <t>金币价值
-1表示无穷的</t>
  </si>
  <si>
    <t>炮倍率</t>
  </si>
  <si>
    <t>话费券金币价值</t>
  </si>
  <si>
    <t>话费鱼金额</t>
  </si>
  <si>
    <t>话费鱼score</t>
  </si>
  <si>
    <t>话费鱼V</t>
  </si>
  <si>
    <t>潜艇分值</t>
  </si>
  <si>
    <t>1个人捕获需要时间/ms</t>
  </si>
  <si>
    <t>enterTime</t>
  </si>
  <si>
    <t>exitTime</t>
  </si>
  <si>
    <t>fireTimes</t>
  </si>
  <si>
    <t>timeInterval</t>
  </si>
  <si>
    <t>everyTimeNum</t>
  </si>
  <si>
    <t>escortNum</t>
  </si>
  <si>
    <t>trackGroup</t>
  </si>
  <si>
    <t>打罩子积分</t>
  </si>
  <si>
    <t>龙舟id</t>
  </si>
  <si>
    <t>出现房间id
1新手,2初级
3中级,4高级
5竞技场,
6核弹专场</t>
  </si>
  <si>
    <t>话费赛开始后多久入场/秒
入场时间</t>
  </si>
  <si>
    <t>清除时间/秒</t>
  </si>
  <si>
    <t>破罩子需要开炮次数
(废弃）</t>
  </si>
  <si>
    <r>
      <rPr>
        <sz val="8"/>
        <color rgb="FFFF0000"/>
        <rFont val="微软雅黑"/>
        <family val="2"/>
        <charset val="134"/>
      </rPr>
      <t xml:space="preserve">占领期间奖励频率/毫秒
</t>
    </r>
    <r>
      <rPr>
        <b/>
        <sz val="8"/>
        <color rgb="FFFF0000"/>
        <rFont val="微软雅黑"/>
        <family val="2"/>
        <charset val="134"/>
      </rPr>
      <t>废弃</t>
    </r>
  </si>
  <si>
    <t>占领期间单次奖励积分数量
废弃</t>
  </si>
  <si>
    <r>
      <rPr>
        <sz val="8"/>
        <color rgb="FFFF0000"/>
        <rFont val="微软雅黑"/>
        <family val="2"/>
        <charset val="134"/>
      </rPr>
      <t xml:space="preserve">护航奖励
话费赛积分
</t>
    </r>
    <r>
      <rPr>
        <b/>
        <sz val="8"/>
        <color rgb="FFFF0000"/>
        <rFont val="微软雅黑"/>
        <family val="2"/>
        <charset val="134"/>
      </rPr>
      <t>废弃</t>
    </r>
  </si>
  <si>
    <t>从N个track中随机一个
701,702</t>
  </si>
  <si>
    <t>捕获所用时间内，占领获得积分</t>
  </si>
  <si>
    <t>701</t>
  </si>
  <si>
    <t>护航积分</t>
  </si>
  <si>
    <t>702</t>
  </si>
  <si>
    <t>rewardiosTiShen</t>
  </si>
  <si>
    <t>奖励领取按照玩家退出渔场后算起</t>
  </si>
  <si>
    <t>key
分享七次</t>
  </si>
  <si>
    <t>奖励内容
物品1类型|物品id1|数量
格式：x1|y1|z1,x2|y2|z2|
x：物品类型；：1货币，2道具
y：物品id，1钻石，2金币 ，3月亮石,4vip经验
z：具体数量</t>
  </si>
  <si>
    <r>
      <rPr>
        <sz val="10"/>
        <color theme="1"/>
        <rFont val="微软雅黑"/>
        <family val="2"/>
        <charset val="134"/>
      </rPr>
      <t>人民币价值</t>
    </r>
    <r>
      <rPr>
        <sz val="10"/>
        <color rgb="FFFF0000"/>
        <rFont val="微软雅黑"/>
        <family val="2"/>
        <charset val="134"/>
      </rPr>
      <t>(仅供参考)</t>
    </r>
  </si>
  <si>
    <t>潜艇持续时间/毫秒</t>
  </si>
  <si>
    <t>潜艇等级</t>
  </si>
  <si>
    <t>捕获捕获的金币</t>
  </si>
  <si>
    <t>占领当前等级潜艇得到积分</t>
  </si>
  <si>
    <t>占领期间奖励频率/毫秒</t>
  </si>
  <si>
    <t>占领期间单次奖励积分数量</t>
  </si>
  <si>
    <t>护航奖励
话费赛积分</t>
  </si>
  <si>
    <t>升至当期级需要时间</t>
  </si>
  <si>
    <t>当前级停留时间</t>
  </si>
  <si>
    <t>占领增加积分</t>
  </si>
  <si>
    <t>occupyScore</t>
  </si>
  <si>
    <t>单人</t>
  </si>
  <si>
    <t>占领期间总积分</t>
  </si>
  <si>
    <t>n次占领积分</t>
  </si>
  <si>
    <t>总积分</t>
  </si>
  <si>
    <t>4人</t>
  </si>
  <si>
    <t>N-1次占领积分</t>
  </si>
  <si>
    <t>前N-1次占领和最后一次占领之和</t>
  </si>
  <si>
    <t>成就</t>
    <phoneticPr fontId="45" type="noConversion"/>
  </si>
  <si>
    <t>成就</t>
    <phoneticPr fontId="45" type="noConversion"/>
  </si>
  <si>
    <t>成就</t>
    <phoneticPr fontId="45" type="noConversion"/>
  </si>
  <si>
    <t>…500000</t>
    <phoneticPr fontId="45" type="noConversion"/>
  </si>
  <si>
    <t>…10</t>
    <phoneticPr fontId="45" type="noConversion"/>
  </si>
  <si>
    <t>…10亿</t>
    <phoneticPr fontId="45" type="noConversion"/>
  </si>
  <si>
    <r>
      <t xml:space="preserve">任务类型 （与服务端核对）
</t>
    </r>
    <r>
      <rPr>
        <sz val="8"/>
        <color theme="1"/>
        <rFont val="微软雅黑"/>
        <family val="2"/>
        <charset val="134"/>
      </rPr>
      <t>1活跃度宝箱 2捕获指定类型鱼
3获得金币 4悬赏任务 5话费赛
6竞技场 7抽话费 8充值 9小游戏
10邀请好友 11免费金币抽奖
15被点赞 13游戏互动 14渔场内时长
12点赞 18弹头获得/消耗
19开火次数 20使用道具次数
21解锁炮倍次数 22解锁指定炮倍
23领取每日任务奖励 24拆红包
25角色升级 26捕获指定id鱼
27每日登陆 28看广告 29签到
30领取发财金 31VIP升级
32物品获得 33获得钻石
34狂暴捕获指定id鱼 35锁定捕获指定id鱼
36获得成就点 37n炮内捕获指定鱼</t>
    </r>
    <r>
      <rPr>
        <sz val="10"/>
        <color theme="1"/>
        <rFont val="微软雅黑"/>
        <family val="2"/>
        <charset val="134"/>
      </rPr>
      <t xml:space="preserve">
</t>
    </r>
    <r>
      <rPr>
        <sz val="8"/>
        <color theme="1"/>
        <rFont val="微软雅黑"/>
        <family val="2"/>
        <charset val="134"/>
      </rPr>
      <t>38独占捕获指定id鱼 39剩余开炮次数捕获鱼
40被游戏互动 41翅膀时间
42商城免费礼包 43购买月卡 44购买成长基金
45购买周卡 46单倍炮捕获指定鱼
47捕获任意大类型鱼(黄金鱼还是配4 ，其他普通鱼配 1) 48在线时长分钟</t>
    </r>
    <phoneticPr fontId="45" type="noConversion"/>
  </si>
  <si>
    <r>
      <t>所属二级页签
1 锲而不舍
2 富可敌国
3 道具爱好者
4 精准锁定
5 狂暴战意
6 光辉事迹
7 战神之路
8 渔神成长线
9 一念捕鱼
10 （暂无）
11 酷爱外交
12 金玉满堂
13 积少成多</t>
    </r>
    <r>
      <rPr>
        <sz val="8"/>
        <color theme="1"/>
        <rFont val="微软雅黑"/>
        <family val="2"/>
        <charset val="134"/>
      </rPr>
      <t xml:space="preserve">
</t>
    </r>
    <phoneticPr fontId="45" type="noConversion"/>
  </si>
  <si>
    <t xml:space="preserve">所属一级页签
1 生涯里程
2 捕鱼大师
3 活跃分子
</t>
    <phoneticPr fontId="45" type="noConversion"/>
  </si>
  <si>
    <t>…5000</t>
    <phoneticPr fontId="45" type="noConversion"/>
  </si>
  <si>
    <t>…100000</t>
    <phoneticPr fontId="45" type="noConversion"/>
  </si>
  <si>
    <t>.。。50</t>
  </si>
  <si>
    <t>.。。50</t>
    <phoneticPr fontId="45" type="noConversion"/>
  </si>
  <si>
    <t>任务中额外目标参数
例如x炮捕获n条鱼的y，10炮内捕获1条鱼</t>
    <phoneticPr fontId="45" type="noConversion"/>
  </si>
  <si>
    <t>.。50000</t>
    <phoneticPr fontId="45" type="noConversion"/>
  </si>
  <si>
    <t>.。2000</t>
    <phoneticPr fontId="45" type="noConversion"/>
  </si>
  <si>
    <t>第2级任务目标数量（进度条显示此列）</t>
    <phoneticPr fontId="45" type="noConversion"/>
  </si>
  <si>
    <t>第3级任务目标数量（进度条显示此列）</t>
    <phoneticPr fontId="45" type="noConversion"/>
  </si>
  <si>
    <t>第5级任务目标数量（进度条显示此列）</t>
    <phoneticPr fontId="45" type="noConversion"/>
  </si>
  <si>
    <t>targetValue6</t>
  </si>
  <si>
    <t>targetReward6</t>
  </si>
  <si>
    <t>targetValue7</t>
  </si>
  <si>
    <t>targetReward7</t>
  </si>
  <si>
    <t>targetValue8</t>
  </si>
  <si>
    <t>targetReward8</t>
  </si>
  <si>
    <t>targetValue9</t>
  </si>
  <si>
    <t>targetReward9</t>
  </si>
  <si>
    <t>targetValue10</t>
  </si>
  <si>
    <t>targetReward10</t>
  </si>
  <si>
    <t>targetValue11</t>
  </si>
  <si>
    <t>targetReward11</t>
  </si>
  <si>
    <t>targetValue12</t>
  </si>
  <si>
    <t>targetReward12</t>
  </si>
  <si>
    <t>targetValue13</t>
  </si>
  <si>
    <t>targetReward13</t>
  </si>
  <si>
    <t>targetValue14</t>
  </si>
  <si>
    <t>targetReward14</t>
  </si>
  <si>
    <t>targetValue15</t>
  </si>
  <si>
    <t>targetReward15</t>
  </si>
  <si>
    <t>targetValue16</t>
  </si>
  <si>
    <t>targetReward16</t>
  </si>
  <si>
    <t>targetValue17</t>
  </si>
  <si>
    <t>targetReward17</t>
  </si>
  <si>
    <t>targetValue18</t>
  </si>
  <si>
    <t>targetReward18</t>
  </si>
  <si>
    <t>targetValue19</t>
  </si>
  <si>
    <t>targetReward19</t>
  </si>
  <si>
    <t>targetValue20</t>
  </si>
  <si>
    <t>targetReward20</t>
  </si>
  <si>
    <t>…500</t>
    <phoneticPr fontId="45" type="noConversion"/>
  </si>
  <si>
    <t>targetValue21</t>
  </si>
  <si>
    <t>targetReward21</t>
  </si>
  <si>
    <t>targetValue22</t>
  </si>
  <si>
    <t>targetReward22</t>
  </si>
  <si>
    <t>targetValue23</t>
  </si>
  <si>
    <t>targetReward23</t>
  </si>
  <si>
    <t>targetValue24</t>
  </si>
  <si>
    <t>targetReward24</t>
  </si>
  <si>
    <t>targetValue25</t>
  </si>
  <si>
    <t>targetReward25</t>
  </si>
  <si>
    <t>targetValue26</t>
  </si>
  <si>
    <t>targetReward26</t>
  </si>
  <si>
    <t>targetValue27</t>
  </si>
  <si>
    <t>targetReward27</t>
  </si>
  <si>
    <t>targetValue28</t>
  </si>
  <si>
    <t>targetReward28</t>
  </si>
  <si>
    <t>targetValue29</t>
  </si>
  <si>
    <t>targetReward29</t>
  </si>
  <si>
    <t>targetValue30</t>
  </si>
  <si>
    <t>targetReward30</t>
  </si>
  <si>
    <t>targetValue31</t>
  </si>
  <si>
    <t>targetReward31</t>
  </si>
  <si>
    <t>targetValue32</t>
  </si>
  <si>
    <r>
      <t xml:space="preserve">第1级任务目标数量（进度条显示此列）
</t>
    </r>
    <r>
      <rPr>
        <sz val="10"/>
        <color rgb="FFFF0000"/>
        <rFont val="微软雅黑"/>
        <family val="2"/>
        <charset val="134"/>
      </rPr>
      <t>注意：最多配50级成长，超出需要同步程序</t>
    </r>
    <phoneticPr fontId="45" type="noConversion"/>
  </si>
  <si>
    <t>…90</t>
    <phoneticPr fontId="45" type="noConversion"/>
  </si>
  <si>
    <t>targetParam1</t>
    <phoneticPr fontId="45" type="noConversion"/>
  </si>
  <si>
    <t>targetValue1</t>
    <phoneticPr fontId="45" type="noConversion"/>
  </si>
  <si>
    <t>targetValue</t>
  </si>
  <si>
    <t>累计签到n天</t>
    <phoneticPr fontId="45" type="noConversion"/>
  </si>
  <si>
    <t>签到成就——累计签到n天</t>
    <phoneticPr fontId="47" type="noConversion"/>
  </si>
  <si>
    <t>金币</t>
    <phoneticPr fontId="47" type="noConversion"/>
  </si>
  <si>
    <t>奖励组</t>
    <phoneticPr fontId="47" type="noConversion"/>
  </si>
  <si>
    <t>任意炮开火n次</t>
    <phoneticPr fontId="45" type="noConversion"/>
  </si>
  <si>
    <t>无限火力——任意炮开火n次</t>
    <phoneticPr fontId="47" type="noConversion"/>
  </si>
  <si>
    <t>无限火力</t>
    <phoneticPr fontId="45" type="noConversion"/>
  </si>
  <si>
    <t>累计
开火次数</t>
    <phoneticPr fontId="47" type="noConversion"/>
  </si>
  <si>
    <t>累计
签到天数</t>
    <phoneticPr fontId="47" type="noConversion"/>
  </si>
  <si>
    <t>targetReward1</t>
    <phoneticPr fontId="45" type="noConversion"/>
  </si>
  <si>
    <t>targetReward</t>
    <phoneticPr fontId="47" type="noConversion"/>
  </si>
  <si>
    <t>不能随意插入列号！！！！</t>
    <phoneticPr fontId="47" type="noConversion"/>
  </si>
  <si>
    <t>G</t>
    <phoneticPr fontId="45" type="noConversion"/>
  </si>
  <si>
    <t>P</t>
    <phoneticPr fontId="45" type="noConversion"/>
  </si>
  <si>
    <t>R</t>
    <phoneticPr fontId="45" type="noConversion"/>
  </si>
  <si>
    <t>AA</t>
    <phoneticPr fontId="45" type="noConversion"/>
  </si>
  <si>
    <t>targetReward32</t>
    <phoneticPr fontId="45" type="noConversion"/>
  </si>
  <si>
    <t>targetValue33</t>
    <phoneticPr fontId="45" type="noConversion"/>
  </si>
  <si>
    <t>成就验算表列号</t>
    <phoneticPr fontId="45" type="noConversion"/>
  </si>
  <si>
    <t>targetReward33</t>
    <phoneticPr fontId="45" type="noConversion"/>
  </si>
  <si>
    <t>targetReward</t>
    <phoneticPr fontId="45" type="noConversion"/>
  </si>
  <si>
    <t>等级成长——达到n级</t>
    <phoneticPr fontId="47" type="noConversion"/>
  </si>
  <si>
    <t>达到n级</t>
    <phoneticPr fontId="47" type="noConversion"/>
  </si>
  <si>
    <t>锁定</t>
    <phoneticPr fontId="47" type="noConversion"/>
  </si>
  <si>
    <t>AC</t>
    <phoneticPr fontId="45" type="noConversion"/>
  </si>
  <si>
    <t>AL</t>
    <phoneticPr fontId="45" type="noConversion"/>
  </si>
  <si>
    <t>转危为安——领取发财金n次</t>
    <phoneticPr fontId="47" type="noConversion"/>
  </si>
  <si>
    <t>发财金领取次数n</t>
    <phoneticPr fontId="47" type="noConversion"/>
  </si>
  <si>
    <t>物品
类型</t>
    <phoneticPr fontId="47" type="noConversion"/>
  </si>
  <si>
    <t>物品
类型</t>
    <phoneticPr fontId="47" type="noConversion"/>
  </si>
  <si>
    <t>坚持就是胜利——在渔场内，累计游戏时长达n分钟</t>
    <phoneticPr fontId="47" type="noConversion"/>
  </si>
  <si>
    <t>时长n分钟</t>
    <phoneticPr fontId="47" type="noConversion"/>
  </si>
  <si>
    <t>金币</t>
    <phoneticPr fontId="47" type="noConversion"/>
  </si>
  <si>
    <t>贵族等级提升至n级</t>
    <phoneticPr fontId="47" type="noConversion"/>
  </si>
  <si>
    <t>贵族等级提升至n级</t>
    <phoneticPr fontId="47" type="noConversion"/>
  </si>
  <si>
    <t>累计获得锁定n个</t>
    <phoneticPr fontId="47" type="noConversion"/>
  </si>
  <si>
    <t>n个</t>
    <phoneticPr fontId="47" type="noConversion"/>
  </si>
  <si>
    <t>累计获得冰冻n个</t>
    <phoneticPr fontId="47" type="noConversion"/>
  </si>
  <si>
    <t>累计获得召唤n个</t>
    <phoneticPr fontId="47" type="noConversion"/>
  </si>
  <si>
    <t>累计获得狂暴n个</t>
    <phoneticPr fontId="47" type="noConversion"/>
  </si>
  <si>
    <t>累计获得n个激光I</t>
    <phoneticPr fontId="47" type="noConversion"/>
  </si>
  <si>
    <t>累计获得n个激光II</t>
    <phoneticPr fontId="47" type="noConversion"/>
  </si>
  <si>
    <t xml:space="preserve">累计获得n个激光III </t>
    <phoneticPr fontId="47" type="noConversion"/>
  </si>
  <si>
    <t>累计获得n个激光IV</t>
    <phoneticPr fontId="47" type="noConversion"/>
  </si>
  <si>
    <t>targetValue</t>
    <phoneticPr fontId="47" type="noConversion"/>
  </si>
  <si>
    <t>累计获得钻石n个</t>
    <phoneticPr fontId="47" type="noConversion"/>
  </si>
  <si>
    <t>累计使用n个锁定</t>
    <phoneticPr fontId="47" type="noConversion"/>
  </si>
  <si>
    <t>累计使用n个冰冻</t>
    <phoneticPr fontId="47" type="noConversion"/>
  </si>
  <si>
    <t xml:space="preserve">累计使用n个激光III </t>
  </si>
  <si>
    <t>使用锁定或狂暴捕获boss——奖励组1</t>
    <phoneticPr fontId="47" type="noConversion"/>
  </si>
  <si>
    <t>使用锁定或狂暴捕获boss——奖励组3</t>
    <phoneticPr fontId="47" type="noConversion"/>
  </si>
  <si>
    <t>使用锁定或狂暴捕获boss——奖励组2</t>
    <phoneticPr fontId="47" type="noConversion"/>
  </si>
  <si>
    <t>n炮内捕获捕获boss——奖励组2</t>
    <phoneticPr fontId="47" type="noConversion"/>
  </si>
  <si>
    <t>捕获次数</t>
    <phoneticPr fontId="47" type="noConversion"/>
  </si>
  <si>
    <t>n个boss</t>
    <phoneticPr fontId="47" type="noConversion"/>
  </si>
  <si>
    <t>与其他3人共同追捕boss，成功将其捕获——奖励组1</t>
    <phoneticPr fontId="47" type="noConversion"/>
  </si>
  <si>
    <t>n个boss</t>
    <phoneticPr fontId="47" type="noConversion"/>
  </si>
  <si>
    <t>与其他3人共同追捕boss，成功将其捕获——奖励组2</t>
    <phoneticPr fontId="47" type="noConversion"/>
  </si>
  <si>
    <t>剩余金币不足10炮时，成功捕获BOSS——奖励组1</t>
    <phoneticPr fontId="47" type="noConversion"/>
  </si>
  <si>
    <t>剩余金币不足10炮时，成功捕获BOSS——奖励组2</t>
    <phoneticPr fontId="47" type="noConversion"/>
  </si>
  <si>
    <t>剩余金币不足3炮时，成功捕获BOSS——奖励组1</t>
    <phoneticPr fontId="47" type="noConversion"/>
  </si>
  <si>
    <t>剩余金币不足3炮时，成功捕获BOSS——奖励组2</t>
    <phoneticPr fontId="47" type="noConversion"/>
  </si>
  <si>
    <t>首次捕获BOSS——奖励组1</t>
    <phoneticPr fontId="47" type="noConversion"/>
  </si>
  <si>
    <t>首次捕获BOSS——奖励组2</t>
    <phoneticPr fontId="47" type="noConversion"/>
  </si>
  <si>
    <t>累计捕获BOSS——奖励组1</t>
    <phoneticPr fontId="47" type="noConversion"/>
  </si>
  <si>
    <t>累计捕获BOSS——奖励组2</t>
    <phoneticPr fontId="47" type="noConversion"/>
  </si>
  <si>
    <t>任意炮倍，累计捕获任意黄金鱼n条</t>
    <phoneticPr fontId="47" type="noConversion"/>
  </si>
  <si>
    <t>n个黄金鱼</t>
    <phoneticPr fontId="47" type="noConversion"/>
  </si>
  <si>
    <t>n个普通鱼</t>
    <phoneticPr fontId="47" type="noConversion"/>
  </si>
  <si>
    <t>使用交互道具n次</t>
    <phoneticPr fontId="47" type="noConversion"/>
  </si>
  <si>
    <t>n次</t>
    <phoneticPr fontId="47" type="noConversion"/>
  </si>
  <si>
    <t>被使用交互道具n次</t>
    <phoneticPr fontId="47" type="noConversion"/>
  </si>
  <si>
    <t>累计获得九幽风翼有效期n天</t>
    <phoneticPr fontId="47" type="noConversion"/>
  </si>
  <si>
    <t>n天</t>
    <phoneticPr fontId="47" type="noConversion"/>
  </si>
  <si>
    <t>累计获得怒火狂翼有效期n天</t>
    <phoneticPr fontId="47" type="noConversion"/>
  </si>
  <si>
    <t>累计获得断空雷翼有效期n天</t>
    <phoneticPr fontId="47" type="noConversion"/>
  </si>
  <si>
    <t>首次拥有九幽风翼</t>
    <phoneticPr fontId="47" type="noConversion"/>
  </si>
  <si>
    <t>首次</t>
    <phoneticPr fontId="47" type="noConversion"/>
  </si>
  <si>
    <t>首次拥有怒火狂翼</t>
    <phoneticPr fontId="47" type="noConversion"/>
  </si>
  <si>
    <t>首次拥有断空雷翼</t>
    <phoneticPr fontId="47" type="noConversion"/>
  </si>
  <si>
    <t>累计领取商城免费礼包n次</t>
    <phoneticPr fontId="47" type="noConversion"/>
  </si>
  <si>
    <t>n次</t>
    <phoneticPr fontId="47" type="noConversion"/>
  </si>
  <si>
    <t>购买月卡n次（金币和钻石都算）</t>
    <phoneticPr fontId="47" type="noConversion"/>
  </si>
  <si>
    <t>购买成长基金n次</t>
    <phoneticPr fontId="47" type="noConversion"/>
  </si>
  <si>
    <t>对应
targetValue</t>
    <phoneticPr fontId="45" type="noConversion"/>
  </si>
  <si>
    <t>AN</t>
    <phoneticPr fontId="45" type="noConversion"/>
  </si>
  <si>
    <t>AW</t>
    <phoneticPr fontId="45" type="noConversion"/>
  </si>
  <si>
    <t>AY</t>
    <phoneticPr fontId="45" type="noConversion"/>
  </si>
  <si>
    <t>BH</t>
    <phoneticPr fontId="45" type="noConversion"/>
  </si>
  <si>
    <t>BJ</t>
    <phoneticPr fontId="45" type="noConversion"/>
  </si>
  <si>
    <t>BS</t>
    <phoneticPr fontId="45" type="noConversion"/>
  </si>
  <si>
    <t>捕鱼收获n万金币</t>
    <phoneticPr fontId="45" type="noConversion"/>
  </si>
  <si>
    <t>BU</t>
    <phoneticPr fontId="45" type="noConversion"/>
  </si>
  <si>
    <t>CD</t>
    <phoneticPr fontId="45" type="noConversion"/>
  </si>
  <si>
    <t>CF</t>
    <phoneticPr fontId="45" type="noConversion"/>
  </si>
  <si>
    <t>CO</t>
    <phoneticPr fontId="45" type="noConversion"/>
  </si>
  <si>
    <t>CQ</t>
    <phoneticPr fontId="45" type="noConversion"/>
  </si>
  <si>
    <t>CZ</t>
    <phoneticPr fontId="45" type="noConversion"/>
  </si>
  <si>
    <t>DB</t>
    <phoneticPr fontId="45" type="noConversion"/>
  </si>
  <si>
    <t>DK</t>
    <phoneticPr fontId="45" type="noConversion"/>
  </si>
  <si>
    <t>DM</t>
    <phoneticPr fontId="45" type="noConversion"/>
  </si>
  <si>
    <t>DV</t>
    <phoneticPr fontId="45" type="noConversion"/>
  </si>
  <si>
    <t>DX</t>
    <phoneticPr fontId="45" type="noConversion"/>
  </si>
  <si>
    <t>EG</t>
    <phoneticPr fontId="45" type="noConversion"/>
  </si>
  <si>
    <t>捕鱼收获n金币</t>
    <phoneticPr fontId="45" type="noConversion"/>
  </si>
  <si>
    <t>n金币</t>
    <phoneticPr fontId="45" type="noConversion"/>
  </si>
  <si>
    <t>物品
类型</t>
    <phoneticPr fontId="45" type="noConversion"/>
  </si>
  <si>
    <t>物品
类型</t>
    <phoneticPr fontId="45" type="noConversion"/>
  </si>
  <si>
    <t>奖励组</t>
    <phoneticPr fontId="45" type="noConversion"/>
  </si>
  <si>
    <t>成就</t>
    <phoneticPr fontId="45" type="noConversion"/>
  </si>
  <si>
    <t>成就</t>
    <phoneticPr fontId="45" type="noConversion"/>
  </si>
  <si>
    <t>EI</t>
    <phoneticPr fontId="45" type="noConversion"/>
  </si>
  <si>
    <t>ER</t>
    <phoneticPr fontId="45" type="noConversion"/>
  </si>
  <si>
    <t>ET</t>
    <phoneticPr fontId="45" type="noConversion"/>
  </si>
  <si>
    <t>FC</t>
    <phoneticPr fontId="45" type="noConversion"/>
  </si>
  <si>
    <t>FE</t>
    <phoneticPr fontId="45" type="noConversion"/>
  </si>
  <si>
    <t>FN</t>
    <phoneticPr fontId="45" type="noConversion"/>
  </si>
  <si>
    <t>FP</t>
    <phoneticPr fontId="45" type="noConversion"/>
  </si>
  <si>
    <t>GA</t>
    <phoneticPr fontId="45" type="noConversion"/>
  </si>
  <si>
    <t>GJ</t>
    <phoneticPr fontId="45" type="noConversion"/>
  </si>
  <si>
    <t>GL</t>
    <phoneticPr fontId="45" type="noConversion"/>
  </si>
  <si>
    <t>GU</t>
    <phoneticPr fontId="45" type="noConversion"/>
  </si>
  <si>
    <t>HH</t>
  </si>
  <si>
    <t>HQ</t>
  </si>
  <si>
    <t>GW</t>
    <phoneticPr fontId="45" type="noConversion"/>
  </si>
  <si>
    <t>HF</t>
    <phoneticPr fontId="45" type="noConversion"/>
  </si>
  <si>
    <t>HS</t>
    <phoneticPr fontId="45" type="noConversion"/>
  </si>
  <si>
    <t>IB</t>
    <phoneticPr fontId="45" type="noConversion"/>
  </si>
  <si>
    <t>ID</t>
    <phoneticPr fontId="45" type="noConversion"/>
  </si>
  <si>
    <t>IM</t>
    <phoneticPr fontId="45" type="noConversion"/>
  </si>
  <si>
    <t>IO</t>
    <phoneticPr fontId="45" type="noConversion"/>
  </si>
  <si>
    <t>IX</t>
    <phoneticPr fontId="45" type="noConversion"/>
  </si>
  <si>
    <t>IZ</t>
    <phoneticPr fontId="45" type="noConversion"/>
  </si>
  <si>
    <t>JI</t>
    <phoneticPr fontId="45" type="noConversion"/>
  </si>
  <si>
    <t>JK</t>
    <phoneticPr fontId="45" type="noConversion"/>
  </si>
  <si>
    <t>JT</t>
    <phoneticPr fontId="45" type="noConversion"/>
  </si>
  <si>
    <t>JV</t>
    <phoneticPr fontId="45" type="noConversion"/>
  </si>
  <si>
    <t>KE</t>
    <phoneticPr fontId="45" type="noConversion"/>
  </si>
  <si>
    <t>KG</t>
    <phoneticPr fontId="45" type="noConversion"/>
  </si>
  <si>
    <t>KP</t>
    <phoneticPr fontId="45" type="noConversion"/>
  </si>
  <si>
    <t>KR</t>
    <phoneticPr fontId="45" type="noConversion"/>
  </si>
  <si>
    <t>LA</t>
    <phoneticPr fontId="45" type="noConversion"/>
  </si>
  <si>
    <t>LC</t>
    <phoneticPr fontId="45" type="noConversion"/>
  </si>
  <si>
    <t>LL</t>
    <phoneticPr fontId="45" type="noConversion"/>
  </si>
  <si>
    <t>LN</t>
    <phoneticPr fontId="45" type="noConversion"/>
  </si>
  <si>
    <t>LW</t>
    <phoneticPr fontId="45" type="noConversion"/>
  </si>
  <si>
    <t>LY</t>
    <phoneticPr fontId="45" type="noConversion"/>
  </si>
  <si>
    <t>MH</t>
    <phoneticPr fontId="45" type="noConversion"/>
  </si>
  <si>
    <t>MJ</t>
    <phoneticPr fontId="45" type="noConversion"/>
  </si>
  <si>
    <t>MS</t>
    <phoneticPr fontId="45" type="noConversion"/>
  </si>
  <si>
    <t>MU</t>
    <phoneticPr fontId="45" type="noConversion"/>
  </si>
  <si>
    <t>ND</t>
    <phoneticPr fontId="45" type="noConversion"/>
  </si>
  <si>
    <t>NF</t>
    <phoneticPr fontId="45" type="noConversion"/>
  </si>
  <si>
    <t>NO</t>
    <phoneticPr fontId="45" type="noConversion"/>
  </si>
  <si>
    <t>NQ</t>
    <phoneticPr fontId="45" type="noConversion"/>
  </si>
  <si>
    <t>NZ</t>
    <phoneticPr fontId="45" type="noConversion"/>
  </si>
  <si>
    <t>OB</t>
    <phoneticPr fontId="45" type="noConversion"/>
  </si>
  <si>
    <t>OK</t>
    <phoneticPr fontId="45" type="noConversion"/>
  </si>
  <si>
    <t>OM</t>
    <phoneticPr fontId="45" type="noConversion"/>
  </si>
  <si>
    <t>OV</t>
    <phoneticPr fontId="45" type="noConversion"/>
  </si>
  <si>
    <t>PG</t>
    <phoneticPr fontId="45" type="noConversion"/>
  </si>
  <si>
    <t>PI</t>
    <phoneticPr fontId="45" type="noConversion"/>
  </si>
  <si>
    <t>PR</t>
    <phoneticPr fontId="45" type="noConversion"/>
  </si>
  <si>
    <t>OX</t>
    <phoneticPr fontId="45" type="noConversion"/>
  </si>
  <si>
    <t>PT</t>
    <phoneticPr fontId="45" type="noConversion"/>
  </si>
  <si>
    <t>QC</t>
    <phoneticPr fontId="45" type="noConversion"/>
  </si>
  <si>
    <t>QE</t>
    <phoneticPr fontId="45" type="noConversion"/>
  </si>
  <si>
    <t>QN</t>
    <phoneticPr fontId="45" type="noConversion"/>
  </si>
  <si>
    <t>QP</t>
    <phoneticPr fontId="45" type="noConversion"/>
  </si>
  <si>
    <t>QY</t>
    <phoneticPr fontId="45" type="noConversion"/>
  </si>
  <si>
    <t>RA</t>
    <phoneticPr fontId="45" type="noConversion"/>
  </si>
  <si>
    <t>RJ</t>
    <phoneticPr fontId="45" type="noConversion"/>
  </si>
  <si>
    <t>RL</t>
    <phoneticPr fontId="45" type="noConversion"/>
  </si>
  <si>
    <t>RU</t>
    <phoneticPr fontId="45" type="noConversion"/>
  </si>
  <si>
    <t>RW</t>
    <phoneticPr fontId="45" type="noConversion"/>
  </si>
  <si>
    <t>SF</t>
    <phoneticPr fontId="45" type="noConversion"/>
  </si>
  <si>
    <t>SH</t>
    <phoneticPr fontId="45" type="noConversion"/>
  </si>
  <si>
    <t>SQ</t>
    <phoneticPr fontId="45" type="noConversion"/>
  </si>
  <si>
    <t>SS</t>
    <phoneticPr fontId="45" type="noConversion"/>
  </si>
  <si>
    <t>TB</t>
    <phoneticPr fontId="45" type="noConversion"/>
  </si>
  <si>
    <t>TD</t>
    <phoneticPr fontId="45" type="noConversion"/>
  </si>
  <si>
    <t>TM</t>
    <phoneticPr fontId="45" type="noConversion"/>
  </si>
  <si>
    <t>TO</t>
    <phoneticPr fontId="45" type="noConversion"/>
  </si>
  <si>
    <t>TX</t>
    <phoneticPr fontId="45" type="noConversion"/>
  </si>
  <si>
    <t>TZ</t>
    <phoneticPr fontId="45" type="noConversion"/>
  </si>
  <si>
    <t>UI</t>
    <phoneticPr fontId="45" type="noConversion"/>
  </si>
  <si>
    <t>UK</t>
    <phoneticPr fontId="45" type="noConversion"/>
  </si>
  <si>
    <t>UT</t>
    <phoneticPr fontId="45" type="noConversion"/>
  </si>
  <si>
    <t>UV</t>
    <phoneticPr fontId="45" type="noConversion"/>
  </si>
  <si>
    <t>VE</t>
    <phoneticPr fontId="45" type="noConversion"/>
  </si>
  <si>
    <t>FY</t>
    <phoneticPr fontId="45" type="noConversion"/>
  </si>
  <si>
    <t>按照1天4次
算领取n天</t>
    <phoneticPr fontId="47" type="noConversion"/>
  </si>
  <si>
    <t>targetValue34</t>
  </si>
  <si>
    <t>targetReward34</t>
  </si>
  <si>
    <t>targetValue35</t>
  </si>
  <si>
    <t>targetReward35</t>
  </si>
  <si>
    <t>targetValue36</t>
  </si>
  <si>
    <t>targetReward36</t>
  </si>
  <si>
    <t>targetValue37</t>
  </si>
  <si>
    <t>targetReward37</t>
  </si>
  <si>
    <t>targetValue38</t>
  </si>
  <si>
    <t>targetReward38</t>
  </si>
  <si>
    <t>targetValue39</t>
  </si>
  <si>
    <t>targetReward39</t>
  </si>
  <si>
    <t>targetValue40</t>
  </si>
  <si>
    <t>targetReward40</t>
  </si>
  <si>
    <t>targetValue41</t>
  </si>
  <si>
    <t>targetReward41</t>
  </si>
  <si>
    <t>targetValue42</t>
  </si>
  <si>
    <t>targetReward42</t>
  </si>
  <si>
    <t>targetValue43</t>
  </si>
  <si>
    <t>targetReward43</t>
  </si>
  <si>
    <t>targetValue44</t>
  </si>
  <si>
    <t>targetReward44</t>
  </si>
  <si>
    <t>targetValue45</t>
  </si>
  <si>
    <t>targetReward45</t>
  </si>
  <si>
    <t>targetValue46</t>
  </si>
  <si>
    <t>targetReward46</t>
  </si>
  <si>
    <t>targetValue47</t>
  </si>
  <si>
    <t>targetReward47</t>
  </si>
  <si>
    <t>targetValue48</t>
  </si>
  <si>
    <t>targetReward48</t>
  </si>
  <si>
    <t>targetValue49</t>
  </si>
  <si>
    <t>targetReward49</t>
  </si>
  <si>
    <t>targetValue50</t>
  </si>
  <si>
    <t>targetReward50</t>
  </si>
  <si>
    <t>10炮内捕获捕获boss——奖励组1</t>
    <phoneticPr fontId="47" type="noConversion"/>
  </si>
  <si>
    <t>任意炮倍，累计捕获任意普通鱼n条</t>
    <phoneticPr fontId="47" type="noConversion"/>
  </si>
  <si>
    <t>累计使用n个召唤</t>
    <phoneticPr fontId="45" type="noConversion"/>
  </si>
  <si>
    <t>累计使用n个狂暴</t>
    <phoneticPr fontId="45" type="noConversion"/>
  </si>
  <si>
    <t>超级火力</t>
    <phoneticPr fontId="45" type="noConversion"/>
  </si>
  <si>
    <t>无中生有</t>
    <phoneticPr fontId="45" type="noConversion"/>
  </si>
  <si>
    <t>累计使用n个召唤</t>
    <phoneticPr fontId="47" type="noConversion"/>
  </si>
  <si>
    <t>累计使用n个狂暴</t>
    <phoneticPr fontId="47" type="noConversion"/>
  </si>
  <si>
    <t>狂暴</t>
    <phoneticPr fontId="47" type="noConversion"/>
  </si>
  <si>
    <t>锁定</t>
    <phoneticPr fontId="45" type="noConversion"/>
  </si>
  <si>
    <t>钻石</t>
    <phoneticPr fontId="47" type="noConversion"/>
  </si>
  <si>
    <t>冰冻</t>
    <phoneticPr fontId="47" type="noConversion"/>
  </si>
  <si>
    <t>锁定</t>
    <phoneticPr fontId="47" type="noConversion"/>
  </si>
  <si>
    <t>锁定</t>
    <phoneticPr fontId="47" type="noConversion"/>
  </si>
  <si>
    <t>狂暴</t>
    <phoneticPr fontId="47" type="noConversion"/>
  </si>
  <si>
    <t>金币</t>
    <phoneticPr fontId="47" type="noConversion"/>
  </si>
  <si>
    <t>钻石</t>
    <phoneticPr fontId="47" type="noConversion"/>
  </si>
  <si>
    <t>锁定</t>
    <phoneticPr fontId="47" type="noConversion"/>
  </si>
  <si>
    <t>冰冻</t>
    <phoneticPr fontId="47" type="noConversion"/>
  </si>
  <si>
    <t>召唤</t>
    <phoneticPr fontId="47" type="noConversion"/>
  </si>
  <si>
    <t>锁定</t>
    <phoneticPr fontId="47" type="noConversion"/>
  </si>
  <si>
    <t>狂暴</t>
    <phoneticPr fontId="47" type="noConversion"/>
  </si>
  <si>
    <t>狂暴</t>
    <phoneticPr fontId="47" type="noConversion"/>
  </si>
  <si>
    <t>1小时
1天</t>
    <phoneticPr fontId="47" type="noConversion"/>
  </si>
  <si>
    <t>天数：
1天按照1小时考虑</t>
    <phoneticPr fontId="45" type="noConversion"/>
  </si>
  <si>
    <t>n天</t>
    <phoneticPr fontId="47" type="noConversion"/>
  </si>
  <si>
    <t>1小时
为1天</t>
    <phoneticPr fontId="47" type="noConversion"/>
  </si>
  <si>
    <t>1|2|50000000,1|1|50,2|1001|5</t>
    <phoneticPr fontId="45" type="noConversion"/>
  </si>
  <si>
    <t>1|2|200000000,1|1|200,2|1001|20</t>
    <phoneticPr fontId="45" type="noConversion"/>
  </si>
  <si>
    <t>1|2|100000000,1|1|100,2|1001|10</t>
    <phoneticPr fontId="45" type="noConversion"/>
  </si>
  <si>
    <t>只中转盘的概率=【期望-（奖池+转盘）】/【转盘-（奖池+转盘）】</t>
    <phoneticPr fontId="45" type="noConversion"/>
  </si>
  <si>
    <t>狂暴</t>
    <phoneticPr fontId="47" type="noConversion"/>
  </si>
  <si>
    <t>物品1类型|物品id1|数量
格式：x1|y1|z1,x2|y2|z2|
x：消耗类型；：1货币，2道具
y：物品id，1钻石，2金币 ，
其他的物品还没定义
z：具体数量
不填代表没有奖励</t>
    <phoneticPr fontId="45" type="noConversion"/>
  </si>
  <si>
    <t>风翅膀</t>
  </si>
  <si>
    <t>风翅膀</t>
    <phoneticPr fontId="45" type="noConversion"/>
  </si>
  <si>
    <t>火翅膀</t>
    <phoneticPr fontId="45" type="noConversion"/>
  </si>
  <si>
    <t>雷翅膀</t>
  </si>
  <si>
    <t>雷翅膀</t>
    <phoneticPr fontId="45" type="noConversion"/>
  </si>
  <si>
    <t>金币</t>
    <phoneticPr fontId="45" type="noConversion"/>
  </si>
  <si>
    <t>数量</t>
    <phoneticPr fontId="45" type="noConversion"/>
  </si>
  <si>
    <t>物品类型</t>
    <phoneticPr fontId="45" type="noConversion"/>
  </si>
  <si>
    <t>bonus</t>
    <phoneticPr fontId="45" type="noConversion"/>
  </si>
  <si>
    <t>bonus</t>
    <phoneticPr fontId="45" type="noConversion"/>
  </si>
  <si>
    <t>物品类型</t>
    <phoneticPr fontId="45" type="noConversion"/>
  </si>
  <si>
    <t>数量</t>
    <phoneticPr fontId="45" type="noConversion"/>
  </si>
  <si>
    <t>bonus</t>
    <phoneticPr fontId="45" type="noConversion"/>
  </si>
  <si>
    <t>金币</t>
    <phoneticPr fontId="45" type="noConversion"/>
  </si>
  <si>
    <t>超级武器1</t>
    <phoneticPr fontId="45" type="noConversion"/>
  </si>
  <si>
    <t>超级武器2</t>
    <phoneticPr fontId="45" type="noConversion"/>
  </si>
  <si>
    <t>锁定</t>
    <phoneticPr fontId="45" type="noConversion"/>
  </si>
  <si>
    <t>朱雀石</t>
  </si>
  <si>
    <t>朱雀石</t>
    <phoneticPr fontId="45" type="noConversion"/>
  </si>
  <si>
    <t>玄武石</t>
  </si>
  <si>
    <t>青龙石</t>
  </si>
  <si>
    <t>白虎石</t>
  </si>
  <si>
    <t>灵石</t>
    <phoneticPr fontId="45" type="noConversion"/>
  </si>
  <si>
    <t>钻石</t>
    <phoneticPr fontId="45" type="noConversion"/>
  </si>
  <si>
    <t>钻石</t>
    <phoneticPr fontId="45" type="noConversion"/>
  </si>
  <si>
    <t>朱雀石</t>
    <phoneticPr fontId="45" type="noConversion"/>
  </si>
  <si>
    <t>锁定</t>
    <phoneticPr fontId="45" type="noConversion"/>
  </si>
  <si>
    <t>itemId6</t>
    <phoneticPr fontId="45" type="noConversion"/>
  </si>
  <si>
    <t>pro6</t>
    <phoneticPr fontId="45" type="noConversion"/>
  </si>
  <si>
    <t>itemId7</t>
    <phoneticPr fontId="45" type="noConversion"/>
  </si>
  <si>
    <t>pro7</t>
    <phoneticPr fontId="45" type="noConversion"/>
  </si>
  <si>
    <t>itemId8</t>
    <phoneticPr fontId="45" type="noConversion"/>
  </si>
  <si>
    <t>pro8</t>
    <phoneticPr fontId="45" type="noConversion"/>
  </si>
  <si>
    <t>itemId9</t>
    <phoneticPr fontId="45" type="noConversion"/>
  </si>
  <si>
    <t>pro9</t>
    <phoneticPr fontId="45" type="noConversion"/>
  </si>
  <si>
    <t>itemId10</t>
    <phoneticPr fontId="45" type="noConversion"/>
  </si>
  <si>
    <t>pro10</t>
    <phoneticPr fontId="45" type="noConversion"/>
  </si>
  <si>
    <t>概率权重</t>
  </si>
  <si>
    <t>超级武器碎片1</t>
    <phoneticPr fontId="45" type="noConversion"/>
  </si>
  <si>
    <t>超级武器碎片2</t>
    <phoneticPr fontId="45" type="noConversion"/>
  </si>
  <si>
    <t>超级武器碎片2</t>
    <phoneticPr fontId="45" type="noConversion"/>
  </si>
  <si>
    <t>超级武器3</t>
    <phoneticPr fontId="45" type="noConversion"/>
  </si>
  <si>
    <t>超级武器4</t>
    <phoneticPr fontId="45" type="noConversion"/>
  </si>
  <si>
    <t>超级武器4</t>
    <phoneticPr fontId="45" type="noConversion"/>
  </si>
  <si>
    <t>玄武石</t>
    <phoneticPr fontId="45" type="noConversion"/>
  </si>
  <si>
    <t>青龙石</t>
    <phoneticPr fontId="45" type="noConversion"/>
  </si>
  <si>
    <t>白虎石</t>
    <phoneticPr fontId="45" type="noConversion"/>
  </si>
  <si>
    <t>灵石</t>
    <phoneticPr fontId="45" type="noConversion"/>
  </si>
  <si>
    <t>灵石</t>
    <phoneticPr fontId="45" type="noConversion"/>
  </si>
  <si>
    <t>冰冻</t>
    <phoneticPr fontId="45" type="noConversion"/>
  </si>
  <si>
    <t>召唤</t>
    <phoneticPr fontId="45" type="noConversion"/>
  </si>
  <si>
    <t>召唤</t>
    <phoneticPr fontId="45" type="noConversion"/>
  </si>
  <si>
    <t>超级武器碎片3</t>
    <phoneticPr fontId="45" type="noConversion"/>
  </si>
  <si>
    <t>超级武器碎片3</t>
    <phoneticPr fontId="45" type="noConversion"/>
  </si>
  <si>
    <t>超级武器碎片4</t>
    <phoneticPr fontId="45" type="noConversion"/>
  </si>
  <si>
    <t>期望值</t>
    <phoneticPr fontId="45" type="noConversion"/>
  </si>
  <si>
    <t>权重</t>
    <phoneticPr fontId="45" type="noConversion"/>
  </si>
  <si>
    <t>广告次数</t>
    <phoneticPr fontId="45" type="noConversion"/>
  </si>
  <si>
    <t>单次价值</t>
    <phoneticPr fontId="45" type="noConversion"/>
  </si>
  <si>
    <t>单次广告金币价值</t>
    <phoneticPr fontId="45" type="noConversion"/>
  </si>
  <si>
    <t>看广告
抽中权重</t>
    <phoneticPr fontId="45" type="noConversion"/>
  </si>
  <si>
    <t>正常玩</t>
    <phoneticPr fontId="45" type="noConversion"/>
  </si>
  <si>
    <t>weight1</t>
    <phoneticPr fontId="45" type="noConversion"/>
  </si>
  <si>
    <t>不看广告</t>
    <phoneticPr fontId="45" type="noConversion"/>
  </si>
  <si>
    <t>看广告</t>
    <phoneticPr fontId="45" type="noConversion"/>
  </si>
  <si>
    <t>注意尽量别让第一组数概率为0</t>
    <phoneticPr fontId="45" type="noConversion"/>
  </si>
  <si>
    <t>/小时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</si>
</sst>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0%"/>
    <numFmt numFmtId="177" formatCode="0.0"/>
    <numFmt numFmtId="178" formatCode="0_ "/>
    <numFmt numFmtId="179" formatCode="0.0%"/>
    <numFmt numFmtId="180" formatCode="0.0000000"/>
    <numFmt numFmtId="181" formatCode="0.0000_);[Red]\(0.0000\)"/>
    <numFmt numFmtId="182" formatCode="0.000000000"/>
    <numFmt numFmtId="183" formatCode="0.000000000_ "/>
    <numFmt numFmtId="184" formatCode="0.000"/>
    <numFmt numFmtId="185" formatCode="0.0000%"/>
    <numFmt numFmtId="186" formatCode="0_);[Red]\(0\)"/>
    <numFmt numFmtId="187" formatCode="0.0000"/>
  </numFmts>
  <fonts count="51" x14ac:knownFonts="1">
    <font>
      <sz val="11"/>
      <color theme="1"/>
      <name val="宋体"/>
      <charset val="134"/>
      <scheme val="minor"/>
    </font>
    <font>
      <sz val="11"/>
      <color theme="1"/>
      <name val="微软雅黑"/>
      <family val="2"/>
      <charset val="134"/>
    </font>
    <font>
      <sz val="10"/>
      <color theme="1"/>
      <name val="微软雅黑"/>
      <family val="2"/>
      <charset val="134"/>
    </font>
    <font>
      <sz val="8"/>
      <color theme="1"/>
      <name val="微软雅黑"/>
      <family val="2"/>
      <charset val="134"/>
    </font>
    <font>
      <sz val="9"/>
      <color theme="1"/>
      <name val="微软雅黑"/>
      <family val="2"/>
      <charset val="134"/>
    </font>
    <font>
      <sz val="11"/>
      <color rgb="FFFF0000"/>
      <name val="微软雅黑"/>
      <family val="2"/>
      <charset val="134"/>
    </font>
    <font>
      <sz val="9"/>
      <color rgb="FFFF0000"/>
      <name val="微软雅黑"/>
      <family val="2"/>
      <charset val="134"/>
    </font>
    <font>
      <b/>
      <sz val="10"/>
      <color rgb="FFFF0000"/>
      <name val="微软雅黑"/>
      <family val="2"/>
      <charset val="134"/>
    </font>
    <font>
      <b/>
      <sz val="11"/>
      <color rgb="FFFF0000"/>
      <name val="微软雅黑"/>
      <family val="2"/>
      <charset val="134"/>
    </font>
    <font>
      <b/>
      <sz val="11"/>
      <color theme="1"/>
      <name val="微软雅黑"/>
      <family val="2"/>
      <charset val="134"/>
    </font>
    <font>
      <sz val="10"/>
      <color rgb="FFFF0000"/>
      <name val="微软雅黑"/>
      <family val="2"/>
      <charset val="134"/>
    </font>
    <font>
      <sz val="8"/>
      <color rgb="FFFF0000"/>
      <name val="微软雅黑"/>
      <family val="2"/>
      <charset val="134"/>
    </font>
    <font>
      <sz val="11"/>
      <color rgb="FF7030A0"/>
      <name val="微软雅黑"/>
      <family val="2"/>
      <charset val="134"/>
    </font>
    <font>
      <b/>
      <sz val="10"/>
      <color theme="1"/>
      <name val="微软雅黑"/>
      <family val="2"/>
      <charset val="134"/>
    </font>
    <font>
      <b/>
      <sz val="10"/>
      <color theme="0"/>
      <name val="微软雅黑"/>
      <family val="2"/>
      <charset val="134"/>
    </font>
    <font>
      <b/>
      <sz val="11"/>
      <color rgb="FFFF0000"/>
      <name val="宋体"/>
      <family val="3"/>
      <charset val="134"/>
      <scheme val="minor"/>
    </font>
    <font>
      <sz val="10.5"/>
      <color rgb="FF000000"/>
      <name val="微软雅黑"/>
      <family val="2"/>
      <charset val="134"/>
    </font>
    <font>
      <sz val="10.5"/>
      <color theme="1"/>
      <name val="微软雅黑"/>
      <family val="2"/>
      <charset val="134"/>
    </font>
    <font>
      <sz val="11"/>
      <color rgb="FF000000"/>
      <name val="等线"/>
      <family val="3"/>
      <charset val="134"/>
    </font>
    <font>
      <u/>
      <sz val="11"/>
      <color theme="1"/>
      <name val="微软雅黑"/>
      <family val="2"/>
      <charset val="134"/>
    </font>
    <font>
      <sz val="18"/>
      <color theme="1"/>
      <name val="微软雅黑"/>
      <family val="2"/>
      <charset val="134"/>
    </font>
    <font>
      <b/>
      <sz val="11"/>
      <color rgb="FF7030A0"/>
      <name val="微软雅黑"/>
      <family val="2"/>
      <charset val="134"/>
    </font>
    <font>
      <sz val="11"/>
      <color rgb="FF9C0006"/>
      <name val="宋体"/>
      <family val="3"/>
      <charset val="134"/>
      <scheme val="minor"/>
    </font>
    <font>
      <sz val="11"/>
      <color rgb="FF9C6500"/>
      <name val="宋体"/>
      <family val="3"/>
      <charset val="134"/>
      <scheme val="minor"/>
    </font>
    <font>
      <b/>
      <sz val="10"/>
      <color rgb="FF7030A0"/>
      <name val="微软雅黑"/>
      <family val="2"/>
      <charset val="134"/>
    </font>
    <font>
      <sz val="10"/>
      <name val="微软雅黑"/>
      <family val="2"/>
      <charset val="134"/>
    </font>
    <font>
      <b/>
      <sz val="9"/>
      <color rgb="FFFF0000"/>
      <name val="微软雅黑"/>
      <family val="2"/>
      <charset val="134"/>
    </font>
    <font>
      <b/>
      <i/>
      <sz val="10.5"/>
      <color rgb="FF000000"/>
      <name val="微软雅黑"/>
      <family val="2"/>
      <charset val="134"/>
    </font>
    <font>
      <sz val="10"/>
      <color theme="0"/>
      <name val="微软雅黑"/>
      <family val="2"/>
      <charset val="134"/>
    </font>
    <font>
      <b/>
      <sz val="11"/>
      <color rgb="FF00B0F0"/>
      <name val="微软雅黑"/>
      <family val="2"/>
      <charset val="134"/>
    </font>
    <font>
      <b/>
      <sz val="9"/>
      <color rgb="FF7030A0"/>
      <name val="微软雅黑"/>
      <family val="2"/>
      <charset val="134"/>
    </font>
    <font>
      <sz val="10"/>
      <color rgb="FF7030A0"/>
      <name val="宋体"/>
      <family val="3"/>
      <charset val="134"/>
      <scheme val="minor"/>
    </font>
    <font>
      <b/>
      <sz val="8"/>
      <color rgb="FF7030A0"/>
      <name val="微软雅黑"/>
      <family val="2"/>
      <charset val="134"/>
    </font>
    <font>
      <sz val="11"/>
      <name val="微软雅黑"/>
      <family val="2"/>
      <charset val="134"/>
    </font>
    <font>
      <sz val="11"/>
      <color rgb="FFFF0000"/>
      <name val="宋体"/>
      <family val="3"/>
      <charset val="134"/>
      <scheme val="minor"/>
    </font>
    <font>
      <b/>
      <sz val="11"/>
      <color theme="1"/>
      <name val="宋体"/>
      <family val="3"/>
      <charset val="134"/>
      <scheme val="minor"/>
    </font>
    <font>
      <sz val="11"/>
      <color theme="1"/>
      <name val="宋体"/>
      <family val="3"/>
      <charset val="134"/>
      <scheme val="minor"/>
    </font>
    <font>
      <b/>
      <sz val="8"/>
      <color rgb="FFFF0000"/>
      <name val="微软雅黑"/>
      <family val="2"/>
      <charset val="134"/>
    </font>
    <font>
      <b/>
      <sz val="8"/>
      <color theme="0"/>
      <name val="微软雅黑"/>
      <family val="2"/>
      <charset val="134"/>
    </font>
    <font>
      <b/>
      <sz val="8"/>
      <color theme="1"/>
      <name val="微软雅黑"/>
      <family val="2"/>
      <charset val="134"/>
    </font>
    <font>
      <b/>
      <sz val="9"/>
      <color theme="1"/>
      <name val="微软雅黑"/>
      <family val="2"/>
      <charset val="134"/>
    </font>
    <font>
      <sz val="8"/>
      <color rgb="FF7030A0"/>
      <name val="微软雅黑"/>
      <family val="2"/>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b/>
      <sz val="10"/>
      <color rgb="FF0070C0"/>
      <name val="微软雅黑"/>
      <family val="2"/>
      <charset val="134"/>
    </font>
    <font>
      <sz val="9"/>
      <name val="宋体"/>
      <family val="3"/>
      <charset val="134"/>
      <scheme val="minor"/>
    </font>
    <font>
      <sz val="6"/>
      <color theme="1"/>
      <name val="微软雅黑"/>
      <family val="2"/>
      <charset val="134"/>
    </font>
    <font>
      <sz val="9"/>
      <color indexed="81"/>
      <name val="宋体"/>
      <family val="3"/>
      <charset val="134"/>
    </font>
    <font>
      <b/>
      <sz val="9"/>
      <color indexed="81"/>
      <name val="宋体"/>
      <family val="3"/>
      <charset val="134"/>
    </font>
  </fonts>
  <fills count="35">
    <fill>
      <patternFill patternType="none"/>
    </fill>
    <fill>
      <patternFill patternType="gray125"/>
    </fill>
    <fill>
      <patternFill patternType="solid">
        <fgColor theme="3" tint="0.79934080019531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34080019531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3966490676595355"/>
        <bgColor indexed="64"/>
      </patternFill>
    </fill>
    <fill>
      <patternFill patternType="solid">
        <fgColor theme="3" tint="0.3966490676595355"/>
        <bgColor indexed="64"/>
      </patternFill>
    </fill>
    <fill>
      <patternFill patternType="solid">
        <fgColor theme="7" tint="-0.249977111117893"/>
        <bgColor indexed="64"/>
      </patternFill>
    </fill>
    <fill>
      <patternFill patternType="solid">
        <fgColor theme="6" tint="0.39695425275429547"/>
        <bgColor indexed="64"/>
      </patternFill>
    </fill>
    <fill>
      <patternFill patternType="solid">
        <fgColor rgb="FFFFC000"/>
        <bgColor indexed="64"/>
      </patternFill>
    </fill>
    <fill>
      <patternFill patternType="solid">
        <fgColor rgb="FFEE715C"/>
        <bgColor indexed="64"/>
      </patternFill>
    </fill>
    <fill>
      <patternFill patternType="solid">
        <fgColor theme="8" tint="0.59999389629810485"/>
        <bgColor indexed="64"/>
      </patternFill>
    </fill>
    <fill>
      <patternFill patternType="solid">
        <fgColor theme="9" tint="0.7993408001953185"/>
        <bgColor indexed="64"/>
      </patternFill>
    </fill>
    <fill>
      <patternFill patternType="solid">
        <fgColor rgb="FFFF0000"/>
        <bgColor indexed="64"/>
      </patternFill>
    </fill>
    <fill>
      <patternFill patternType="solid">
        <fgColor theme="8" tint="0.3966490676595355"/>
        <bgColor indexed="64"/>
      </patternFill>
    </fill>
    <fill>
      <patternFill patternType="solid">
        <fgColor theme="5" tint="0.59999389629810485"/>
        <bgColor indexed="64"/>
      </patternFill>
    </fill>
    <fill>
      <patternFill patternType="solid">
        <fgColor rgb="FFFFC7CE"/>
        <bgColor indexed="64"/>
      </patternFill>
    </fill>
    <fill>
      <patternFill patternType="solid">
        <fgColor rgb="FFFFEB9C"/>
        <bgColor indexed="64"/>
      </patternFill>
    </fill>
    <fill>
      <patternFill patternType="solid">
        <fgColor theme="0" tint="-0.249977111117893"/>
        <bgColor indexed="64"/>
      </patternFill>
    </fill>
    <fill>
      <patternFill patternType="solid">
        <fgColor theme="7" tint="0.7993408001953185"/>
        <bgColor indexed="64"/>
      </patternFill>
    </fill>
    <fill>
      <patternFill patternType="solid">
        <fgColor rgb="FF00B050"/>
        <bgColor indexed="64"/>
      </patternFill>
    </fill>
    <fill>
      <patternFill patternType="solid">
        <fgColor rgb="FF00B0F0"/>
        <bgColor indexed="64"/>
      </patternFill>
    </fill>
    <fill>
      <patternFill patternType="solid">
        <fgColor theme="0" tint="-0.14697714163640249"/>
        <bgColor indexed="64"/>
      </patternFill>
    </fill>
    <fill>
      <patternFill patternType="solid">
        <fgColor theme="9" tint="0.39704580828272346"/>
        <bgColor indexed="64"/>
      </patternFill>
    </fill>
    <fill>
      <patternFill patternType="solid">
        <fgColor rgb="FF92D050"/>
        <bgColor indexed="64"/>
      </patternFill>
    </fill>
    <fill>
      <patternFill patternType="solid">
        <fgColor theme="9" tint="0.3979308450575274"/>
        <bgColor indexed="64"/>
      </patternFill>
    </fill>
    <fill>
      <patternFill patternType="solid">
        <fgColor theme="6" tint="0.59999389629810485"/>
        <bgColor indexed="64"/>
      </patternFill>
    </fill>
    <fill>
      <patternFill patternType="solid">
        <fgColor rgb="FF7030A0"/>
        <bgColor indexed="64"/>
      </patternFill>
    </fill>
    <fill>
      <patternFill patternType="solid">
        <fgColor theme="6"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right/>
      <top style="thin">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top style="dash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5">
    <xf numFmtId="0" fontId="0" fillId="0" borderId="0"/>
    <xf numFmtId="0" fontId="22" fillId="19" borderId="0" applyNumberFormat="0" applyBorder="0" applyAlignment="0" applyProtection="0">
      <alignment vertical="center"/>
    </xf>
    <xf numFmtId="9" fontId="44" fillId="0" borderId="0" applyFont="0" applyFill="0" applyBorder="0" applyAlignment="0" applyProtection="0">
      <alignment vertical="center"/>
    </xf>
    <xf numFmtId="0" fontId="23" fillId="20" borderId="0" applyNumberFormat="0" applyBorder="0" applyAlignment="0" applyProtection="0">
      <alignment vertical="center"/>
    </xf>
    <xf numFmtId="0" fontId="44" fillId="0" borderId="0"/>
  </cellStyleXfs>
  <cellXfs count="450">
    <xf numFmtId="0" fontId="0" fillId="0" borderId="0" xfId="0"/>
    <xf numFmtId="0" fontId="1" fillId="0" borderId="0" xfId="0" applyFont="1" applyAlignment="1">
      <alignment horizontal="left" vertical="center"/>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3" fillId="3" borderId="1" xfId="0" applyFont="1" applyFill="1" applyBorder="1" applyAlignment="1">
      <alignment horizontal="left" vertical="center" wrapText="1"/>
    </xf>
    <xf numFmtId="0" fontId="0" fillId="0" borderId="0" xfId="0" applyAlignment="1">
      <alignment horizontal="left"/>
    </xf>
    <xf numFmtId="0" fontId="2" fillId="0" borderId="0" xfId="0" applyFont="1" applyAlignment="1">
      <alignment horizontal="left" vertical="center"/>
    </xf>
    <xf numFmtId="0" fontId="2"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3" xfId="0" applyFont="1" applyFill="1" applyBorder="1" applyAlignment="1">
      <alignment horizontal="left" vertical="center" wrapText="1"/>
    </xf>
    <xf numFmtId="0" fontId="1" fillId="0" borderId="4" xfId="0" applyFont="1" applyBorder="1" applyAlignment="1">
      <alignment horizontal="left" vertical="center"/>
    </xf>
    <xf numFmtId="0" fontId="1" fillId="0" borderId="0" xfId="0" applyFont="1" applyBorder="1" applyAlignment="1">
      <alignment horizontal="left" vertical="center"/>
    </xf>
    <xf numFmtId="0" fontId="5" fillId="0" borderId="0" xfId="0" applyFont="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5" borderId="7" xfId="0" applyFont="1" applyFill="1" applyBorder="1" applyAlignment="1">
      <alignment horizontal="left" vertical="center"/>
    </xf>
    <xf numFmtId="0" fontId="4" fillId="5"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 fillId="0" borderId="0" xfId="0" applyFont="1" applyAlignment="1">
      <alignment horizontal="left" vertical="center" wrapText="1"/>
    </xf>
    <xf numFmtId="0" fontId="1" fillId="0" borderId="10" xfId="0" applyFont="1" applyBorder="1" applyAlignment="1">
      <alignment horizontal="left" vertical="center"/>
    </xf>
    <xf numFmtId="1" fontId="1" fillId="0" borderId="0" xfId="0" applyNumberFormat="1" applyFont="1" applyAlignment="1">
      <alignment horizontal="left" vertical="center"/>
    </xf>
    <xf numFmtId="0" fontId="1" fillId="0" borderId="11" xfId="0" applyFont="1" applyBorder="1" applyAlignment="1">
      <alignment horizontal="left" vertical="center"/>
    </xf>
    <xf numFmtId="0" fontId="2" fillId="0" borderId="12" xfId="0" applyFont="1" applyBorder="1" applyAlignment="1">
      <alignment horizontal="left" vertical="center"/>
    </xf>
    <xf numFmtId="1" fontId="1" fillId="0" borderId="13" xfId="0" applyNumberFormat="1"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 fontId="1" fillId="0" borderId="11" xfId="0" applyNumberFormat="1" applyFont="1" applyBorder="1" applyAlignment="1">
      <alignment horizontal="left" vertical="center"/>
    </xf>
    <xf numFmtId="0" fontId="4" fillId="5" borderId="14" xfId="0" applyFont="1" applyFill="1" applyBorder="1" applyAlignment="1">
      <alignment horizontal="left" vertical="center" wrapText="1"/>
    </xf>
    <xf numFmtId="0" fontId="6" fillId="0" borderId="0" xfId="0" applyFont="1"/>
    <xf numFmtId="10" fontId="1" fillId="0" borderId="0" xfId="2" applyNumberFormat="1" applyFont="1" applyAlignment="1"/>
    <xf numFmtId="0" fontId="2" fillId="3" borderId="1" xfId="0" applyFont="1" applyFill="1" applyBorder="1" applyAlignment="1">
      <alignment horizontal="left"/>
    </xf>
    <xf numFmtId="0" fontId="2" fillId="6" borderId="1" xfId="0" applyFont="1" applyFill="1" applyBorder="1" applyAlignment="1">
      <alignment horizontal="left"/>
    </xf>
    <xf numFmtId="0" fontId="7" fillId="6" borderId="1" xfId="0" applyFont="1" applyFill="1" applyBorder="1" applyAlignment="1">
      <alignment horizontal="left"/>
    </xf>
    <xf numFmtId="0" fontId="0" fillId="7" borderId="0" xfId="0" applyFont="1" applyFill="1"/>
    <xf numFmtId="0" fontId="4" fillId="2" borderId="1" xfId="0" applyFont="1" applyFill="1" applyBorder="1" applyAlignment="1">
      <alignment vertical="center" wrapText="1"/>
    </xf>
    <xf numFmtId="0" fontId="3" fillId="6"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 fillId="0" borderId="15" xfId="0" applyFont="1" applyFill="1" applyBorder="1" applyAlignment="1">
      <alignment horizontal="left" vertical="center"/>
    </xf>
    <xf numFmtId="0" fontId="1" fillId="0" borderId="0" xfId="0" applyFont="1" applyAlignment="1">
      <alignment horizontal="left"/>
    </xf>
    <xf numFmtId="0" fontId="1" fillId="7" borderId="4" xfId="0" applyFont="1" applyFill="1" applyBorder="1" applyAlignment="1">
      <alignment horizontal="left" vertical="center"/>
    </xf>
    <xf numFmtId="0" fontId="1" fillId="7" borderId="0" xfId="0" applyFont="1" applyFill="1" applyBorder="1" applyAlignment="1">
      <alignment horizontal="left" vertical="center"/>
    </xf>
    <xf numFmtId="0" fontId="8" fillId="0" borderId="0" xfId="0" applyFont="1" applyAlignment="1">
      <alignment horizontal="left" vertical="center"/>
    </xf>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0" fontId="1" fillId="7" borderId="6" xfId="0" applyFont="1" applyFill="1" applyBorder="1" applyAlignment="1">
      <alignment horizontal="left" vertical="center"/>
    </xf>
    <xf numFmtId="0" fontId="2" fillId="0" borderId="13" xfId="0" applyFont="1" applyFill="1" applyBorder="1" applyAlignment="1">
      <alignment horizontal="left" vertical="center" wrapText="1"/>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1" fillId="0" borderId="15" xfId="0" applyFont="1" applyBorder="1" applyAlignment="1">
      <alignment horizontal="left" vertical="center" wrapText="1"/>
    </xf>
    <xf numFmtId="0" fontId="1" fillId="0" borderId="13" xfId="0" applyFont="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11" fillId="3" borderId="1" xfId="0" applyFont="1" applyFill="1" applyBorder="1" applyAlignment="1">
      <alignment horizontal="left" vertical="center" wrapText="1"/>
    </xf>
    <xf numFmtId="0" fontId="5" fillId="7" borderId="0" xfId="0" applyFont="1" applyFill="1" applyAlignment="1">
      <alignment horizontal="left" vertical="center"/>
    </xf>
    <xf numFmtId="49" fontId="1" fillId="7" borderId="0" xfId="0" applyNumberFormat="1" applyFont="1" applyFill="1" applyAlignment="1">
      <alignment horizontal="left" vertical="center"/>
    </xf>
    <xf numFmtId="0" fontId="1" fillId="0" borderId="0" xfId="0" applyFont="1" applyAlignment="1">
      <alignment horizontal="left" vertical="center" wrapText="1"/>
    </xf>
    <xf numFmtId="2" fontId="1" fillId="0" borderId="0" xfId="0" applyNumberFormat="1" applyFont="1" applyAlignment="1">
      <alignment horizontal="left" vertical="center"/>
    </xf>
    <xf numFmtId="49" fontId="1" fillId="0" borderId="0" xfId="0" applyNumberFormat="1" applyFont="1" applyAlignment="1">
      <alignment horizontal="left" vertical="center"/>
    </xf>
    <xf numFmtId="0" fontId="1" fillId="7" borderId="0" xfId="0" applyFont="1" applyFill="1" applyAlignment="1">
      <alignment horizontal="left" vertical="center"/>
    </xf>
    <xf numFmtId="0" fontId="3" fillId="2" borderId="1" xfId="0" applyFont="1" applyFill="1" applyBorder="1" applyAlignment="1">
      <alignment horizontal="left" vertical="top" wrapText="1"/>
    </xf>
    <xf numFmtId="0" fontId="12" fillId="0" borderId="0" xfId="0" applyFont="1" applyAlignment="1">
      <alignment horizontal="left"/>
    </xf>
    <xf numFmtId="0" fontId="2" fillId="0" borderId="0" xfId="0" applyFont="1" applyAlignment="1">
      <alignment horizontal="left"/>
    </xf>
    <xf numFmtId="0" fontId="1" fillId="0" borderId="0" xfId="0" applyFont="1" applyFill="1" applyAlignment="1">
      <alignment horizontal="left"/>
    </xf>
    <xf numFmtId="0" fontId="13"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0" fontId="2" fillId="7"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Border="1" applyAlignment="1">
      <alignment horizontal="left" vertical="center"/>
    </xf>
    <xf numFmtId="0" fontId="1" fillId="7" borderId="0" xfId="0" applyFont="1" applyFill="1" applyAlignment="1">
      <alignment horizontal="left"/>
    </xf>
    <xf numFmtId="0" fontId="4" fillId="2" borderId="1" xfId="0" applyFont="1" applyFill="1" applyBorder="1" applyAlignment="1">
      <alignment horizontal="left" vertical="center" wrapText="1"/>
    </xf>
    <xf numFmtId="0" fontId="1" fillId="0" borderId="0" xfId="0" applyNumberFormat="1" applyFont="1" applyAlignment="1">
      <alignment horizontal="left" vertical="center"/>
    </xf>
    <xf numFmtId="0" fontId="1" fillId="7" borderId="0" xfId="0" applyNumberFormat="1" applyFont="1" applyFill="1" applyAlignment="1">
      <alignment horizontal="left"/>
    </xf>
    <xf numFmtId="0" fontId="15" fillId="0" borderId="0" xfId="0" applyFont="1" applyAlignment="1">
      <alignment horizontal="left"/>
    </xf>
    <xf numFmtId="0" fontId="2"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0" xfId="0" applyNumberFormat="1" applyFont="1" applyFill="1" applyAlignment="1">
      <alignment horizontal="left"/>
    </xf>
    <xf numFmtId="0" fontId="1" fillId="5" borderId="0" xfId="0" applyFont="1" applyFill="1" applyAlignment="1">
      <alignment horizontal="left" vertical="center"/>
    </xf>
    <xf numFmtId="0" fontId="4" fillId="0" borderId="0" xfId="0" applyFont="1" applyFill="1" applyBorder="1" applyAlignment="1">
      <alignment horizontal="left" vertical="center" wrapText="1"/>
    </xf>
    <xf numFmtId="0" fontId="16" fillId="0" borderId="0" xfId="0" applyFont="1" applyFill="1"/>
    <xf numFmtId="0" fontId="1" fillId="11" borderId="0" xfId="0" applyFont="1" applyFill="1" applyAlignment="1">
      <alignment horizontal="left" vertical="center"/>
    </xf>
    <xf numFmtId="0" fontId="1" fillId="0" borderId="0" xfId="0" applyFont="1" applyFill="1" applyAlignment="1">
      <alignment horizontal="left" vertical="center"/>
    </xf>
    <xf numFmtId="0" fontId="1" fillId="12" borderId="0" xfId="0" applyFont="1" applyFill="1" applyAlignment="1">
      <alignment horizontal="left" vertical="center"/>
    </xf>
    <xf numFmtId="0" fontId="2" fillId="13" borderId="1" xfId="0" applyFont="1" applyFill="1" applyBorder="1" applyAlignment="1">
      <alignment horizontal="left"/>
    </xf>
    <xf numFmtId="0" fontId="3" fillId="13" borderId="1" xfId="0" applyFont="1" applyFill="1" applyBorder="1" applyAlignment="1">
      <alignment horizontal="left" vertical="top" wrapText="1"/>
    </xf>
    <xf numFmtId="0" fontId="3" fillId="0" borderId="0" xfId="0" applyFont="1" applyAlignment="1">
      <alignment horizontal="left" vertical="center" wrapText="1"/>
    </xf>
    <xf numFmtId="0" fontId="9" fillId="0" borderId="0" xfId="0" applyFont="1" applyAlignment="1">
      <alignment horizontal="left" vertical="center"/>
    </xf>
    <xf numFmtId="0" fontId="1" fillId="0" borderId="13" xfId="0" applyFont="1" applyFill="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1" fillId="0" borderId="0" xfId="0" applyNumberFormat="1" applyFont="1" applyBorder="1" applyAlignment="1">
      <alignment horizontal="left" vertical="center"/>
    </xf>
    <xf numFmtId="0" fontId="2" fillId="7" borderId="16" xfId="0" applyFont="1" applyFill="1" applyBorder="1" applyAlignment="1">
      <alignment horizontal="left" vertical="center"/>
    </xf>
    <xf numFmtId="0" fontId="1" fillId="7" borderId="12" xfId="0" applyFont="1" applyFill="1" applyBorder="1" applyAlignment="1">
      <alignment horizontal="left" vertical="center"/>
    </xf>
    <xf numFmtId="0" fontId="2" fillId="7" borderId="17" xfId="0" applyFont="1" applyFill="1" applyBorder="1" applyAlignment="1">
      <alignment horizontal="left" vertical="center"/>
    </xf>
    <xf numFmtId="0" fontId="2" fillId="7" borderId="18" xfId="0" applyFont="1" applyFill="1" applyBorder="1" applyAlignment="1">
      <alignment horizontal="left" vertical="center"/>
    </xf>
    <xf numFmtId="0" fontId="1" fillId="7" borderId="5" xfId="0" applyFont="1" applyFill="1" applyBorder="1" applyAlignment="1">
      <alignment horizontal="left" vertical="center"/>
    </xf>
    <xf numFmtId="0" fontId="2" fillId="7" borderId="13" xfId="0" applyFont="1" applyFill="1" applyBorder="1" applyAlignment="1">
      <alignment horizontal="left" vertical="center"/>
    </xf>
    <xf numFmtId="0" fontId="2" fillId="7" borderId="10" xfId="0" applyFont="1" applyFill="1" applyBorder="1" applyAlignment="1">
      <alignment horizontal="left" vertical="center"/>
    </xf>
    <xf numFmtId="0" fontId="2" fillId="7" borderId="11" xfId="0" applyFont="1" applyFill="1" applyBorder="1" applyAlignment="1">
      <alignment horizontal="left" vertical="center"/>
    </xf>
    <xf numFmtId="0" fontId="1" fillId="14" borderId="12" xfId="0" applyFont="1" applyFill="1" applyBorder="1" applyAlignment="1">
      <alignment horizontal="left" vertical="center"/>
    </xf>
    <xf numFmtId="0" fontId="1" fillId="14" borderId="4" xfId="0" applyFont="1" applyFill="1" applyBorder="1" applyAlignment="1">
      <alignment horizontal="left" vertical="center"/>
    </xf>
    <xf numFmtId="0" fontId="1" fillId="14" borderId="5" xfId="0" applyFont="1" applyFill="1" applyBorder="1" applyAlignment="1">
      <alignment horizontal="left" vertical="center"/>
    </xf>
    <xf numFmtId="0" fontId="1" fillId="7" borderId="13" xfId="0" applyFont="1" applyFill="1" applyBorder="1" applyAlignment="1">
      <alignment horizontal="left" vertical="center"/>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14" borderId="0" xfId="0" applyFont="1" applyFill="1" applyAlignment="1">
      <alignment horizontal="left" vertical="center"/>
    </xf>
    <xf numFmtId="2" fontId="4" fillId="0" borderId="0" xfId="0" applyNumberFormat="1" applyFont="1" applyAlignment="1">
      <alignment horizontal="left" vertical="center"/>
    </xf>
    <xf numFmtId="0" fontId="1" fillId="0" borderId="0" xfId="0" applyFont="1" applyAlignment="1">
      <alignment horizontal="right" vertical="center"/>
    </xf>
    <xf numFmtId="1" fontId="9" fillId="0" borderId="0" xfId="0" applyNumberFormat="1" applyFont="1" applyAlignment="1">
      <alignment horizontal="left" vertical="center"/>
    </xf>
    <xf numFmtId="177" fontId="4" fillId="0" borderId="0" xfId="0" applyNumberFormat="1" applyFont="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4" fillId="0" borderId="4" xfId="0" applyFont="1" applyBorder="1" applyAlignment="1">
      <alignment horizontal="right" vertical="center"/>
    </xf>
    <xf numFmtId="177" fontId="4" fillId="0" borderId="0" xfId="0" applyNumberFormat="1" applyFont="1" applyBorder="1" applyAlignment="1">
      <alignment horizontal="left" vertical="center"/>
    </xf>
    <xf numFmtId="10" fontId="4" fillId="0" borderId="10" xfId="2" applyNumberFormat="1" applyFont="1" applyBorder="1" applyAlignment="1">
      <alignment horizontal="left" vertical="center"/>
    </xf>
    <xf numFmtId="0" fontId="4" fillId="0" borderId="5" xfId="0" applyFont="1" applyBorder="1" applyAlignment="1">
      <alignment horizontal="right" vertical="center"/>
    </xf>
    <xf numFmtId="178" fontId="4" fillId="0" borderId="6" xfId="0" applyNumberFormat="1" applyFont="1" applyBorder="1" applyAlignment="1">
      <alignment horizontal="left" vertical="center"/>
    </xf>
    <xf numFmtId="10" fontId="4" fillId="0" borderId="11" xfId="2" applyNumberFormat="1" applyFont="1" applyBorder="1" applyAlignment="1">
      <alignment horizontal="left" vertical="center"/>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xf>
    <xf numFmtId="0" fontId="1" fillId="4" borderId="0" xfId="0" applyFont="1" applyFill="1" applyBorder="1" applyAlignment="1">
      <alignment horizontal="left" vertical="center"/>
    </xf>
    <xf numFmtId="0" fontId="2" fillId="0" borderId="0" xfId="0" applyFont="1" applyAlignment="1">
      <alignment horizontal="left" vertical="top" wrapText="1"/>
    </xf>
    <xf numFmtId="0" fontId="2" fillId="2" borderId="1" xfId="0" applyFont="1" applyFill="1" applyBorder="1" applyAlignment="1">
      <alignment horizontal="left" vertical="top" wrapText="1"/>
    </xf>
    <xf numFmtId="0" fontId="10" fillId="0" borderId="0" xfId="0" applyFont="1" applyAlignment="1">
      <alignment horizontal="left" vertical="top" wrapText="1"/>
    </xf>
    <xf numFmtId="0" fontId="17" fillId="0" borderId="0" xfId="0" applyFont="1" applyFill="1" applyAlignment="1">
      <alignment horizontal="left" vertical="center"/>
    </xf>
    <xf numFmtId="0" fontId="1" fillId="0" borderId="0" xfId="4" applyNumberFormat="1" applyFont="1" applyFill="1" applyAlignment="1">
      <alignment horizontal="left"/>
    </xf>
    <xf numFmtId="0" fontId="2" fillId="0" borderId="0" xfId="0" applyNumberFormat="1" applyFont="1" applyAlignment="1">
      <alignment horizontal="left" vertical="top" wrapText="1"/>
    </xf>
    <xf numFmtId="0" fontId="2" fillId="2" borderId="0" xfId="0" applyFont="1" applyFill="1" applyAlignment="1">
      <alignment horizontal="left"/>
    </xf>
    <xf numFmtId="0" fontId="8" fillId="0" borderId="0" xfId="0" applyFont="1" applyFill="1" applyAlignment="1">
      <alignment horizontal="left" vertical="center"/>
    </xf>
    <xf numFmtId="0" fontId="5" fillId="0" borderId="0" xfId="0" applyFont="1" applyAlignment="1">
      <alignment horizontal="left" vertical="center" wrapText="1"/>
    </xf>
    <xf numFmtId="0" fontId="18" fillId="0" borderId="0" xfId="0" applyFont="1" applyBorder="1" applyAlignment="1">
      <alignment vertical="center"/>
    </xf>
    <xf numFmtId="0" fontId="18" fillId="0" borderId="0" xfId="0" applyFont="1" applyBorder="1" applyAlignment="1">
      <alignment horizontal="right" vertical="center"/>
    </xf>
    <xf numFmtId="179" fontId="6" fillId="0" borderId="0" xfId="2" applyNumberFormat="1" applyFont="1" applyFill="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 fillId="7" borderId="15" xfId="0" applyFont="1" applyFill="1" applyBorder="1" applyAlignment="1">
      <alignment horizontal="left" vertical="center"/>
    </xf>
    <xf numFmtId="9" fontId="1" fillId="0" borderId="0" xfId="2" applyFont="1" applyAlignment="1">
      <alignment horizontal="left" vertical="center"/>
    </xf>
    <xf numFmtId="0" fontId="2" fillId="3" borderId="1" xfId="0" applyNumberFormat="1" applyFont="1" applyFill="1" applyBorder="1" applyAlignment="1">
      <alignment horizontal="left"/>
    </xf>
    <xf numFmtId="0" fontId="2" fillId="15" borderId="1" xfId="0" applyFont="1" applyFill="1" applyBorder="1" applyAlignment="1">
      <alignment horizontal="left"/>
    </xf>
    <xf numFmtId="0" fontId="3" fillId="2" borderId="1" xfId="0" applyFont="1" applyFill="1" applyBorder="1" applyAlignment="1">
      <alignment horizontal="left" vertical="center" wrapText="1"/>
    </xf>
    <xf numFmtId="0" fontId="3" fillId="3" borderId="1" xfId="0" applyNumberFormat="1" applyFont="1" applyFill="1" applyBorder="1" applyAlignment="1">
      <alignment horizontal="left" vertical="top" wrapText="1"/>
    </xf>
    <xf numFmtId="0" fontId="20" fillId="15" borderId="1" xfId="0" applyFont="1" applyFill="1" applyBorder="1" applyAlignment="1">
      <alignment horizontal="center" vertical="center" wrapText="1"/>
    </xf>
    <xf numFmtId="0" fontId="1" fillId="0" borderId="0" xfId="0" applyNumberFormat="1" applyFont="1" applyFill="1" applyAlignment="1">
      <alignment horizontal="left" vertical="center"/>
    </xf>
    <xf numFmtId="0" fontId="21" fillId="0" borderId="0" xfId="0" applyFont="1" applyFill="1" applyAlignment="1">
      <alignment horizontal="left"/>
    </xf>
    <xf numFmtId="0" fontId="1" fillId="15"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0" xfId="0" applyFont="1" applyBorder="1" applyAlignment="1">
      <alignment horizontal="left" vertical="center"/>
    </xf>
    <xf numFmtId="0" fontId="1" fillId="0" borderId="20" xfId="0" applyFont="1" applyFill="1" applyBorder="1" applyAlignment="1">
      <alignment horizontal="left"/>
    </xf>
    <xf numFmtId="0" fontId="1" fillId="0" borderId="20" xfId="0" applyNumberFormat="1" applyFont="1" applyFill="1" applyBorder="1" applyAlignment="1">
      <alignment horizontal="left" vertical="center"/>
    </xf>
    <xf numFmtId="0" fontId="1" fillId="15" borderId="21" xfId="0" applyFont="1" applyFill="1" applyBorder="1" applyAlignment="1">
      <alignment horizontal="left" vertical="center"/>
    </xf>
    <xf numFmtId="0" fontId="1" fillId="0" borderId="0" xfId="0" applyFont="1" applyFill="1" applyBorder="1" applyAlignment="1">
      <alignment horizontal="left"/>
    </xf>
    <xf numFmtId="0" fontId="1" fillId="0" borderId="0" xfId="0" applyNumberFormat="1" applyFont="1" applyFill="1" applyBorder="1" applyAlignment="1">
      <alignment horizontal="left" vertical="center"/>
    </xf>
    <xf numFmtId="0" fontId="1" fillId="15" borderId="22" xfId="0" applyFont="1" applyFill="1" applyBorder="1" applyAlignment="1">
      <alignment horizontal="left" vertical="center"/>
    </xf>
    <xf numFmtId="0" fontId="1" fillId="0" borderId="23" xfId="0" applyFont="1" applyFill="1" applyBorder="1" applyAlignment="1">
      <alignment horizontal="left" vertical="center"/>
    </xf>
    <xf numFmtId="0" fontId="1" fillId="0" borderId="23" xfId="0" applyFont="1" applyBorder="1" applyAlignment="1">
      <alignment horizontal="left" vertical="center"/>
    </xf>
    <xf numFmtId="0" fontId="1" fillId="0" borderId="23" xfId="0" applyFont="1" applyBorder="1" applyAlignment="1">
      <alignment horizontal="left"/>
    </xf>
    <xf numFmtId="0" fontId="1" fillId="0" borderId="23" xfId="0" applyNumberFormat="1"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22" xfId="0" applyFont="1" applyFill="1" applyBorder="1" applyAlignment="1">
      <alignment horizontal="left" vertical="center"/>
    </xf>
    <xf numFmtId="181" fontId="1" fillId="0" borderId="0" xfId="0" applyNumberFormat="1" applyFont="1" applyAlignment="1">
      <alignment horizontal="left" vertical="center"/>
    </xf>
    <xf numFmtId="0" fontId="2" fillId="15" borderId="1" xfId="0" applyNumberFormat="1" applyFont="1" applyFill="1" applyBorder="1" applyAlignment="1">
      <alignment horizontal="left"/>
    </xf>
    <xf numFmtId="0" fontId="20" fillId="15"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NumberFormat="1" applyFont="1" applyFill="1" applyBorder="1" applyAlignment="1">
      <alignment horizontal="center" vertical="center" wrapText="1"/>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3" xfId="0" applyFont="1" applyFill="1" applyBorder="1" applyAlignment="1">
      <alignment horizontal="left"/>
    </xf>
    <xf numFmtId="0" fontId="1" fillId="0" borderId="26" xfId="0" applyFont="1" applyFill="1" applyBorder="1" applyAlignment="1">
      <alignment horizontal="left" vertical="center"/>
    </xf>
    <xf numFmtId="0" fontId="9" fillId="0" borderId="0" xfId="0" applyFont="1" applyFill="1" applyAlignment="1">
      <alignment horizontal="left" vertical="center"/>
    </xf>
    <xf numFmtId="0" fontId="1" fillId="16"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5" fillId="0" borderId="0" xfId="0" applyFont="1" applyFill="1" applyAlignment="1">
      <alignment horizontal="left" vertical="center"/>
    </xf>
    <xf numFmtId="0" fontId="1" fillId="0" borderId="12" xfId="0" applyFont="1" applyBorder="1" applyAlignment="1">
      <alignment horizontal="center"/>
    </xf>
    <xf numFmtId="0" fontId="1" fillId="0" borderId="13" xfId="0" applyFont="1" applyBorder="1"/>
    <xf numFmtId="0" fontId="1" fillId="0" borderId="4" xfId="0" applyFont="1" applyBorder="1" applyAlignment="1">
      <alignment horizontal="center"/>
    </xf>
    <xf numFmtId="0" fontId="1" fillId="0" borderId="10" xfId="0" applyFont="1" applyBorder="1" applyAlignment="1">
      <alignment horizontal="left"/>
    </xf>
    <xf numFmtId="0" fontId="1" fillId="0" borderId="5" xfId="0" applyFont="1" applyBorder="1" applyAlignment="1">
      <alignment horizontal="center"/>
    </xf>
    <xf numFmtId="0" fontId="1" fillId="0" borderId="11" xfId="0" applyFont="1" applyBorder="1" applyAlignment="1">
      <alignment horizontal="left"/>
    </xf>
    <xf numFmtId="181" fontId="1" fillId="0" borderId="0" xfId="0" applyNumberFormat="1" applyFont="1" applyFill="1" applyAlignment="1">
      <alignment horizontal="left" vertical="center"/>
    </xf>
    <xf numFmtId="49" fontId="1" fillId="0" borderId="0" xfId="0" applyNumberFormat="1" applyFont="1" applyFill="1" applyAlignment="1">
      <alignment horizontal="left" vertical="center"/>
    </xf>
    <xf numFmtId="182" fontId="1" fillId="0" borderId="0" xfId="0" applyNumberFormat="1" applyFont="1" applyAlignment="1">
      <alignment horizontal="left" vertical="center"/>
    </xf>
    <xf numFmtId="183" fontId="1" fillId="0" borderId="0" xfId="0" applyNumberFormat="1" applyFont="1" applyAlignment="1">
      <alignment horizontal="left" vertical="center"/>
    </xf>
    <xf numFmtId="179" fontId="1" fillId="0" borderId="0" xfId="2" applyNumberFormat="1" applyFont="1" applyAlignment="1">
      <alignment horizontal="left" vertical="center"/>
    </xf>
    <xf numFmtId="0" fontId="1" fillId="17" borderId="0" xfId="0" applyFont="1" applyFill="1" applyAlignment="1">
      <alignment horizontal="left"/>
    </xf>
    <xf numFmtId="0" fontId="1" fillId="18" borderId="0" xfId="0" applyFont="1" applyFill="1" applyAlignment="1">
      <alignment horizontal="left"/>
    </xf>
    <xf numFmtId="0" fontId="1" fillId="0" borderId="0" xfId="0" applyFont="1" applyAlignment="1">
      <alignment vertical="center"/>
    </xf>
    <xf numFmtId="0" fontId="2" fillId="2" borderId="1" xfId="0" applyFont="1" applyFill="1" applyBorder="1" applyAlignment="1">
      <alignment horizontal="left" vertical="center" wrapText="1"/>
    </xf>
    <xf numFmtId="0" fontId="1" fillId="0" borderId="1" xfId="4" applyFont="1" applyBorder="1" applyAlignment="1">
      <alignment horizontal="left" vertical="center"/>
    </xf>
    <xf numFmtId="0" fontId="0" fillId="0" borderId="1" xfId="4" applyFont="1" applyBorder="1" applyAlignment="1">
      <alignment wrapText="1"/>
    </xf>
    <xf numFmtId="0" fontId="44" fillId="0" borderId="1" xfId="4" applyBorder="1"/>
    <xf numFmtId="9" fontId="44" fillId="0" borderId="1" xfId="4" applyNumberFormat="1" applyBorder="1"/>
    <xf numFmtId="0" fontId="44" fillId="0" borderId="1" xfId="4" applyBorder="1" applyAlignment="1">
      <alignment wrapText="1"/>
    </xf>
    <xf numFmtId="0" fontId="1" fillId="0" borderId="1" xfId="4" applyFont="1" applyFill="1" applyBorder="1" applyAlignment="1">
      <alignment horizontal="left"/>
    </xf>
    <xf numFmtId="0" fontId="22" fillId="19" borderId="1" xfId="1" applyBorder="1" applyAlignment="1"/>
    <xf numFmtId="0" fontId="23" fillId="20" borderId="1" xfId="3" applyBorder="1" applyAlignment="1"/>
    <xf numFmtId="0" fontId="1" fillId="0" borderId="1" xfId="4" applyFont="1" applyBorder="1" applyAlignment="1">
      <alignment horizontal="left" vertical="center" wrapText="1"/>
    </xf>
    <xf numFmtId="58" fontId="0" fillId="0" borderId="1" xfId="4" applyNumberFormat="1" applyFont="1" applyBorder="1"/>
    <xf numFmtId="0" fontId="44" fillId="0" borderId="0" xfId="4"/>
    <xf numFmtId="0" fontId="0" fillId="0" borderId="0" xfId="4" applyFont="1" applyAlignment="1"/>
    <xf numFmtId="0" fontId="44" fillId="0" borderId="0" xfId="4" applyBorder="1"/>
    <xf numFmtId="0" fontId="0" fillId="0" borderId="0" xfId="4" applyFont="1" applyAlignment="1">
      <alignment vertical="center"/>
    </xf>
    <xf numFmtId="0" fontId="0" fillId="0" borderId="0" xfId="4" applyFont="1"/>
    <xf numFmtId="0" fontId="44" fillId="0" borderId="0" xfId="4" applyAlignment="1">
      <alignment vertical="center"/>
    </xf>
    <xf numFmtId="0" fontId="1" fillId="0" borderId="0" xfId="4" applyFont="1" applyAlignment="1">
      <alignment horizontal="left" vertical="center"/>
    </xf>
    <xf numFmtId="0" fontId="1" fillId="21" borderId="0" xfId="0" applyFont="1" applyFill="1" applyAlignment="1">
      <alignment horizontal="left" vertical="center"/>
    </xf>
    <xf numFmtId="0" fontId="2" fillId="22" borderId="1" xfId="0" applyFont="1" applyFill="1" applyBorder="1" applyAlignment="1">
      <alignment horizontal="left" wrapText="1"/>
    </xf>
    <xf numFmtId="0" fontId="2" fillId="21" borderId="1" xfId="0" applyFont="1" applyFill="1" applyBorder="1" applyAlignment="1">
      <alignment horizontal="left" wrapText="1"/>
    </xf>
    <xf numFmtId="0" fontId="4" fillId="22"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2" fillId="21" borderId="1" xfId="0" applyFont="1" applyFill="1" applyBorder="1" applyAlignment="1">
      <alignment horizontal="left" vertical="center" wrapText="1"/>
    </xf>
    <xf numFmtId="0" fontId="4" fillId="22" borderId="1" xfId="0" applyFont="1" applyFill="1" applyBorder="1" applyAlignment="1">
      <alignment horizontal="center" vertical="center" wrapText="1"/>
    </xf>
    <xf numFmtId="0" fontId="3" fillId="21" borderId="1" xfId="0" applyFont="1" applyFill="1" applyBorder="1" applyAlignment="1">
      <alignment horizontal="left" vertical="center" wrapText="1"/>
    </xf>
    <xf numFmtId="0" fontId="24" fillId="0" borderId="0" xfId="0" applyFont="1" applyAlignment="1">
      <alignment horizontal="left" vertical="center"/>
    </xf>
    <xf numFmtId="0" fontId="1" fillId="21" borderId="0" xfId="0" applyFont="1" applyFill="1" applyAlignment="1">
      <alignment horizontal="left"/>
    </xf>
    <xf numFmtId="0" fontId="2" fillId="15" borderId="1" xfId="0" applyFont="1" applyFill="1" applyBorder="1" applyAlignment="1">
      <alignment horizontal="left" wrapText="1"/>
    </xf>
    <xf numFmtId="0" fontId="4" fillId="21" borderId="1"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4" fillId="21" borderId="1" xfId="0" applyFont="1" applyFill="1" applyBorder="1" applyAlignment="1">
      <alignment horizontal="center" vertical="center" wrapText="1"/>
    </xf>
    <xf numFmtId="0" fontId="4" fillId="15"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1" fillId="0" borderId="0" xfId="0" applyFont="1" applyAlignment="1">
      <alignment vertical="center" wrapText="1"/>
    </xf>
    <xf numFmtId="0" fontId="10" fillId="7" borderId="21" xfId="0" applyFont="1" applyFill="1" applyBorder="1" applyAlignment="1">
      <alignment horizontal="left" vertical="center" wrapText="1"/>
    </xf>
    <xf numFmtId="0" fontId="2" fillId="0" borderId="0" xfId="0" applyFont="1" applyBorder="1" applyAlignment="1">
      <alignment horizontal="left" vertical="center" wrapText="1"/>
    </xf>
    <xf numFmtId="0" fontId="2" fillId="7" borderId="25" xfId="0"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7" borderId="19" xfId="0" applyFont="1" applyFill="1" applyBorder="1" applyAlignment="1">
      <alignment horizontal="left" vertical="center"/>
    </xf>
    <xf numFmtId="0" fontId="2" fillId="0" borderId="20" xfId="0" applyFont="1" applyBorder="1" applyAlignment="1">
      <alignment horizontal="left" vertical="center"/>
    </xf>
    <xf numFmtId="0" fontId="2" fillId="7" borderId="24" xfId="0" applyFont="1" applyFill="1" applyBorder="1" applyAlignment="1">
      <alignment horizontal="left" vertical="center"/>
    </xf>
    <xf numFmtId="0" fontId="2" fillId="0" borderId="20" xfId="0" applyFont="1" applyFill="1" applyBorder="1" applyAlignment="1">
      <alignment horizontal="left" vertical="center"/>
    </xf>
    <xf numFmtId="0" fontId="2" fillId="7" borderId="21" xfId="0" applyFont="1" applyFill="1" applyBorder="1" applyAlignment="1">
      <alignment horizontal="left" vertical="center"/>
    </xf>
    <xf numFmtId="0" fontId="2" fillId="7" borderId="25" xfId="0" applyFont="1" applyFill="1" applyBorder="1" applyAlignment="1">
      <alignment horizontal="left" vertical="center"/>
    </xf>
    <xf numFmtId="0" fontId="2" fillId="0" borderId="0" xfId="0" applyFont="1" applyFill="1" applyBorder="1" applyAlignment="1">
      <alignment horizontal="left" vertical="center"/>
    </xf>
    <xf numFmtId="0" fontId="2" fillId="7" borderId="22" xfId="0" applyFont="1" applyFill="1" applyBorder="1" applyAlignment="1">
      <alignment horizontal="left" vertical="center"/>
    </xf>
    <xf numFmtId="0" fontId="2" fillId="0" borderId="23" xfId="0" applyFont="1" applyBorder="1" applyAlignment="1">
      <alignment horizontal="left" vertical="center"/>
    </xf>
    <xf numFmtId="0" fontId="2" fillId="0" borderId="23" xfId="0" applyFont="1" applyFill="1" applyBorder="1" applyAlignment="1">
      <alignment horizontal="left" vertical="center"/>
    </xf>
    <xf numFmtId="0" fontId="24" fillId="7" borderId="25" xfId="0" applyFont="1" applyFill="1" applyBorder="1" applyAlignment="1">
      <alignment horizontal="left" vertical="center"/>
    </xf>
    <xf numFmtId="0" fontId="2" fillId="7" borderId="26" xfId="0" applyFont="1" applyFill="1" applyBorder="1" applyAlignment="1">
      <alignment horizontal="left" vertical="center"/>
    </xf>
    <xf numFmtId="0" fontId="7" fillId="7" borderId="25" xfId="0" applyFont="1" applyFill="1" applyBorder="1" applyAlignment="1">
      <alignment horizontal="left" vertical="center"/>
    </xf>
    <xf numFmtId="0" fontId="2" fillId="24" borderId="26" xfId="0" applyFont="1" applyFill="1" applyBorder="1" applyAlignment="1">
      <alignment horizontal="left" vertical="center"/>
    </xf>
    <xf numFmtId="0" fontId="1" fillId="0" borderId="0" xfId="0" applyFont="1" applyFill="1" applyAlignment="1">
      <alignment horizontal="left" vertical="center" wrapText="1"/>
    </xf>
    <xf numFmtId="0" fontId="2" fillId="25" borderId="0" xfId="0" applyFont="1" applyFill="1" applyAlignment="1">
      <alignment horizontal="center" vertical="center" wrapText="1"/>
    </xf>
    <xf numFmtId="0" fontId="3" fillId="26" borderId="0" xfId="0" applyFont="1" applyFill="1" applyAlignment="1">
      <alignment horizontal="left" vertical="center" wrapText="1"/>
    </xf>
    <xf numFmtId="0" fontId="2" fillId="25" borderId="0" xfId="0" applyFont="1" applyFill="1" applyAlignment="1">
      <alignment horizontal="left" vertical="center" wrapText="1"/>
    </xf>
    <xf numFmtId="0" fontId="2" fillId="25" borderId="16" xfId="0" applyFont="1" applyFill="1" applyBorder="1" applyAlignment="1">
      <alignment horizontal="left" vertical="center" wrapText="1"/>
    </xf>
    <xf numFmtId="0" fontId="2" fillId="25" borderId="16" xfId="0" applyFont="1" applyFill="1" applyBorder="1" applyAlignment="1">
      <alignment horizontal="center" vertical="center" wrapText="1"/>
    </xf>
    <xf numFmtId="0" fontId="10" fillId="0" borderId="24" xfId="0" applyFont="1" applyBorder="1" applyAlignment="1">
      <alignment horizontal="left" vertical="center"/>
    </xf>
    <xf numFmtId="0" fontId="2" fillId="0" borderId="19" xfId="0" applyFont="1" applyBorder="1" applyAlignment="1">
      <alignment horizontal="left" vertical="center"/>
    </xf>
    <xf numFmtId="10" fontId="2" fillId="7" borderId="20" xfId="2" applyNumberFormat="1" applyFont="1" applyFill="1" applyBorder="1" applyAlignment="1">
      <alignment horizontal="left" vertical="center"/>
    </xf>
    <xf numFmtId="10" fontId="2" fillId="7" borderId="0" xfId="2" applyNumberFormat="1" applyFont="1" applyFill="1" applyBorder="1" applyAlignment="1">
      <alignment horizontal="left" vertical="center"/>
    </xf>
    <xf numFmtId="176" fontId="2" fillId="7" borderId="0" xfId="2" applyNumberFormat="1" applyFont="1" applyFill="1" applyBorder="1" applyAlignment="1">
      <alignment horizontal="left" vertical="center"/>
    </xf>
    <xf numFmtId="0" fontId="25" fillId="0" borderId="20" xfId="0" applyFont="1" applyBorder="1" applyAlignment="1">
      <alignment horizontal="left" vertical="center"/>
    </xf>
    <xf numFmtId="0" fontId="26"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7" borderId="24" xfId="0" applyFont="1" applyFill="1" applyBorder="1" applyAlignment="1">
      <alignment horizontal="left" vertical="center"/>
    </xf>
    <xf numFmtId="0" fontId="1" fillId="0" borderId="13" xfId="0" applyFont="1" applyBorder="1" applyAlignment="1">
      <alignment horizontal="left" vertical="center" wrapText="1"/>
    </xf>
    <xf numFmtId="9" fontId="1" fillId="0" borderId="0" xfId="0" applyNumberFormat="1" applyFont="1" applyAlignment="1">
      <alignment horizontal="left" vertical="center"/>
    </xf>
    <xf numFmtId="0" fontId="10" fillId="0" borderId="20" xfId="0" applyFont="1" applyBorder="1" applyAlignment="1">
      <alignment horizontal="left" vertical="center"/>
    </xf>
    <xf numFmtId="0" fontId="3" fillId="27"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4" fillId="2" borderId="1" xfId="0" applyFont="1" applyFill="1" applyBorder="1" applyAlignment="1">
      <alignment horizontal="left" wrapText="1"/>
    </xf>
    <xf numFmtId="0" fontId="5" fillId="0" borderId="0" xfId="0" applyFont="1" applyAlignment="1">
      <alignment horizontal="left"/>
    </xf>
    <xf numFmtId="0" fontId="27" fillId="0" borderId="0" xfId="0" applyFont="1"/>
    <xf numFmtId="0" fontId="4" fillId="0" borderId="0" xfId="0" applyFont="1" applyAlignment="1">
      <alignment horizontal="left" vertical="center" wrapText="1"/>
    </xf>
    <xf numFmtId="184" fontId="1" fillId="0" borderId="0" xfId="0" applyNumberFormat="1" applyFont="1" applyAlignment="1">
      <alignment horizontal="left" vertical="center"/>
    </xf>
    <xf numFmtId="0" fontId="1" fillId="28" borderId="0" xfId="0" applyFont="1" applyFill="1" applyAlignment="1">
      <alignment horizontal="left" vertical="center"/>
    </xf>
    <xf numFmtId="0" fontId="2" fillId="29" borderId="27" xfId="0" applyFont="1" applyFill="1" applyBorder="1" applyAlignment="1">
      <alignment horizontal="left" vertical="center"/>
    </xf>
    <xf numFmtId="0" fontId="2" fillId="29" borderId="28" xfId="0" applyFont="1" applyFill="1" applyBorder="1" applyAlignment="1">
      <alignment horizontal="left" vertical="center"/>
    </xf>
    <xf numFmtId="0" fontId="2" fillId="29" borderId="29"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24" fillId="0" borderId="0" xfId="0" applyFont="1" applyFill="1" applyAlignment="1">
      <alignment horizontal="left" vertical="center"/>
    </xf>
    <xf numFmtId="0" fontId="4" fillId="27" borderId="30" xfId="0" applyFont="1" applyFill="1" applyBorder="1" applyAlignment="1">
      <alignment horizontal="left" vertical="center"/>
    </xf>
    <xf numFmtId="0" fontId="4" fillId="27" borderId="31" xfId="0" applyFont="1" applyFill="1" applyBorder="1" applyAlignment="1">
      <alignment horizontal="left" vertical="center"/>
    </xf>
    <xf numFmtId="0" fontId="4" fillId="27" borderId="32" xfId="0" applyFont="1" applyFill="1" applyBorder="1" applyAlignment="1">
      <alignment horizontal="left" vertical="center"/>
    </xf>
    <xf numFmtId="0" fontId="2" fillId="2" borderId="29" xfId="0" applyFont="1" applyFill="1" applyBorder="1" applyAlignment="1">
      <alignment horizontal="left" vertical="center"/>
    </xf>
    <xf numFmtId="0" fontId="28" fillId="30" borderId="27" xfId="0" applyFont="1" applyFill="1" applyBorder="1" applyAlignment="1">
      <alignment horizontal="left" vertical="center"/>
    </xf>
    <xf numFmtId="0" fontId="28" fillId="30" borderId="28" xfId="0" applyFont="1" applyFill="1" applyBorder="1" applyAlignment="1">
      <alignment horizontal="left" vertical="center"/>
    </xf>
    <xf numFmtId="0" fontId="28" fillId="30" borderId="29" xfId="0" applyFont="1" applyFill="1" applyBorder="1" applyAlignment="1">
      <alignment horizontal="left" vertical="center"/>
    </xf>
    <xf numFmtId="0" fontId="1" fillId="27" borderId="27" xfId="0" applyFont="1" applyFill="1" applyBorder="1" applyAlignment="1">
      <alignment horizontal="left" vertical="center" wrapText="1"/>
    </xf>
    <xf numFmtId="0" fontId="4" fillId="27" borderId="33" xfId="0" applyFont="1" applyFill="1" applyBorder="1" applyAlignment="1">
      <alignment horizontal="left" vertical="center"/>
    </xf>
    <xf numFmtId="0" fontId="4" fillId="27" borderId="34" xfId="0" applyFont="1" applyFill="1" applyBorder="1" applyAlignment="1">
      <alignment horizontal="left" vertical="center"/>
    </xf>
    <xf numFmtId="0" fontId="4" fillId="27" borderId="35" xfId="0" applyFont="1" applyFill="1" applyBorder="1" applyAlignment="1">
      <alignment horizontal="left" vertical="center"/>
    </xf>
    <xf numFmtId="0" fontId="4" fillId="24" borderId="30" xfId="0" applyFont="1" applyFill="1" applyBorder="1" applyAlignment="1">
      <alignment horizontal="left" vertical="center"/>
    </xf>
    <xf numFmtId="0" fontId="4" fillId="24" borderId="33" xfId="0" applyFont="1" applyFill="1" applyBorder="1" applyAlignment="1">
      <alignment horizontal="left" vertical="center"/>
    </xf>
    <xf numFmtId="0" fontId="4" fillId="24" borderId="34" xfId="0" applyFont="1" applyFill="1" applyBorder="1" applyAlignment="1">
      <alignment horizontal="left" vertical="center"/>
    </xf>
    <xf numFmtId="0" fontId="4" fillId="27" borderId="36" xfId="0" applyFont="1" applyFill="1" applyBorder="1" applyAlignment="1">
      <alignment horizontal="left" vertical="center"/>
    </xf>
    <xf numFmtId="0" fontId="4" fillId="27" borderId="37" xfId="0" applyFont="1" applyFill="1" applyBorder="1" applyAlignment="1">
      <alignment horizontal="left" vertical="center"/>
    </xf>
    <xf numFmtId="0" fontId="4" fillId="27" borderId="38" xfId="0" applyFont="1" applyFill="1" applyBorder="1" applyAlignment="1">
      <alignment horizontal="left" vertical="center"/>
    </xf>
    <xf numFmtId="0" fontId="4" fillId="24" borderId="31" xfId="0" applyFont="1" applyFill="1" applyBorder="1" applyAlignment="1">
      <alignment horizontal="left" vertical="center"/>
    </xf>
    <xf numFmtId="0" fontId="4" fillId="24" borderId="36" xfId="0" applyFont="1" applyFill="1" applyBorder="1" applyAlignment="1">
      <alignment horizontal="left" vertical="center"/>
    </xf>
    <xf numFmtId="0" fontId="4" fillId="24" borderId="37" xfId="0" applyFont="1" applyFill="1" applyBorder="1" applyAlignment="1">
      <alignment horizontal="left" vertical="center"/>
    </xf>
    <xf numFmtId="0" fontId="4" fillId="27" borderId="39" xfId="0" applyFont="1" applyFill="1" applyBorder="1" applyAlignment="1">
      <alignment horizontal="left" vertical="center"/>
    </xf>
    <xf numFmtId="0" fontId="4" fillId="27" borderId="40" xfId="0" applyFont="1" applyFill="1" applyBorder="1" applyAlignment="1">
      <alignment horizontal="left" vertical="center"/>
    </xf>
    <xf numFmtId="0" fontId="4" fillId="27" borderId="41" xfId="0" applyFont="1" applyFill="1" applyBorder="1" applyAlignment="1">
      <alignment horizontal="left" vertical="center"/>
    </xf>
    <xf numFmtId="0" fontId="4" fillId="24" borderId="32" xfId="0" applyFont="1" applyFill="1" applyBorder="1" applyAlignment="1">
      <alignment horizontal="left" vertical="center"/>
    </xf>
    <xf numFmtId="0" fontId="4" fillId="24" borderId="39" xfId="0" applyFont="1" applyFill="1" applyBorder="1" applyAlignment="1">
      <alignment horizontal="left" vertical="center"/>
    </xf>
    <xf numFmtId="0" fontId="4" fillId="24" borderId="40" xfId="0" applyFont="1" applyFill="1" applyBorder="1" applyAlignment="1">
      <alignment horizontal="left" vertical="center"/>
    </xf>
    <xf numFmtId="0" fontId="1" fillId="27" borderId="28" xfId="0" applyFont="1" applyFill="1" applyBorder="1" applyAlignment="1">
      <alignment horizontal="left" vertical="center"/>
    </xf>
    <xf numFmtId="0" fontId="1" fillId="24" borderId="27" xfId="0" applyFont="1" applyFill="1" applyBorder="1" applyAlignment="1">
      <alignment horizontal="left" vertical="center" wrapText="1"/>
    </xf>
    <xf numFmtId="0" fontId="1" fillId="24" borderId="28" xfId="0" applyFont="1" applyFill="1" applyBorder="1" applyAlignment="1">
      <alignment horizontal="left" vertical="center"/>
    </xf>
    <xf numFmtId="0" fontId="1" fillId="24" borderId="29" xfId="0" applyFont="1" applyFill="1" applyBorder="1" applyAlignment="1">
      <alignment horizontal="left" vertical="center"/>
    </xf>
    <xf numFmtId="0" fontId="29" fillId="0" borderId="0" xfId="0" applyFont="1" applyAlignment="1">
      <alignment horizontal="left" vertical="center"/>
    </xf>
    <xf numFmtId="0" fontId="29" fillId="7" borderId="0" xfId="0" applyFont="1" applyFill="1" applyAlignment="1">
      <alignment horizontal="left" vertical="center"/>
    </xf>
    <xf numFmtId="0" fontId="4" fillId="24" borderId="0" xfId="0" applyFont="1" applyFill="1" applyBorder="1" applyAlignment="1">
      <alignment horizontal="left" vertical="center"/>
    </xf>
    <xf numFmtId="0" fontId="1" fillId="24" borderId="0" xfId="0" applyFont="1" applyFill="1" applyBorder="1" applyAlignment="1">
      <alignment horizontal="left" vertical="center"/>
    </xf>
    <xf numFmtId="0" fontId="4" fillId="2" borderId="1" xfId="0" applyFont="1" applyFill="1" applyBorder="1" applyAlignment="1">
      <alignment vertical="top" wrapText="1"/>
    </xf>
    <xf numFmtId="3" fontId="0" fillId="0" borderId="0" xfId="0" applyNumberFormat="1"/>
    <xf numFmtId="0" fontId="4" fillId="0" borderId="0" xfId="0" applyFont="1"/>
    <xf numFmtId="0" fontId="1" fillId="0" borderId="0" xfId="0" applyFont="1"/>
    <xf numFmtId="0" fontId="24" fillId="2" borderId="1" xfId="0" applyFont="1" applyFill="1" applyBorder="1" applyAlignment="1">
      <alignment horizontal="left"/>
    </xf>
    <xf numFmtId="0" fontId="4" fillId="2" borderId="1" xfId="0" applyFont="1" applyFill="1" applyBorder="1" applyAlignment="1">
      <alignment horizontal="left"/>
    </xf>
    <xf numFmtId="0" fontId="30" fillId="2" borderId="1" xfId="0" applyFont="1" applyFill="1" applyBorder="1" applyAlignment="1">
      <alignment horizontal="left"/>
    </xf>
    <xf numFmtId="0" fontId="30" fillId="2" borderId="1" xfId="0" applyFont="1" applyFill="1" applyBorder="1" applyAlignment="1">
      <alignment horizontal="left" wrapText="1"/>
    </xf>
    <xf numFmtId="0" fontId="30" fillId="2" borderId="1" xfId="0" applyFont="1" applyFill="1" applyBorder="1" applyAlignment="1">
      <alignment horizontal="left" vertical="center" wrapText="1"/>
    </xf>
    <xf numFmtId="0" fontId="31" fillId="0" borderId="0" xfId="0" applyFont="1" applyAlignment="1">
      <alignment horizontal="left"/>
    </xf>
    <xf numFmtId="0" fontId="21" fillId="0" borderId="0" xfId="0" applyFont="1" applyAlignment="1">
      <alignment horizontal="left"/>
    </xf>
    <xf numFmtId="0" fontId="6" fillId="2" borderId="1" xfId="0" applyFont="1" applyFill="1" applyBorder="1" applyAlignment="1">
      <alignment horizontal="left" wrapText="1"/>
    </xf>
    <xf numFmtId="0" fontId="32" fillId="0" borderId="0" xfId="0" applyFont="1" applyAlignment="1">
      <alignment horizontal="left"/>
    </xf>
    <xf numFmtId="0" fontId="8" fillId="0" borderId="0" xfId="0" applyFont="1" applyAlignment="1">
      <alignment horizontal="left"/>
    </xf>
    <xf numFmtId="0" fontId="30" fillId="2" borderId="1" xfId="0" applyFont="1" applyFill="1" applyBorder="1" applyAlignment="1">
      <alignment vertical="center" wrapText="1"/>
    </xf>
    <xf numFmtId="0" fontId="2" fillId="0" borderId="0" xfId="0" applyNumberFormat="1" applyFont="1" applyAlignment="1">
      <alignment horizontal="left" vertical="center"/>
    </xf>
    <xf numFmtId="0" fontId="1" fillId="0" borderId="0" xfId="0" applyFont="1" applyFill="1" applyAlignment="1"/>
    <xf numFmtId="0" fontId="9" fillId="0" borderId="0" xfId="0" applyFont="1" applyAlignment="1">
      <alignment horizontal="left"/>
    </xf>
    <xf numFmtId="0" fontId="3" fillId="2" borderId="1" xfId="0" applyFont="1" applyFill="1" applyBorder="1" applyAlignment="1">
      <alignment vertical="center" wrapText="1"/>
    </xf>
    <xf numFmtId="0" fontId="4" fillId="2" borderId="18" xfId="0" applyFont="1" applyFill="1" applyBorder="1" applyAlignment="1">
      <alignment vertical="center" wrapText="1"/>
    </xf>
    <xf numFmtId="49" fontId="1" fillId="0" borderId="0" xfId="0" applyNumberFormat="1" applyFont="1" applyAlignment="1">
      <alignment horizontal="left"/>
    </xf>
    <xf numFmtId="0" fontId="1" fillId="7" borderId="0" xfId="0" applyFont="1" applyFill="1"/>
    <xf numFmtId="0" fontId="4" fillId="2" borderId="0" xfId="0" applyFont="1" applyFill="1" applyAlignment="1">
      <alignment vertical="center" wrapText="1"/>
    </xf>
    <xf numFmtId="0" fontId="4" fillId="0" borderId="0" xfId="0" applyFont="1" applyAlignment="1">
      <alignment horizontal="left"/>
    </xf>
    <xf numFmtId="49" fontId="5" fillId="0" borderId="0" xfId="0" applyNumberFormat="1" applyFont="1" applyAlignment="1">
      <alignment horizontal="left"/>
    </xf>
    <xf numFmtId="0" fontId="3" fillId="0" borderId="0" xfId="0" applyFont="1"/>
    <xf numFmtId="0" fontId="2" fillId="0" borderId="0" xfId="0" applyFont="1"/>
    <xf numFmtId="0" fontId="1" fillId="31" borderId="0" xfId="0" applyFont="1" applyFill="1" applyAlignment="1">
      <alignment horizontal="left"/>
    </xf>
    <xf numFmtId="0" fontId="33" fillId="31" borderId="0" xfId="0" applyFont="1" applyFill="1" applyAlignment="1">
      <alignment horizontal="left"/>
    </xf>
    <xf numFmtId="0" fontId="0" fillId="0" borderId="0" xfId="0" applyFill="1" applyAlignment="1">
      <alignment horizontal="left"/>
    </xf>
    <xf numFmtId="0" fontId="3" fillId="2" borderId="1" xfId="0" applyFont="1" applyFill="1" applyBorder="1" applyAlignment="1">
      <alignment horizontal="left" wrapText="1"/>
    </xf>
    <xf numFmtId="185" fontId="0" fillId="0" borderId="0" xfId="0" applyNumberFormat="1" applyAlignment="1">
      <alignment horizontal="left"/>
    </xf>
    <xf numFmtId="186" fontId="0" fillId="0" borderId="0" xfId="0" applyNumberFormat="1" applyAlignment="1">
      <alignment horizontal="left"/>
    </xf>
    <xf numFmtId="0" fontId="0" fillId="0" borderId="0" xfId="0" applyNumberFormat="1" applyAlignment="1">
      <alignment horizontal="left"/>
    </xf>
    <xf numFmtId="10" fontId="0" fillId="0" borderId="0" xfId="0" applyNumberFormat="1" applyAlignment="1">
      <alignment horizontal="left"/>
    </xf>
    <xf numFmtId="10" fontId="34" fillId="7" borderId="0" xfId="2" applyNumberFormat="1" applyFont="1" applyFill="1" applyAlignment="1">
      <alignment horizontal="left"/>
    </xf>
    <xf numFmtId="0" fontId="0" fillId="0" borderId="0" xfId="2" applyNumberFormat="1" applyFont="1" applyAlignment="1">
      <alignment horizontal="left"/>
    </xf>
    <xf numFmtId="10" fontId="0" fillId="7" borderId="0" xfId="2" applyNumberFormat="1" applyFont="1" applyFill="1" applyAlignment="1">
      <alignment horizontal="left"/>
    </xf>
    <xf numFmtId="0" fontId="35" fillId="0" borderId="0" xfId="0" applyFont="1" applyAlignment="1">
      <alignment horizontal="left"/>
    </xf>
    <xf numFmtId="10" fontId="35" fillId="0" borderId="0" xfId="0" applyNumberFormat="1" applyFont="1" applyAlignment="1">
      <alignment horizontal="left"/>
    </xf>
    <xf numFmtId="186" fontId="35" fillId="0" borderId="0" xfId="0" applyNumberFormat="1" applyFont="1" applyAlignment="1">
      <alignment horizontal="left"/>
    </xf>
    <xf numFmtId="0" fontId="35" fillId="0" borderId="0" xfId="0" applyNumberFormat="1" applyFont="1" applyAlignment="1">
      <alignment horizontal="left"/>
    </xf>
    <xf numFmtId="10" fontId="35" fillId="7" borderId="0" xfId="2" applyNumberFormat="1" applyFont="1" applyFill="1" applyAlignment="1">
      <alignment horizontal="left"/>
    </xf>
    <xf numFmtId="0" fontId="35" fillId="0" borderId="0" xfId="2" applyNumberFormat="1" applyFont="1" applyAlignment="1">
      <alignment horizontal="left"/>
    </xf>
    <xf numFmtId="0" fontId="0" fillId="0" borderId="0" xfId="0" applyFont="1" applyAlignment="1">
      <alignment horizontal="left"/>
    </xf>
    <xf numFmtId="0" fontId="34" fillId="0" borderId="0" xfId="0" applyFont="1" applyAlignment="1">
      <alignment horizontal="left"/>
    </xf>
    <xf numFmtId="0" fontId="0" fillId="0" borderId="0" xfId="0" applyFont="1" applyAlignment="1">
      <alignment horizontal="left" wrapText="1"/>
    </xf>
    <xf numFmtId="184" fontId="0" fillId="0" borderId="0" xfId="0" applyNumberFormat="1" applyAlignment="1">
      <alignment horizontal="left"/>
    </xf>
    <xf numFmtId="176" fontId="0" fillId="0" borderId="0" xfId="0" applyNumberFormat="1" applyAlignment="1">
      <alignment horizontal="left"/>
    </xf>
    <xf numFmtId="0" fontId="35" fillId="0" borderId="0" xfId="0" applyFont="1"/>
    <xf numFmtId="180" fontId="0" fillId="0" borderId="0" xfId="0" applyNumberFormat="1" applyAlignment="1">
      <alignment horizontal="left"/>
    </xf>
    <xf numFmtId="9" fontId="0" fillId="0" borderId="0" xfId="0" applyNumberFormat="1" applyAlignment="1">
      <alignment horizontal="left"/>
    </xf>
    <xf numFmtId="0" fontId="34" fillId="0" borderId="0" xfId="0" applyFont="1" applyFill="1" applyAlignment="1">
      <alignment horizontal="left"/>
    </xf>
    <xf numFmtId="0" fontId="0" fillId="0" borderId="0" xfId="0" applyFill="1"/>
    <xf numFmtId="0" fontId="0" fillId="0" borderId="0" xfId="0" applyFont="1"/>
    <xf numFmtId="0" fontId="0" fillId="23" borderId="0" xfId="0" applyFill="1"/>
    <xf numFmtId="0" fontId="0" fillId="16" borderId="0" xfId="0" applyFont="1" applyFill="1"/>
    <xf numFmtId="185" fontId="0" fillId="7" borderId="0" xfId="0" applyNumberFormat="1" applyFill="1" applyAlignment="1">
      <alignment horizontal="left"/>
    </xf>
    <xf numFmtId="0" fontId="0" fillId="7" borderId="0" xfId="0" applyFill="1" applyAlignment="1">
      <alignment horizontal="left"/>
    </xf>
    <xf numFmtId="179" fontId="0" fillId="0" borderId="0" xfId="0" applyNumberFormat="1" applyAlignment="1">
      <alignment horizontal="left"/>
    </xf>
    <xf numFmtId="10" fontId="0" fillId="7" borderId="0" xfId="0" applyNumberFormat="1" applyFill="1" applyAlignment="1">
      <alignment horizontal="left"/>
    </xf>
    <xf numFmtId="9" fontId="0" fillId="0" borderId="0" xfId="0" applyNumberFormat="1" applyFill="1" applyAlignment="1">
      <alignment horizontal="left"/>
    </xf>
    <xf numFmtId="179" fontId="0" fillId="0" borderId="0" xfId="0" applyNumberFormat="1" applyFill="1" applyAlignment="1">
      <alignment horizontal="left"/>
    </xf>
    <xf numFmtId="0" fontId="0" fillId="7" borderId="0" xfId="0" applyFill="1"/>
    <xf numFmtId="0" fontId="2" fillId="0" borderId="0" xfId="0" applyFont="1" applyAlignment="1">
      <alignment horizontal="left" wrapText="1"/>
    </xf>
    <xf numFmtId="0" fontId="4" fillId="0" borderId="0" xfId="0" applyFont="1" applyAlignment="1">
      <alignment horizontal="left" wrapText="1"/>
    </xf>
    <xf numFmtId="0" fontId="4" fillId="30" borderId="0" xfId="0" applyFont="1" applyFill="1" applyAlignment="1">
      <alignment horizontal="left"/>
    </xf>
    <xf numFmtId="0" fontId="11"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vertical="center"/>
    </xf>
    <xf numFmtId="0" fontId="3" fillId="7" borderId="4" xfId="0" applyFont="1" applyFill="1" applyBorder="1" applyAlignment="1">
      <alignment horizontal="left" vertical="center"/>
    </xf>
    <xf numFmtId="0" fontId="3" fillId="0" borderId="0" xfId="0" applyFont="1" applyBorder="1" applyAlignment="1">
      <alignment horizontal="left" vertical="center"/>
    </xf>
    <xf numFmtId="0" fontId="3" fillId="7" borderId="0" xfId="0" applyFont="1" applyFill="1" applyBorder="1" applyAlignment="1">
      <alignment horizontal="left" vertical="center"/>
    </xf>
    <xf numFmtId="0" fontId="40" fillId="0" borderId="0" xfId="0" applyFont="1" applyAlignment="1">
      <alignment horizontal="left"/>
    </xf>
    <xf numFmtId="0" fontId="2" fillId="0" borderId="0" xfId="0" applyFont="1" applyAlignment="1">
      <alignment horizontal="left" vertical="top"/>
    </xf>
    <xf numFmtId="0" fontId="13" fillId="0" borderId="0" xfId="0" applyFont="1" applyAlignment="1">
      <alignment horizontal="left" vertical="top"/>
    </xf>
    <xf numFmtId="0" fontId="2" fillId="2" borderId="1" xfId="0" applyFont="1" applyFill="1" applyBorder="1" applyAlignment="1">
      <alignment horizontal="left" vertical="top"/>
    </xf>
    <xf numFmtId="0" fontId="13" fillId="7" borderId="0" xfId="0" applyFont="1" applyFill="1" applyAlignment="1">
      <alignment horizontal="left" vertical="top"/>
    </xf>
    <xf numFmtId="0" fontId="26" fillId="0" borderId="0" xfId="0" applyFont="1" applyAlignment="1">
      <alignment horizontal="left"/>
    </xf>
    <xf numFmtId="0" fontId="2" fillId="32" borderId="0" xfId="0" applyFont="1" applyFill="1" applyAlignment="1">
      <alignment horizontal="left" vertical="top" wrapText="1"/>
    </xf>
    <xf numFmtId="0" fontId="48" fillId="0" borderId="0" xfId="0" applyFont="1" applyAlignment="1">
      <alignment horizontal="left"/>
    </xf>
    <xf numFmtId="0" fontId="2" fillId="7" borderId="0" xfId="0" applyFont="1" applyFill="1" applyAlignment="1">
      <alignment horizontal="left" vertical="top" wrapText="1"/>
    </xf>
    <xf numFmtId="0" fontId="10" fillId="0" borderId="0" xfId="0" applyFont="1" applyAlignment="1">
      <alignment horizontal="left" vertical="top"/>
    </xf>
    <xf numFmtId="0" fontId="46" fillId="0" borderId="0" xfId="0" applyFont="1" applyAlignment="1">
      <alignment horizontal="left" vertical="top"/>
    </xf>
    <xf numFmtId="0" fontId="4" fillId="0" borderId="0" xfId="0" applyFont="1" applyAlignment="1">
      <alignment horizontal="left" vertical="top" wrapText="1"/>
    </xf>
    <xf numFmtId="184" fontId="4" fillId="0" borderId="0" xfId="0" applyNumberFormat="1" applyFont="1" applyAlignment="1">
      <alignment horizontal="left"/>
    </xf>
    <xf numFmtId="177" fontId="4" fillId="0" borderId="0" xfId="0" applyNumberFormat="1" applyFont="1" applyAlignment="1">
      <alignment horizontal="left"/>
    </xf>
    <xf numFmtId="0" fontId="3" fillId="0" borderId="0" xfId="0" applyFont="1" applyAlignment="1">
      <alignment horizontal="left" wrapText="1"/>
    </xf>
    <xf numFmtId="0" fontId="4" fillId="0" borderId="0" xfId="0" applyFont="1" applyFill="1" applyAlignment="1">
      <alignment horizontal="left"/>
    </xf>
    <xf numFmtId="0" fontId="2" fillId="0" borderId="0" xfId="0" applyFont="1" applyFill="1" applyAlignment="1">
      <alignment horizontal="left" vertical="top" wrapTex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2" fillId="32" borderId="0" xfId="0" applyFont="1" applyFill="1" applyAlignment="1">
      <alignment horizontal="left" vertical="top"/>
    </xf>
    <xf numFmtId="0" fontId="48" fillId="0" borderId="0" xfId="0" applyFont="1" applyFill="1" applyAlignment="1">
      <alignment horizontal="left"/>
    </xf>
    <xf numFmtId="177" fontId="1" fillId="0" borderId="0" xfId="0" applyNumberFormat="1" applyFont="1" applyAlignment="1">
      <alignment horizontal="left" vertical="center"/>
    </xf>
    <xf numFmtId="0" fontId="1" fillId="30" borderId="0" xfId="0" applyFont="1" applyFill="1" applyAlignment="1">
      <alignment horizontal="left" vertical="center"/>
    </xf>
    <xf numFmtId="0" fontId="40" fillId="33" borderId="0" xfId="0" applyFont="1" applyFill="1" applyAlignment="1">
      <alignment horizontal="left" vertical="center"/>
    </xf>
    <xf numFmtId="0" fontId="39" fillId="14" borderId="0" xfId="0" applyFont="1" applyFill="1" applyAlignment="1">
      <alignment horizontal="left" vertical="center"/>
    </xf>
    <xf numFmtId="0" fontId="4" fillId="34" borderId="42" xfId="0" applyFont="1" applyFill="1" applyBorder="1" applyAlignment="1">
      <alignment horizontal="left" vertical="center"/>
    </xf>
    <xf numFmtId="0" fontId="4" fillId="34" borderId="43" xfId="0" applyFont="1" applyFill="1" applyBorder="1" applyAlignment="1">
      <alignment horizontal="left" vertical="center"/>
    </xf>
    <xf numFmtId="0" fontId="3" fillId="34" borderId="43"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6" xfId="0" applyFont="1" applyFill="1" applyBorder="1" applyAlignment="1">
      <alignment horizontal="left" vertical="center"/>
    </xf>
    <xf numFmtId="0" fontId="3" fillId="34" borderId="46" xfId="0" applyFont="1" applyFill="1" applyBorder="1" applyAlignment="1">
      <alignment horizontal="left" vertical="center"/>
    </xf>
    <xf numFmtId="0" fontId="4" fillId="34" borderId="47" xfId="0" applyFont="1" applyFill="1" applyBorder="1" applyAlignment="1">
      <alignment horizontal="left" vertical="center"/>
    </xf>
    <xf numFmtId="0" fontId="48" fillId="0" borderId="0" xfId="0" applyFont="1" applyAlignment="1">
      <alignment horizontal="left" vertical="center"/>
    </xf>
    <xf numFmtId="0" fontId="4" fillId="0" borderId="0" xfId="0" applyFont="1" applyFill="1" applyAlignment="1">
      <alignment horizontal="left" vertical="center"/>
    </xf>
    <xf numFmtId="0" fontId="4" fillId="34" borderId="42" xfId="0" applyFont="1" applyFill="1" applyBorder="1" applyAlignment="1">
      <alignment horizontal="right" vertical="center"/>
    </xf>
    <xf numFmtId="0" fontId="4" fillId="34" borderId="45" xfId="0" applyFont="1" applyFill="1" applyBorder="1" applyAlignment="1">
      <alignment horizontal="right" vertical="center"/>
    </xf>
    <xf numFmtId="187" fontId="4" fillId="0" borderId="0" xfId="0" applyNumberFormat="1" applyFont="1" applyAlignment="1">
      <alignment horizontal="left" vertical="center"/>
    </xf>
    <xf numFmtId="0" fontId="4" fillId="0" borderId="0" xfId="0" applyNumberFormat="1" applyFont="1" applyAlignment="1">
      <alignment horizontal="left" vertical="center"/>
    </xf>
    <xf numFmtId="184" fontId="4" fillId="0" borderId="0" xfId="0" applyNumberFormat="1" applyFont="1" applyAlignment="1">
      <alignment horizontal="left" vertical="center"/>
    </xf>
    <xf numFmtId="1" fontId="2" fillId="0" borderId="0" xfId="0" applyNumberFormat="1" applyFont="1" applyAlignment="1">
      <alignment horizontal="left" vertical="center"/>
    </xf>
    <xf numFmtId="187" fontId="1" fillId="0" borderId="0" xfId="0" applyNumberFormat="1" applyFont="1" applyAlignment="1">
      <alignment horizontal="left" vertical="center"/>
    </xf>
    <xf numFmtId="1" fontId="4" fillId="0" borderId="0" xfId="0" applyNumberFormat="1" applyFont="1" applyAlignment="1">
      <alignment horizontal="left" vertical="center"/>
    </xf>
    <xf numFmtId="0" fontId="9" fillId="0" borderId="12" xfId="0" applyFont="1" applyBorder="1" applyAlignment="1">
      <alignment horizontal="left" vertical="center"/>
    </xf>
    <xf numFmtId="0" fontId="2" fillId="0" borderId="19"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9" fillId="23" borderId="19" xfId="0" applyFont="1" applyFill="1" applyBorder="1" applyAlignment="1">
      <alignment horizontal="left" vertical="center" wrapText="1"/>
    </xf>
    <xf numFmtId="0" fontId="9" fillId="23" borderId="20" xfId="0" applyFont="1" applyFill="1" applyBorder="1" applyAlignment="1">
      <alignment horizontal="left" vertical="center" wrapText="1"/>
    </xf>
    <xf numFmtId="0" fontId="9" fillId="23" borderId="24" xfId="0" applyFont="1" applyFill="1" applyBorder="1" applyAlignment="1">
      <alignment horizontal="left" vertical="center" wrapText="1"/>
    </xf>
    <xf numFmtId="0" fontId="9" fillId="15" borderId="19" xfId="0" applyFont="1" applyFill="1" applyBorder="1" applyAlignment="1">
      <alignment horizontal="left" vertical="center" wrapText="1"/>
    </xf>
    <xf numFmtId="0" fontId="9" fillId="15" borderId="20" xfId="0" applyFont="1" applyFill="1" applyBorder="1" applyAlignment="1">
      <alignment horizontal="left" vertical="center" wrapText="1"/>
    </xf>
    <xf numFmtId="0" fontId="9" fillId="15" borderId="24" xfId="0" applyFont="1" applyFill="1" applyBorder="1" applyAlignment="1">
      <alignment horizontal="left" vertical="center" wrapText="1"/>
    </xf>
    <xf numFmtId="0" fontId="0" fillId="0" borderId="1" xfId="4" applyFont="1" applyBorder="1" applyAlignment="1">
      <alignment horizontal="center"/>
    </xf>
    <xf numFmtId="0" fontId="44" fillId="0" borderId="1" xfId="4" applyBorder="1" applyAlignment="1">
      <alignment horizontal="center"/>
    </xf>
    <xf numFmtId="0" fontId="13" fillId="0" borderId="0" xfId="0" applyFont="1" applyAlignment="1">
      <alignment horizontal="center" vertical="top"/>
    </xf>
    <xf numFmtId="0" fontId="13" fillId="8" borderId="0" xfId="0" applyFont="1" applyFill="1" applyAlignment="1">
      <alignment horizontal="center" vertical="center"/>
    </xf>
    <xf numFmtId="0" fontId="13" fillId="9" borderId="0" xfId="0" applyFont="1" applyFill="1" applyAlignment="1">
      <alignment horizontal="center" vertical="center"/>
    </xf>
    <xf numFmtId="0" fontId="14" fillId="10" borderId="0" xfId="0" applyFont="1" applyFill="1" applyAlignment="1">
      <alignment horizontal="center" vertical="center"/>
    </xf>
  </cellXfs>
  <cellStyles count="5">
    <cellStyle name="百分比" xfId="2" builtinId="5"/>
    <cellStyle name="差" xfId="1" builtinId="27"/>
    <cellStyle name="常规" xfId="0" builtinId="0"/>
    <cellStyle name="常规 2" xfId="4"/>
    <cellStyle name="适中" xfId="3" builtinId="28"/>
  </cellStyles>
  <dxfs count="1603">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006100"/>
      </font>
      <fill>
        <patternFill patternType="solid">
          <bgColor rgb="FFC6EFCE"/>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Medium9"/>
  <colors>
    <mruColors>
      <color rgb="FFEE71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24</xdr:col>
      <xdr:colOff>167640</xdr:colOff>
      <xdr:row>13</xdr:row>
      <xdr:rowOff>45720</xdr:rowOff>
    </xdr:from>
    <xdr:to>
      <xdr:col>29</xdr:col>
      <xdr:colOff>277685</xdr:colOff>
      <xdr:row>32</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22730460" y="2758440"/>
          <a:ext cx="4483735" cy="3596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116</xdr:col>
      <xdr:colOff>68036</xdr:colOff>
      <xdr:row>40</xdr:row>
      <xdr:rowOff>197704</xdr:rowOff>
    </xdr:from>
    <xdr:to>
      <xdr:col>124</xdr:col>
      <xdr:colOff>123937</xdr:colOff>
      <xdr:row>59</xdr:row>
      <xdr:rowOff>55434</xdr:rowOff>
    </xdr:to>
    <xdr:pic>
      <xdr:nvPicPr>
        <xdr:cNvPr id="3" name="图片 2" descr="C:\Users\81937\AppData\Local\Temp\企业微信截图_1615519806424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260385" y="9930130"/>
          <a:ext cx="5664200" cy="364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487681</xdr:colOff>
      <xdr:row>104</xdr:row>
      <xdr:rowOff>167640</xdr:rowOff>
    </xdr:from>
    <xdr:to>
      <xdr:col>36</xdr:col>
      <xdr:colOff>795868</xdr:colOff>
      <xdr:row>110</xdr:row>
      <xdr:rowOff>66059</xdr:rowOff>
    </xdr:to>
    <xdr:pic>
      <xdr:nvPicPr>
        <xdr:cNvPr id="2" name="图片 1"/>
        <xdr:cNvPicPr>
          <a:picLocks noChangeAspect="1"/>
        </xdr:cNvPicPr>
      </xdr:nvPicPr>
      <xdr:blipFill>
        <a:blip xmlns:r="http://schemas.openxmlformats.org/officeDocument/2006/relationships" r:embed="rId1"/>
        <a:stretch>
          <a:fillRect/>
        </a:stretch>
      </xdr:blipFill>
      <xdr:spPr>
        <a:xfrm>
          <a:off x="24521161" y="21800820"/>
          <a:ext cx="3505200" cy="1087139"/>
        </a:xfrm>
        <a:prstGeom prst="rect">
          <a:avLst/>
        </a:prstGeom>
      </xdr:spPr>
    </xdr:pic>
    <xdr:clientData/>
  </xdr:twoCellAnchor>
  <xdr:twoCellAnchor editAs="oneCell">
    <xdr:from>
      <xdr:col>43</xdr:col>
      <xdr:colOff>68580</xdr:colOff>
      <xdr:row>77</xdr:row>
      <xdr:rowOff>38100</xdr:rowOff>
    </xdr:from>
    <xdr:to>
      <xdr:col>54</xdr:col>
      <xdr:colOff>34511</xdr:colOff>
      <xdr:row>82</xdr:row>
      <xdr:rowOff>85595</xdr:rowOff>
    </xdr:to>
    <xdr:pic>
      <xdr:nvPicPr>
        <xdr:cNvPr id="4" name="图片 3"/>
        <xdr:cNvPicPr>
          <a:picLocks noChangeAspect="1"/>
        </xdr:cNvPicPr>
      </xdr:nvPicPr>
      <xdr:blipFill>
        <a:blip xmlns:r="http://schemas.openxmlformats.org/officeDocument/2006/relationships" r:embed="rId2"/>
        <a:stretch>
          <a:fillRect/>
        </a:stretch>
      </xdr:blipFill>
      <xdr:spPr>
        <a:xfrm>
          <a:off x="25267920" y="16314420"/>
          <a:ext cx="6695238" cy="10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198120</xdr:colOff>
      <xdr:row>27</xdr:row>
      <xdr:rowOff>129540</xdr:rowOff>
    </xdr:from>
    <xdr:to>
      <xdr:col>29</xdr:col>
      <xdr:colOff>453178</xdr:colOff>
      <xdr:row>43</xdr:row>
      <xdr:rowOff>138645</xdr:rowOff>
    </xdr:to>
    <xdr:pic>
      <xdr:nvPicPr>
        <xdr:cNvPr id="3" name="图片 2"/>
        <xdr:cNvPicPr>
          <a:picLocks noChangeAspect="1"/>
        </xdr:cNvPicPr>
      </xdr:nvPicPr>
      <xdr:blipFill>
        <a:blip xmlns:r="http://schemas.openxmlformats.org/officeDocument/2006/relationships" r:embed="rId1"/>
        <a:stretch>
          <a:fillRect/>
        </a:stretch>
      </xdr:blipFill>
      <xdr:spPr>
        <a:xfrm>
          <a:off x="21092160" y="6294120"/>
          <a:ext cx="1489075" cy="31788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283718</xdr:colOff>
      <xdr:row>3</xdr:row>
      <xdr:rowOff>594360</xdr:rowOff>
    </xdr:from>
    <xdr:to>
      <xdr:col>28</xdr:col>
      <xdr:colOff>417076</xdr:colOff>
      <xdr:row>18</xdr:row>
      <xdr:rowOff>61863</xdr:rowOff>
    </xdr:to>
    <xdr:pic>
      <xdr:nvPicPr>
        <xdr:cNvPr id="3" name="图片 2"/>
        <xdr:cNvPicPr>
          <a:picLocks noChangeAspect="1"/>
        </xdr:cNvPicPr>
      </xdr:nvPicPr>
      <xdr:blipFill>
        <a:blip xmlns:r="http://schemas.openxmlformats.org/officeDocument/2006/relationships" r:embed="rId1"/>
        <a:stretch>
          <a:fillRect/>
        </a:stretch>
      </xdr:blipFill>
      <xdr:spPr>
        <a:xfrm>
          <a:off x="15935198" y="1188720"/>
          <a:ext cx="5947418" cy="2942223"/>
        </a:xfrm>
        <a:prstGeom prst="rect">
          <a:avLst/>
        </a:prstGeom>
      </xdr:spPr>
    </xdr:pic>
    <xdr:clientData/>
  </xdr:twoCellAnchor>
  <xdr:twoCellAnchor editAs="oneCell">
    <xdr:from>
      <xdr:col>19</xdr:col>
      <xdr:colOff>266700</xdr:colOff>
      <xdr:row>20</xdr:row>
      <xdr:rowOff>111322</xdr:rowOff>
    </xdr:from>
    <xdr:to>
      <xdr:col>29</xdr:col>
      <xdr:colOff>311025</xdr:colOff>
      <xdr:row>35</xdr:row>
      <xdr:rowOff>64115</xdr:rowOff>
    </xdr:to>
    <xdr:pic>
      <xdr:nvPicPr>
        <xdr:cNvPr id="4" name="图片 3"/>
        <xdr:cNvPicPr>
          <a:picLocks noChangeAspect="1"/>
        </xdr:cNvPicPr>
      </xdr:nvPicPr>
      <xdr:blipFill>
        <a:blip xmlns:r="http://schemas.openxmlformats.org/officeDocument/2006/relationships" r:embed="rId2"/>
        <a:stretch>
          <a:fillRect/>
        </a:stretch>
      </xdr:blipFill>
      <xdr:spPr>
        <a:xfrm>
          <a:off x="15918180" y="4591882"/>
          <a:ext cx="6475605" cy="3038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71152</xdr:colOff>
      <xdr:row>4</xdr:row>
      <xdr:rowOff>182880</xdr:rowOff>
    </xdr:from>
    <xdr:to>
      <xdr:col>22</xdr:col>
      <xdr:colOff>79083</xdr:colOff>
      <xdr:row>30</xdr:row>
      <xdr:rowOff>2879</xdr:rowOff>
    </xdr:to>
    <xdr:pic>
      <xdr:nvPicPr>
        <xdr:cNvPr id="3" name="图片 2"/>
        <xdr:cNvPicPr>
          <a:picLocks noChangeAspect="1"/>
        </xdr:cNvPicPr>
      </xdr:nvPicPr>
      <xdr:blipFill>
        <a:blip xmlns:r="http://schemas.openxmlformats.org/officeDocument/2006/relationships" r:embed="rId1"/>
        <a:stretch>
          <a:fillRect/>
        </a:stretch>
      </xdr:blipFill>
      <xdr:spPr>
        <a:xfrm>
          <a:off x="10190480" y="1432560"/>
          <a:ext cx="4945380" cy="49707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Y1206"/>
  <sheetViews>
    <sheetView workbookViewId="0">
      <selection activeCell="M27" sqref="M27"/>
    </sheetView>
  </sheetViews>
  <sheetFormatPr defaultColWidth="8.88671875" defaultRowHeight="14.4" x14ac:dyDescent="0.25"/>
  <cols>
    <col min="1" max="1" width="8.88671875" style="5"/>
    <col min="2" max="2" width="12.77734375" style="5" customWidth="1"/>
    <col min="3" max="4" width="16" style="5" customWidth="1"/>
    <col min="5" max="5" width="12.44140625" style="5" customWidth="1"/>
    <col min="6" max="6" width="12.88671875" style="5" customWidth="1"/>
    <col min="7" max="7" width="9.88671875" style="5" customWidth="1"/>
    <col min="8" max="8" width="12.21875" style="5" customWidth="1"/>
    <col min="9" max="9" width="28.109375" style="5" customWidth="1"/>
    <col min="10" max="10" width="8.88671875" style="5"/>
    <col min="11" max="11" width="8.21875" style="5" customWidth="1"/>
    <col min="12" max="12" width="10.44140625" style="5" customWidth="1"/>
    <col min="13" max="13" width="12.77734375" style="5" customWidth="1"/>
    <col min="14" max="14" width="8.88671875" style="5"/>
    <col min="15" max="15" width="12.77734375" style="5" customWidth="1"/>
    <col min="16" max="16" width="16.44140625" style="5" customWidth="1"/>
    <col min="17" max="17" width="13.109375" style="5" customWidth="1"/>
    <col min="18" max="18" width="19.33203125" style="347" customWidth="1"/>
    <col min="19" max="19" width="18.33203125" style="5" customWidth="1"/>
    <col min="20" max="20" width="13.88671875" style="5" customWidth="1"/>
    <col min="21" max="21" width="17.21875" style="347" customWidth="1"/>
    <col min="22" max="23" width="13.88671875" style="5" customWidth="1"/>
    <col min="24" max="24" width="11.6640625" style="5" customWidth="1"/>
    <col min="25" max="25" width="22.6640625" style="5" customWidth="1"/>
    <col min="26" max="26" width="13.88671875" style="5" customWidth="1"/>
    <col min="27" max="27" width="9.44140625" style="5" customWidth="1"/>
    <col min="28" max="16384" width="8.88671875" style="5"/>
  </cols>
  <sheetData>
    <row r="1" spans="1:25" ht="15.6" x14ac:dyDescent="0.35">
      <c r="A1" s="2" t="s">
        <v>0</v>
      </c>
      <c r="B1" s="2" t="s">
        <v>1</v>
      </c>
      <c r="C1" s="2" t="s">
        <v>0</v>
      </c>
      <c r="D1" s="2" t="s">
        <v>0</v>
      </c>
      <c r="E1" s="2" t="s">
        <v>1</v>
      </c>
      <c r="F1" s="2" t="s">
        <v>1</v>
      </c>
      <c r="G1" s="2" t="s">
        <v>1</v>
      </c>
      <c r="H1" s="2" t="s">
        <v>2</v>
      </c>
      <c r="I1" s="2" t="s">
        <v>2</v>
      </c>
      <c r="J1" s="362"/>
      <c r="K1" s="363" t="s">
        <v>3</v>
      </c>
      <c r="S1" s="5" t="s">
        <v>4</v>
      </c>
      <c r="T1" s="5" t="s">
        <v>5</v>
      </c>
      <c r="U1" s="347" t="s">
        <v>6</v>
      </c>
    </row>
    <row r="2" spans="1:25" ht="15.6" x14ac:dyDescent="0.35">
      <c r="A2" s="2" t="s">
        <v>7</v>
      </c>
      <c r="B2" s="2" t="s">
        <v>7</v>
      </c>
      <c r="C2" s="2" t="s">
        <v>8</v>
      </c>
      <c r="D2" s="2" t="s">
        <v>7</v>
      </c>
      <c r="E2" s="2" t="s">
        <v>7</v>
      </c>
      <c r="F2" s="2" t="s">
        <v>8</v>
      </c>
      <c r="G2" s="2" t="s">
        <v>8</v>
      </c>
      <c r="H2" s="2" t="s">
        <v>9</v>
      </c>
      <c r="I2" s="2" t="s">
        <v>9</v>
      </c>
      <c r="J2" s="362"/>
      <c r="S2" s="5">
        <v>1</v>
      </c>
      <c r="T2" s="5">
        <v>200</v>
      </c>
      <c r="U2" s="347">
        <f>T2*S2</f>
        <v>200</v>
      </c>
      <c r="W2" s="369"/>
      <c r="X2" s="369"/>
      <c r="Y2" s="369"/>
    </row>
    <row r="3" spans="1:25" ht="15" x14ac:dyDescent="0.3">
      <c r="A3" s="323" t="s">
        <v>10</v>
      </c>
      <c r="B3" s="323" t="s">
        <v>11</v>
      </c>
      <c r="C3" s="272" t="s">
        <v>12</v>
      </c>
      <c r="D3" s="272" t="s">
        <v>13</v>
      </c>
      <c r="E3" s="272" t="s">
        <v>14</v>
      </c>
      <c r="F3" s="272" t="s">
        <v>15</v>
      </c>
      <c r="G3" s="272" t="s">
        <v>16</v>
      </c>
      <c r="H3" s="272" t="s">
        <v>17</v>
      </c>
      <c r="I3" s="272" t="s">
        <v>18</v>
      </c>
      <c r="J3" s="362"/>
      <c r="K3" s="75" t="s">
        <v>19</v>
      </c>
      <c r="Q3" s="5" t="s">
        <v>20</v>
      </c>
      <c r="T3" s="363" t="s">
        <v>21</v>
      </c>
      <c r="U3" s="370"/>
    </row>
    <row r="4" spans="1:25" ht="40.200000000000003" x14ac:dyDescent="0.35">
      <c r="A4" s="72" t="s">
        <v>22</v>
      </c>
      <c r="B4" s="72" t="s">
        <v>6</v>
      </c>
      <c r="C4" s="326" t="s">
        <v>23</v>
      </c>
      <c r="D4" s="326" t="s">
        <v>24</v>
      </c>
      <c r="E4" s="272" t="s">
        <v>25</v>
      </c>
      <c r="F4" s="272" t="s">
        <v>26</v>
      </c>
      <c r="G4" s="272" t="s">
        <v>27</v>
      </c>
      <c r="H4" s="348" t="s">
        <v>28</v>
      </c>
      <c r="I4" s="348" t="s">
        <v>29</v>
      </c>
      <c r="L4" s="364"/>
      <c r="Q4" s="5" t="s">
        <v>30</v>
      </c>
      <c r="R4" s="371" t="s">
        <v>31</v>
      </c>
      <c r="S4" s="372" t="s">
        <v>24</v>
      </c>
      <c r="T4" s="373" t="s">
        <v>32</v>
      </c>
      <c r="U4" s="371" t="s">
        <v>33</v>
      </c>
      <c r="V4" s="5" t="s">
        <v>34</v>
      </c>
      <c r="W4" s="374" t="s">
        <v>35</v>
      </c>
      <c r="X4" s="363" t="s">
        <v>36</v>
      </c>
      <c r="Y4" s="381" t="s">
        <v>37</v>
      </c>
    </row>
    <row r="5" spans="1:25" x14ac:dyDescent="0.25">
      <c r="A5" s="5">
        <v>1</v>
      </c>
      <c r="B5" s="5">
        <f>Q5</f>
        <v>194</v>
      </c>
      <c r="C5" s="349">
        <f t="shared" ref="C5:C34" si="0">R5</f>
        <v>1.0309278350515427E-2</v>
      </c>
      <c r="D5" s="350">
        <f>S5</f>
        <v>196</v>
      </c>
      <c r="E5" s="351">
        <v>50</v>
      </c>
      <c r="F5" s="352">
        <f>W5</f>
        <v>0</v>
      </c>
      <c r="G5" s="353">
        <v>0</v>
      </c>
      <c r="H5" s="354"/>
      <c r="I5" t="s">
        <v>38</v>
      </c>
      <c r="K5" s="352"/>
      <c r="L5" s="352"/>
      <c r="M5" s="350"/>
      <c r="N5" s="352"/>
      <c r="P5" s="365"/>
      <c r="Q5" s="363">
        <f>194*S2</f>
        <v>194</v>
      </c>
      <c r="R5" s="375">
        <f>Q6/Q5-1</f>
        <v>1.0309278350515427E-2</v>
      </c>
      <c r="S5" s="376">
        <f>Q6</f>
        <v>196</v>
      </c>
      <c r="T5" s="377">
        <f t="shared" ref="T5:T7" si="1">(Q5-V5+Y5)/(S5-V5)</f>
        <v>1</v>
      </c>
      <c r="U5" s="378">
        <v>0.5</v>
      </c>
      <c r="V5" s="5">
        <f t="shared" ref="V5:V7" si="2">ROUND(Q5*U5,0)</f>
        <v>97</v>
      </c>
      <c r="W5" s="352">
        <f t="shared" ref="W5:W34" si="3">1-T5</f>
        <v>0</v>
      </c>
      <c r="X5" s="352">
        <v>0</v>
      </c>
      <c r="Y5" s="350">
        <f>Q6-Q5</f>
        <v>2</v>
      </c>
    </row>
    <row r="6" spans="1:25" x14ac:dyDescent="0.25">
      <c r="A6" s="5">
        <v>2</v>
      </c>
      <c r="B6" s="5">
        <f t="shared" ref="B6:B34" si="4">Q6</f>
        <v>196</v>
      </c>
      <c r="C6" s="352">
        <f t="shared" si="0"/>
        <v>0.02</v>
      </c>
      <c r="D6" s="350">
        <f t="shared" ref="D6:D34" si="5">S6</f>
        <v>200</v>
      </c>
      <c r="E6" s="351">
        <v>50</v>
      </c>
      <c r="F6" s="352">
        <f t="shared" ref="F6:F34" si="6">W6</f>
        <v>0</v>
      </c>
      <c r="G6" s="353">
        <v>0.03</v>
      </c>
      <c r="H6" s="354"/>
      <c r="I6" t="s">
        <v>39</v>
      </c>
      <c r="K6" s="352"/>
      <c r="L6" s="366"/>
      <c r="M6" s="350"/>
      <c r="N6" s="352"/>
      <c r="Q6" s="363">
        <f>196*S2</f>
        <v>196</v>
      </c>
      <c r="R6" s="375">
        <v>0.02</v>
      </c>
      <c r="S6" s="376">
        <f>Q7</f>
        <v>200</v>
      </c>
      <c r="T6" s="377">
        <f t="shared" si="1"/>
        <v>1</v>
      </c>
      <c r="U6" s="378">
        <v>0.5</v>
      </c>
      <c r="V6" s="5">
        <f t="shared" si="2"/>
        <v>98</v>
      </c>
      <c r="W6" s="352">
        <f t="shared" si="3"/>
        <v>0</v>
      </c>
      <c r="X6" s="352">
        <v>0.02</v>
      </c>
      <c r="Y6" s="350">
        <f>Q7-Q6</f>
        <v>4</v>
      </c>
    </row>
    <row r="7" spans="1:25" x14ac:dyDescent="0.25">
      <c r="A7" s="5">
        <v>3</v>
      </c>
      <c r="B7" s="5">
        <f t="shared" si="4"/>
        <v>200</v>
      </c>
      <c r="C7" s="352">
        <f t="shared" si="0"/>
        <v>0.03</v>
      </c>
      <c r="D7" s="350">
        <f t="shared" si="5"/>
        <v>206</v>
      </c>
      <c r="E7" s="351">
        <v>50</v>
      </c>
      <c r="F7" s="352">
        <f t="shared" si="6"/>
        <v>5.6603773584905648E-2</v>
      </c>
      <c r="G7" s="355">
        <v>0.05</v>
      </c>
      <c r="H7" s="354"/>
      <c r="I7" t="s">
        <v>40</v>
      </c>
      <c r="K7" s="352"/>
      <c r="L7" s="366"/>
      <c r="M7" s="350"/>
      <c r="N7" s="352"/>
      <c r="Q7" s="5">
        <f>U2</f>
        <v>200</v>
      </c>
      <c r="R7" s="375">
        <v>0.03</v>
      </c>
      <c r="S7" s="5">
        <f t="shared" ref="S7" si="7">ROUND(Q7*(1+R7),0)</f>
        <v>206</v>
      </c>
      <c r="T7" s="377">
        <f t="shared" si="1"/>
        <v>0.94339622641509435</v>
      </c>
      <c r="U7" s="378">
        <v>0.5</v>
      </c>
      <c r="V7" s="5">
        <f t="shared" si="2"/>
        <v>100</v>
      </c>
      <c r="W7" s="352">
        <f t="shared" si="3"/>
        <v>5.6603773584905648E-2</v>
      </c>
      <c r="X7" s="352">
        <v>0.05</v>
      </c>
      <c r="Y7" s="350">
        <v>0</v>
      </c>
    </row>
    <row r="8" spans="1:25" x14ac:dyDescent="0.25">
      <c r="A8" s="5">
        <v>4</v>
      </c>
      <c r="B8" s="5">
        <f t="shared" si="4"/>
        <v>206</v>
      </c>
      <c r="C8" s="352">
        <f t="shared" si="0"/>
        <v>0.04</v>
      </c>
      <c r="D8" s="350">
        <f t="shared" si="5"/>
        <v>214</v>
      </c>
      <c r="E8" s="351">
        <v>50</v>
      </c>
      <c r="F8" s="352">
        <f t="shared" si="6"/>
        <v>7.2072072072072113E-2</v>
      </c>
      <c r="G8" s="355">
        <v>0.06</v>
      </c>
      <c r="H8" s="354"/>
      <c r="I8" t="s">
        <v>41</v>
      </c>
      <c r="K8" s="352"/>
      <c r="L8" s="366"/>
      <c r="M8" s="350"/>
      <c r="N8" s="352"/>
      <c r="Q8" s="5">
        <f>S7</f>
        <v>206</v>
      </c>
      <c r="R8" s="375">
        <v>0.04</v>
      </c>
      <c r="S8" s="5">
        <f t="shared" ref="S8:S34" si="8">ROUND(Q8*(1+R8),0)</f>
        <v>214</v>
      </c>
      <c r="T8" s="377">
        <f t="shared" ref="T8:T34" si="9">(Q8-V8+Y8)/(S8-V8)</f>
        <v>0.92792792792792789</v>
      </c>
      <c r="U8" s="378">
        <v>0.5</v>
      </c>
      <c r="V8" s="5">
        <f t="shared" ref="V8:V34" si="10">ROUND(Q8*U8,0)</f>
        <v>103</v>
      </c>
      <c r="W8" s="352">
        <f t="shared" si="3"/>
        <v>7.2072072072072113E-2</v>
      </c>
      <c r="X8" s="352">
        <v>0.1</v>
      </c>
      <c r="Y8" s="350">
        <v>0</v>
      </c>
    </row>
    <row r="9" spans="1:25" x14ac:dyDescent="0.25">
      <c r="A9" s="5">
        <v>5</v>
      </c>
      <c r="B9" s="5">
        <f t="shared" si="4"/>
        <v>214</v>
      </c>
      <c r="C9" s="352">
        <f t="shared" si="0"/>
        <v>0.05</v>
      </c>
      <c r="D9" s="350">
        <f t="shared" si="5"/>
        <v>225</v>
      </c>
      <c r="E9" s="351">
        <v>50</v>
      </c>
      <c r="F9" s="352">
        <f t="shared" si="6"/>
        <v>9.3220338983050821E-2</v>
      </c>
      <c r="G9" s="355">
        <v>7.0000000000000007E-2</v>
      </c>
      <c r="H9" s="354"/>
      <c r="I9" t="s">
        <v>41</v>
      </c>
      <c r="K9" s="352"/>
      <c r="L9" s="366"/>
      <c r="M9" s="350"/>
      <c r="N9" s="352"/>
      <c r="Q9" s="5">
        <f t="shared" ref="Q9:Q34" si="11">S8</f>
        <v>214</v>
      </c>
      <c r="R9" s="375">
        <v>0.05</v>
      </c>
      <c r="S9" s="5">
        <f t="shared" si="8"/>
        <v>225</v>
      </c>
      <c r="T9" s="377">
        <f t="shared" si="9"/>
        <v>0.90677966101694918</v>
      </c>
      <c r="U9" s="378">
        <v>0.5</v>
      </c>
      <c r="V9" s="5">
        <f t="shared" si="10"/>
        <v>107</v>
      </c>
      <c r="W9" s="352">
        <f t="shared" si="3"/>
        <v>9.3220338983050821E-2</v>
      </c>
      <c r="X9" s="352">
        <v>0.15</v>
      </c>
      <c r="Y9" s="350">
        <v>0</v>
      </c>
    </row>
    <row r="10" spans="1:25" x14ac:dyDescent="0.25">
      <c r="A10" s="5">
        <v>6</v>
      </c>
      <c r="B10" s="5">
        <f t="shared" si="4"/>
        <v>225</v>
      </c>
      <c r="C10" s="352">
        <f t="shared" si="0"/>
        <v>0.06</v>
      </c>
      <c r="D10" s="350">
        <f t="shared" si="5"/>
        <v>239</v>
      </c>
      <c r="E10" s="351">
        <v>50</v>
      </c>
      <c r="F10" s="352">
        <f t="shared" si="6"/>
        <v>0.11111111111111116</v>
      </c>
      <c r="G10" s="355">
        <v>0.08</v>
      </c>
      <c r="H10" s="354"/>
      <c r="I10" t="s">
        <v>42</v>
      </c>
      <c r="K10" s="352"/>
      <c r="L10" s="366"/>
      <c r="M10" s="350"/>
      <c r="N10" s="352"/>
      <c r="Q10" s="5">
        <f t="shared" si="11"/>
        <v>225</v>
      </c>
      <c r="R10" s="375">
        <v>0.06</v>
      </c>
      <c r="S10" s="5">
        <f t="shared" si="8"/>
        <v>239</v>
      </c>
      <c r="T10" s="377">
        <f t="shared" si="9"/>
        <v>0.88888888888888884</v>
      </c>
      <c r="U10" s="378">
        <v>0.5</v>
      </c>
      <c r="V10" s="5">
        <f t="shared" si="10"/>
        <v>113</v>
      </c>
      <c r="W10" s="352">
        <f t="shared" si="3"/>
        <v>0.11111111111111116</v>
      </c>
      <c r="X10" s="352">
        <v>0.2</v>
      </c>
      <c r="Y10" s="350">
        <v>0</v>
      </c>
    </row>
    <row r="11" spans="1:25" x14ac:dyDescent="0.25">
      <c r="A11" s="5">
        <v>7</v>
      </c>
      <c r="B11" s="5">
        <f t="shared" si="4"/>
        <v>239</v>
      </c>
      <c r="C11" s="352">
        <f t="shared" si="0"/>
        <v>7.0000000000000007E-2</v>
      </c>
      <c r="D11" s="350">
        <f t="shared" si="5"/>
        <v>256</v>
      </c>
      <c r="E11" s="351">
        <v>50</v>
      </c>
      <c r="F11" s="352">
        <f t="shared" si="6"/>
        <v>0.125</v>
      </c>
      <c r="G11" s="355">
        <v>0.09</v>
      </c>
      <c r="H11" s="354"/>
      <c r="I11" t="s">
        <v>42</v>
      </c>
      <c r="K11" s="352"/>
      <c r="L11" s="366"/>
      <c r="M11" s="350"/>
      <c r="N11" s="352"/>
      <c r="Q11" s="5">
        <f t="shared" si="11"/>
        <v>239</v>
      </c>
      <c r="R11" s="375">
        <v>7.0000000000000007E-2</v>
      </c>
      <c r="S11" s="5">
        <f t="shared" si="8"/>
        <v>256</v>
      </c>
      <c r="T11" s="377">
        <f t="shared" si="9"/>
        <v>0.875</v>
      </c>
      <c r="U11" s="378">
        <v>0.5</v>
      </c>
      <c r="V11" s="5">
        <f t="shared" si="10"/>
        <v>120</v>
      </c>
      <c r="W11" s="352">
        <f t="shared" si="3"/>
        <v>0.125</v>
      </c>
      <c r="X11" s="352">
        <v>0.25</v>
      </c>
      <c r="Y11" s="350">
        <v>0</v>
      </c>
    </row>
    <row r="12" spans="1:25" x14ac:dyDescent="0.25">
      <c r="A12" s="5">
        <v>8</v>
      </c>
      <c r="B12" s="5">
        <f t="shared" si="4"/>
        <v>256</v>
      </c>
      <c r="C12" s="352">
        <f t="shared" si="0"/>
        <v>0.08</v>
      </c>
      <c r="D12" s="350">
        <f t="shared" si="5"/>
        <v>276</v>
      </c>
      <c r="E12" s="351">
        <v>50</v>
      </c>
      <c r="F12" s="352">
        <f t="shared" si="6"/>
        <v>0.13513513513513509</v>
      </c>
      <c r="G12" s="355">
        <v>0.1</v>
      </c>
      <c r="H12" s="354"/>
      <c r="I12" t="s">
        <v>43</v>
      </c>
      <c r="K12" s="352"/>
      <c r="L12" s="366"/>
      <c r="M12" s="350"/>
      <c r="N12" s="352"/>
      <c r="Q12" s="5">
        <f t="shared" si="11"/>
        <v>256</v>
      </c>
      <c r="R12" s="375">
        <v>0.08</v>
      </c>
      <c r="S12" s="5">
        <f t="shared" si="8"/>
        <v>276</v>
      </c>
      <c r="T12" s="377">
        <f t="shared" si="9"/>
        <v>0.86486486486486491</v>
      </c>
      <c r="U12" s="378">
        <v>0.5</v>
      </c>
      <c r="V12" s="5">
        <f t="shared" si="10"/>
        <v>128</v>
      </c>
      <c r="W12" s="352">
        <f t="shared" si="3"/>
        <v>0.13513513513513509</v>
      </c>
      <c r="X12" s="352">
        <v>0.3</v>
      </c>
      <c r="Y12" s="350">
        <v>0</v>
      </c>
    </row>
    <row r="13" spans="1:25" x14ac:dyDescent="0.25">
      <c r="A13" s="5">
        <v>9</v>
      </c>
      <c r="B13" s="5">
        <f t="shared" si="4"/>
        <v>276</v>
      </c>
      <c r="C13" s="352">
        <f t="shared" si="0"/>
        <v>0.09</v>
      </c>
      <c r="D13" s="350">
        <f t="shared" si="5"/>
        <v>301</v>
      </c>
      <c r="E13" s="351">
        <v>50</v>
      </c>
      <c r="F13" s="352">
        <f t="shared" si="6"/>
        <v>0.15337423312883436</v>
      </c>
      <c r="G13" s="355">
        <v>0.11</v>
      </c>
      <c r="H13" s="354" t="s">
        <v>44</v>
      </c>
      <c r="I13" t="s">
        <v>43</v>
      </c>
      <c r="K13" s="352"/>
      <c r="L13" s="366"/>
      <c r="M13" s="350"/>
      <c r="N13" s="352"/>
      <c r="Q13" s="5">
        <f t="shared" si="11"/>
        <v>276</v>
      </c>
      <c r="R13" s="375">
        <v>0.09</v>
      </c>
      <c r="S13" s="5">
        <f t="shared" si="8"/>
        <v>301</v>
      </c>
      <c r="T13" s="377">
        <f t="shared" si="9"/>
        <v>0.84662576687116564</v>
      </c>
      <c r="U13" s="378">
        <v>0.5</v>
      </c>
      <c r="V13" s="5">
        <f t="shared" si="10"/>
        <v>138</v>
      </c>
      <c r="W13" s="352">
        <f t="shared" si="3"/>
        <v>0.15337423312883436</v>
      </c>
      <c r="X13" s="352">
        <v>0.35</v>
      </c>
      <c r="Y13" s="350">
        <v>0</v>
      </c>
    </row>
    <row r="14" spans="1:25" x14ac:dyDescent="0.25">
      <c r="A14" s="5">
        <v>10</v>
      </c>
      <c r="B14" s="5">
        <f t="shared" si="4"/>
        <v>301</v>
      </c>
      <c r="C14" s="352">
        <f t="shared" si="0"/>
        <v>0.1</v>
      </c>
      <c r="D14" s="350">
        <f t="shared" si="5"/>
        <v>331</v>
      </c>
      <c r="E14" s="351">
        <v>50</v>
      </c>
      <c r="F14" s="352">
        <f t="shared" si="6"/>
        <v>0.16666666666666663</v>
      </c>
      <c r="G14" s="355">
        <v>0.12</v>
      </c>
      <c r="H14" s="354" t="s">
        <v>44</v>
      </c>
      <c r="I14" t="s">
        <v>43</v>
      </c>
      <c r="K14" s="352"/>
      <c r="L14" s="366"/>
      <c r="M14" s="350"/>
      <c r="N14" s="352"/>
      <c r="Q14" s="5">
        <f t="shared" si="11"/>
        <v>301</v>
      </c>
      <c r="R14" s="375">
        <v>0.1</v>
      </c>
      <c r="S14" s="5">
        <f t="shared" si="8"/>
        <v>331</v>
      </c>
      <c r="T14" s="377">
        <f t="shared" si="9"/>
        <v>0.83333333333333337</v>
      </c>
      <c r="U14" s="378">
        <v>0.5</v>
      </c>
      <c r="V14" s="5">
        <f t="shared" si="10"/>
        <v>151</v>
      </c>
      <c r="W14" s="352">
        <f t="shared" si="3"/>
        <v>0.16666666666666663</v>
      </c>
      <c r="X14" s="352">
        <v>0.45</v>
      </c>
      <c r="Y14" s="350">
        <v>0</v>
      </c>
    </row>
    <row r="15" spans="1:25" x14ac:dyDescent="0.25">
      <c r="A15" s="5">
        <v>11</v>
      </c>
      <c r="B15" s="5">
        <f t="shared" si="4"/>
        <v>331</v>
      </c>
      <c r="C15" s="352">
        <f t="shared" si="0"/>
        <v>0.11</v>
      </c>
      <c r="D15" s="350">
        <f t="shared" si="5"/>
        <v>367</v>
      </c>
      <c r="E15" s="351">
        <v>50</v>
      </c>
      <c r="F15" s="352">
        <f t="shared" si="6"/>
        <v>0.17910447761194026</v>
      </c>
      <c r="G15" s="355">
        <v>0.13</v>
      </c>
      <c r="H15" s="354" t="s">
        <v>44</v>
      </c>
      <c r="I15" t="s">
        <v>43</v>
      </c>
      <c r="K15" s="352"/>
      <c r="L15" s="366"/>
      <c r="M15" s="350"/>
      <c r="N15" s="352"/>
      <c r="Q15" s="5">
        <f t="shared" si="11"/>
        <v>331</v>
      </c>
      <c r="R15" s="375">
        <v>0.11</v>
      </c>
      <c r="S15" s="5">
        <f t="shared" si="8"/>
        <v>367</v>
      </c>
      <c r="T15" s="377">
        <f t="shared" si="9"/>
        <v>0.82089552238805974</v>
      </c>
      <c r="U15" s="378">
        <v>0.5</v>
      </c>
      <c r="V15" s="5">
        <f t="shared" si="10"/>
        <v>166</v>
      </c>
      <c r="W15" s="352">
        <f t="shared" si="3"/>
        <v>0.17910447761194026</v>
      </c>
      <c r="X15" s="352">
        <v>0.5</v>
      </c>
      <c r="Y15" s="350">
        <v>0</v>
      </c>
    </row>
    <row r="16" spans="1:25" x14ac:dyDescent="0.25">
      <c r="A16" s="5">
        <v>12</v>
      </c>
      <c r="B16" s="5">
        <f t="shared" si="4"/>
        <v>367</v>
      </c>
      <c r="C16" s="352">
        <f t="shared" si="0"/>
        <v>0.12</v>
      </c>
      <c r="D16" s="350">
        <f t="shared" si="5"/>
        <v>411</v>
      </c>
      <c r="E16" s="351">
        <v>50</v>
      </c>
      <c r="F16" s="352">
        <f t="shared" si="6"/>
        <v>0.19383259911894268</v>
      </c>
      <c r="G16" s="355">
        <v>0.14000000000000001</v>
      </c>
      <c r="H16" s="354" t="s">
        <v>44</v>
      </c>
      <c r="I16" t="s">
        <v>43</v>
      </c>
      <c r="K16" s="352"/>
      <c r="L16" s="366"/>
      <c r="M16" s="350"/>
      <c r="N16" s="352"/>
      <c r="Q16" s="5">
        <f t="shared" si="11"/>
        <v>367</v>
      </c>
      <c r="R16" s="375">
        <v>0.12</v>
      </c>
      <c r="S16" s="5">
        <f t="shared" si="8"/>
        <v>411</v>
      </c>
      <c r="T16" s="377">
        <f t="shared" si="9"/>
        <v>0.80616740088105732</v>
      </c>
      <c r="U16" s="378">
        <v>0.5</v>
      </c>
      <c r="V16" s="5">
        <f t="shared" si="10"/>
        <v>184</v>
      </c>
      <c r="W16" s="352">
        <f t="shared" si="3"/>
        <v>0.19383259911894268</v>
      </c>
      <c r="X16" s="352">
        <v>0.5</v>
      </c>
      <c r="Y16" s="350">
        <v>0</v>
      </c>
    </row>
    <row r="17" spans="1:25" x14ac:dyDescent="0.25">
      <c r="A17" s="5">
        <v>13</v>
      </c>
      <c r="B17" s="5">
        <f t="shared" si="4"/>
        <v>411</v>
      </c>
      <c r="C17" s="352">
        <f t="shared" si="0"/>
        <v>0.13</v>
      </c>
      <c r="D17" s="350">
        <f t="shared" si="5"/>
        <v>464</v>
      </c>
      <c r="E17" s="351">
        <v>50</v>
      </c>
      <c r="F17" s="352">
        <f t="shared" si="6"/>
        <v>0.20542635658914732</v>
      </c>
      <c r="G17" s="355">
        <v>0.15</v>
      </c>
      <c r="H17" s="354" t="s">
        <v>44</v>
      </c>
      <c r="I17" t="s">
        <v>43</v>
      </c>
      <c r="K17" s="352"/>
      <c r="L17" s="366"/>
      <c r="M17" s="350"/>
      <c r="N17" s="352"/>
      <c r="Q17" s="5">
        <f t="shared" si="11"/>
        <v>411</v>
      </c>
      <c r="R17" s="375">
        <v>0.13</v>
      </c>
      <c r="S17" s="5">
        <f t="shared" si="8"/>
        <v>464</v>
      </c>
      <c r="T17" s="377">
        <f t="shared" si="9"/>
        <v>0.79457364341085268</v>
      </c>
      <c r="U17" s="378">
        <v>0.5</v>
      </c>
      <c r="V17" s="5">
        <f t="shared" si="10"/>
        <v>206</v>
      </c>
      <c r="W17" s="352">
        <f t="shared" si="3"/>
        <v>0.20542635658914732</v>
      </c>
      <c r="X17" s="352">
        <v>0.5</v>
      </c>
      <c r="Y17" s="350">
        <v>0</v>
      </c>
    </row>
    <row r="18" spans="1:25" x14ac:dyDescent="0.25">
      <c r="A18" s="5">
        <v>14</v>
      </c>
      <c r="B18" s="5">
        <f t="shared" si="4"/>
        <v>464</v>
      </c>
      <c r="C18" s="352">
        <f t="shared" si="0"/>
        <v>0.14000000000000001</v>
      </c>
      <c r="D18" s="350">
        <f t="shared" si="5"/>
        <v>529</v>
      </c>
      <c r="E18" s="351">
        <v>50</v>
      </c>
      <c r="F18" s="352">
        <f t="shared" si="6"/>
        <v>0.21885521885521886</v>
      </c>
      <c r="G18" s="355">
        <v>0.16</v>
      </c>
      <c r="H18" s="354" t="s">
        <v>44</v>
      </c>
      <c r="I18" t="s">
        <v>43</v>
      </c>
      <c r="K18" s="352"/>
      <c r="L18" s="366"/>
      <c r="M18" s="350"/>
      <c r="N18" s="352"/>
      <c r="Q18" s="5">
        <f t="shared" si="11"/>
        <v>464</v>
      </c>
      <c r="R18" s="375">
        <v>0.14000000000000001</v>
      </c>
      <c r="S18" s="5">
        <f t="shared" si="8"/>
        <v>529</v>
      </c>
      <c r="T18" s="377">
        <f t="shared" si="9"/>
        <v>0.78114478114478114</v>
      </c>
      <c r="U18" s="378">
        <v>0.5</v>
      </c>
      <c r="V18" s="5">
        <f t="shared" si="10"/>
        <v>232</v>
      </c>
      <c r="W18" s="352">
        <f t="shared" si="3"/>
        <v>0.21885521885521886</v>
      </c>
      <c r="X18" s="352">
        <v>0.5</v>
      </c>
      <c r="Y18" s="350">
        <v>0</v>
      </c>
    </row>
    <row r="19" spans="1:25" x14ac:dyDescent="0.25">
      <c r="A19" s="5">
        <v>15</v>
      </c>
      <c r="B19" s="5">
        <f t="shared" si="4"/>
        <v>529</v>
      </c>
      <c r="C19" s="352">
        <f t="shared" si="0"/>
        <v>0.15</v>
      </c>
      <c r="D19" s="350">
        <f t="shared" si="5"/>
        <v>608</v>
      </c>
      <c r="E19" s="351">
        <v>50</v>
      </c>
      <c r="F19" s="352">
        <f t="shared" si="6"/>
        <v>0.23032069970845481</v>
      </c>
      <c r="G19" s="355">
        <v>0.17</v>
      </c>
      <c r="H19" s="354" t="s">
        <v>44</v>
      </c>
      <c r="I19" t="s">
        <v>43</v>
      </c>
      <c r="K19" s="352"/>
      <c r="L19" s="366"/>
      <c r="M19" s="350"/>
      <c r="N19" s="352"/>
      <c r="Q19" s="5">
        <f t="shared" si="11"/>
        <v>529</v>
      </c>
      <c r="R19" s="375">
        <v>0.15</v>
      </c>
      <c r="S19" s="5">
        <f t="shared" si="8"/>
        <v>608</v>
      </c>
      <c r="T19" s="377">
        <f t="shared" si="9"/>
        <v>0.76967930029154519</v>
      </c>
      <c r="U19" s="378">
        <v>0.5</v>
      </c>
      <c r="V19" s="5">
        <f t="shared" si="10"/>
        <v>265</v>
      </c>
      <c r="W19" s="352">
        <f t="shared" si="3"/>
        <v>0.23032069970845481</v>
      </c>
      <c r="X19" s="352">
        <v>0.5</v>
      </c>
      <c r="Y19" s="350">
        <v>0</v>
      </c>
    </row>
    <row r="20" spans="1:25" x14ac:dyDescent="0.25">
      <c r="A20" s="5">
        <v>16</v>
      </c>
      <c r="B20" s="5">
        <f t="shared" si="4"/>
        <v>608</v>
      </c>
      <c r="C20" s="352">
        <f t="shared" si="0"/>
        <v>0.16</v>
      </c>
      <c r="D20" s="350">
        <f t="shared" si="5"/>
        <v>705</v>
      </c>
      <c r="E20" s="351">
        <v>50</v>
      </c>
      <c r="F20" s="352">
        <f t="shared" si="6"/>
        <v>0.24189526184538657</v>
      </c>
      <c r="G20" s="355">
        <v>0.18</v>
      </c>
      <c r="H20" s="354" t="s">
        <v>44</v>
      </c>
      <c r="I20" t="s">
        <v>43</v>
      </c>
      <c r="K20" s="352"/>
      <c r="L20" s="366"/>
      <c r="M20" s="350"/>
      <c r="N20" s="352"/>
      <c r="Q20" s="5">
        <f t="shared" si="11"/>
        <v>608</v>
      </c>
      <c r="R20" s="375">
        <v>0.16</v>
      </c>
      <c r="S20" s="5">
        <f t="shared" si="8"/>
        <v>705</v>
      </c>
      <c r="T20" s="377">
        <f t="shared" si="9"/>
        <v>0.75810473815461343</v>
      </c>
      <c r="U20" s="378">
        <v>0.5</v>
      </c>
      <c r="V20" s="5">
        <f t="shared" si="10"/>
        <v>304</v>
      </c>
      <c r="W20" s="352">
        <f t="shared" si="3"/>
        <v>0.24189526184538657</v>
      </c>
      <c r="X20" s="352">
        <v>0.5</v>
      </c>
      <c r="Y20" s="350">
        <v>0</v>
      </c>
    </row>
    <row r="21" spans="1:25" x14ac:dyDescent="0.25">
      <c r="A21" s="5">
        <v>17</v>
      </c>
      <c r="B21" s="5">
        <f t="shared" si="4"/>
        <v>705</v>
      </c>
      <c r="C21" s="352">
        <f t="shared" si="0"/>
        <v>0.17</v>
      </c>
      <c r="D21" s="350">
        <f t="shared" si="5"/>
        <v>825</v>
      </c>
      <c r="E21" s="351">
        <v>50</v>
      </c>
      <c r="F21" s="352">
        <f t="shared" si="6"/>
        <v>0.25423728813559321</v>
      </c>
      <c r="G21" s="355">
        <v>0.19</v>
      </c>
      <c r="H21" s="354" t="s">
        <v>44</v>
      </c>
      <c r="I21" t="s">
        <v>43</v>
      </c>
      <c r="K21" s="352"/>
      <c r="L21" s="366"/>
      <c r="M21" s="350"/>
      <c r="N21" s="352"/>
      <c r="Q21" s="5">
        <f t="shared" si="11"/>
        <v>705</v>
      </c>
      <c r="R21" s="375">
        <v>0.17</v>
      </c>
      <c r="S21" s="5">
        <f t="shared" si="8"/>
        <v>825</v>
      </c>
      <c r="T21" s="377">
        <f t="shared" si="9"/>
        <v>0.74576271186440679</v>
      </c>
      <c r="U21" s="378">
        <v>0.5</v>
      </c>
      <c r="V21" s="5">
        <f t="shared" si="10"/>
        <v>353</v>
      </c>
      <c r="W21" s="352">
        <f t="shared" si="3"/>
        <v>0.25423728813559321</v>
      </c>
      <c r="X21" s="352">
        <v>0.5</v>
      </c>
      <c r="Y21" s="350">
        <v>0</v>
      </c>
    </row>
    <row r="22" spans="1:25" x14ac:dyDescent="0.25">
      <c r="A22" s="5">
        <v>18</v>
      </c>
      <c r="B22" s="5">
        <f t="shared" si="4"/>
        <v>825</v>
      </c>
      <c r="C22" s="352">
        <f t="shared" si="0"/>
        <v>0.18</v>
      </c>
      <c r="D22" s="350">
        <f t="shared" si="5"/>
        <v>974</v>
      </c>
      <c r="E22" s="351">
        <v>50</v>
      </c>
      <c r="F22" s="352">
        <f t="shared" si="6"/>
        <v>0.26559714795008915</v>
      </c>
      <c r="G22" s="355">
        <v>0.2</v>
      </c>
      <c r="H22" s="354" t="s">
        <v>44</v>
      </c>
      <c r="I22" t="s">
        <v>43</v>
      </c>
      <c r="K22" s="352"/>
      <c r="L22" s="366"/>
      <c r="M22" s="350"/>
      <c r="N22" s="352"/>
      <c r="Q22" s="5">
        <f t="shared" si="11"/>
        <v>825</v>
      </c>
      <c r="R22" s="375">
        <v>0.18</v>
      </c>
      <c r="S22" s="5">
        <f t="shared" si="8"/>
        <v>974</v>
      </c>
      <c r="T22" s="377">
        <f t="shared" si="9"/>
        <v>0.73440285204991085</v>
      </c>
      <c r="U22" s="378">
        <v>0.5</v>
      </c>
      <c r="V22" s="5">
        <f t="shared" si="10"/>
        <v>413</v>
      </c>
      <c r="W22" s="352">
        <f t="shared" si="3"/>
        <v>0.26559714795008915</v>
      </c>
      <c r="X22" s="352">
        <v>0.5</v>
      </c>
      <c r="Y22" s="350">
        <v>0</v>
      </c>
    </row>
    <row r="23" spans="1:25" x14ac:dyDescent="0.25">
      <c r="A23" s="5">
        <v>19</v>
      </c>
      <c r="B23" s="5">
        <f t="shared" si="4"/>
        <v>974</v>
      </c>
      <c r="C23" s="352">
        <f t="shared" si="0"/>
        <v>0.19</v>
      </c>
      <c r="D23" s="350">
        <f t="shared" si="5"/>
        <v>1159</v>
      </c>
      <c r="E23" s="351">
        <v>50</v>
      </c>
      <c r="F23" s="352">
        <f t="shared" si="6"/>
        <v>0.27529761904761907</v>
      </c>
      <c r="G23" s="355">
        <v>0.21</v>
      </c>
      <c r="H23" s="354" t="s">
        <v>44</v>
      </c>
      <c r="I23" t="s">
        <v>43</v>
      </c>
      <c r="K23" s="352"/>
      <c r="L23" s="366"/>
      <c r="M23" s="350"/>
      <c r="N23" s="352"/>
      <c r="Q23" s="5">
        <f t="shared" si="11"/>
        <v>974</v>
      </c>
      <c r="R23" s="375">
        <v>0.19</v>
      </c>
      <c r="S23" s="5">
        <f t="shared" si="8"/>
        <v>1159</v>
      </c>
      <c r="T23" s="377">
        <f t="shared" si="9"/>
        <v>0.72470238095238093</v>
      </c>
      <c r="U23" s="378">
        <v>0.5</v>
      </c>
      <c r="V23" s="5">
        <f t="shared" si="10"/>
        <v>487</v>
      </c>
      <c r="W23" s="352">
        <f t="shared" si="3"/>
        <v>0.27529761904761907</v>
      </c>
      <c r="X23" s="352">
        <v>0.5</v>
      </c>
      <c r="Y23" s="350">
        <v>0</v>
      </c>
    </row>
    <row r="24" spans="1:25" x14ac:dyDescent="0.25">
      <c r="A24" s="5">
        <v>20</v>
      </c>
      <c r="B24" s="5">
        <f t="shared" si="4"/>
        <v>1159</v>
      </c>
      <c r="C24" s="352">
        <f t="shared" si="0"/>
        <v>0.2</v>
      </c>
      <c r="D24" s="350">
        <f t="shared" si="5"/>
        <v>1391</v>
      </c>
      <c r="E24" s="351">
        <v>50</v>
      </c>
      <c r="F24" s="352">
        <f t="shared" si="6"/>
        <v>0.28606658446362521</v>
      </c>
      <c r="G24" s="355">
        <v>0.22</v>
      </c>
      <c r="H24" s="354" t="s">
        <v>44</v>
      </c>
      <c r="I24" t="s">
        <v>43</v>
      </c>
      <c r="K24" s="352"/>
      <c r="L24" s="366"/>
      <c r="M24" s="350"/>
      <c r="N24" s="352"/>
      <c r="Q24" s="5">
        <f t="shared" si="11"/>
        <v>1159</v>
      </c>
      <c r="R24" s="375">
        <v>0.2</v>
      </c>
      <c r="S24" s="5">
        <f t="shared" si="8"/>
        <v>1391</v>
      </c>
      <c r="T24" s="377">
        <f t="shared" si="9"/>
        <v>0.71393341553637479</v>
      </c>
      <c r="U24" s="378">
        <v>0.5</v>
      </c>
      <c r="V24" s="5">
        <f t="shared" si="10"/>
        <v>580</v>
      </c>
      <c r="W24" s="352">
        <f t="shared" si="3"/>
        <v>0.28606658446362521</v>
      </c>
      <c r="X24" s="352">
        <v>0.5</v>
      </c>
      <c r="Y24" s="350">
        <v>0</v>
      </c>
    </row>
    <row r="25" spans="1:25" x14ac:dyDescent="0.25">
      <c r="A25" s="5">
        <v>21</v>
      </c>
      <c r="B25" s="5">
        <f t="shared" si="4"/>
        <v>1391</v>
      </c>
      <c r="C25" s="352">
        <f t="shared" si="0"/>
        <v>0.21</v>
      </c>
      <c r="D25" s="350">
        <f t="shared" si="5"/>
        <v>1683</v>
      </c>
      <c r="E25" s="351">
        <v>50</v>
      </c>
      <c r="F25" s="352">
        <f t="shared" si="6"/>
        <v>0.29584599797365752</v>
      </c>
      <c r="G25" s="355">
        <v>0.23</v>
      </c>
      <c r="H25" s="354" t="s">
        <v>44</v>
      </c>
      <c r="I25" t="s">
        <v>43</v>
      </c>
      <c r="K25" s="352"/>
      <c r="L25" s="366"/>
      <c r="M25" s="350"/>
      <c r="N25" s="352"/>
      <c r="Q25" s="5">
        <f t="shared" si="11"/>
        <v>1391</v>
      </c>
      <c r="R25" s="375">
        <v>0.21</v>
      </c>
      <c r="S25" s="5">
        <f t="shared" si="8"/>
        <v>1683</v>
      </c>
      <c r="T25" s="377">
        <f t="shared" si="9"/>
        <v>0.70415400202634248</v>
      </c>
      <c r="U25" s="378">
        <v>0.5</v>
      </c>
      <c r="V25" s="5">
        <f t="shared" si="10"/>
        <v>696</v>
      </c>
      <c r="W25" s="352">
        <f t="shared" si="3"/>
        <v>0.29584599797365752</v>
      </c>
      <c r="X25" s="352">
        <v>0.5</v>
      </c>
      <c r="Y25" s="350">
        <v>0</v>
      </c>
    </row>
    <row r="26" spans="1:25" x14ac:dyDescent="0.25">
      <c r="A26" s="5">
        <v>22</v>
      </c>
      <c r="B26" s="5">
        <f t="shared" si="4"/>
        <v>1683</v>
      </c>
      <c r="C26" s="352">
        <f t="shared" si="0"/>
        <v>0.22</v>
      </c>
      <c r="D26" s="350">
        <f t="shared" si="5"/>
        <v>2053</v>
      </c>
      <c r="E26" s="351">
        <v>50</v>
      </c>
      <c r="F26" s="352">
        <f t="shared" si="6"/>
        <v>0.30553261767134599</v>
      </c>
      <c r="G26" s="355">
        <v>0.24</v>
      </c>
      <c r="H26" s="354" t="s">
        <v>44</v>
      </c>
      <c r="I26" t="s">
        <v>43</v>
      </c>
      <c r="K26" s="352"/>
      <c r="L26" s="366"/>
      <c r="M26" s="350"/>
      <c r="N26" s="352"/>
      <c r="Q26" s="5">
        <f t="shared" si="11"/>
        <v>1683</v>
      </c>
      <c r="R26" s="375">
        <v>0.22</v>
      </c>
      <c r="S26" s="5">
        <f t="shared" si="8"/>
        <v>2053</v>
      </c>
      <c r="T26" s="377">
        <f t="shared" si="9"/>
        <v>0.69446738232865401</v>
      </c>
      <c r="U26" s="378">
        <v>0.5</v>
      </c>
      <c r="V26" s="5">
        <f t="shared" si="10"/>
        <v>842</v>
      </c>
      <c r="W26" s="352">
        <f t="shared" si="3"/>
        <v>0.30553261767134599</v>
      </c>
      <c r="X26" s="352">
        <v>0.5</v>
      </c>
      <c r="Y26" s="350">
        <v>0</v>
      </c>
    </row>
    <row r="27" spans="1:25" x14ac:dyDescent="0.25">
      <c r="A27" s="5">
        <v>23</v>
      </c>
      <c r="B27" s="5">
        <f t="shared" si="4"/>
        <v>2053</v>
      </c>
      <c r="C27" s="352">
        <f t="shared" si="0"/>
        <v>0.23</v>
      </c>
      <c r="D27" s="350">
        <f t="shared" si="5"/>
        <v>2525</v>
      </c>
      <c r="E27" s="351">
        <v>50</v>
      </c>
      <c r="F27" s="352">
        <f t="shared" si="6"/>
        <v>0.31508678237650201</v>
      </c>
      <c r="G27" s="355">
        <v>0.25</v>
      </c>
      <c r="H27" s="354" t="s">
        <v>44</v>
      </c>
      <c r="I27" t="s">
        <v>43</v>
      </c>
      <c r="K27" s="352"/>
      <c r="L27" s="366"/>
      <c r="M27" s="350"/>
      <c r="N27" s="352"/>
      <c r="Q27" s="5">
        <f t="shared" si="11"/>
        <v>2053</v>
      </c>
      <c r="R27" s="375">
        <v>0.23</v>
      </c>
      <c r="S27" s="5">
        <f t="shared" si="8"/>
        <v>2525</v>
      </c>
      <c r="T27" s="377">
        <f t="shared" si="9"/>
        <v>0.68491321762349799</v>
      </c>
      <c r="U27" s="378">
        <v>0.5</v>
      </c>
      <c r="V27" s="5">
        <f t="shared" si="10"/>
        <v>1027</v>
      </c>
      <c r="W27" s="352">
        <f t="shared" si="3"/>
        <v>0.31508678237650201</v>
      </c>
      <c r="X27" s="352">
        <v>0.5</v>
      </c>
      <c r="Y27" s="350">
        <v>0</v>
      </c>
    </row>
    <row r="28" spans="1:25" x14ac:dyDescent="0.25">
      <c r="A28" s="5">
        <v>24</v>
      </c>
      <c r="B28" s="5">
        <f t="shared" si="4"/>
        <v>2525</v>
      </c>
      <c r="C28" s="352">
        <f t="shared" si="0"/>
        <v>0.24</v>
      </c>
      <c r="D28" s="350">
        <f t="shared" si="5"/>
        <v>3131</v>
      </c>
      <c r="E28" s="351">
        <v>50</v>
      </c>
      <c r="F28" s="352">
        <f t="shared" si="6"/>
        <v>0.32441113490364026</v>
      </c>
      <c r="G28" s="355">
        <v>0.26</v>
      </c>
      <c r="H28" s="354" t="s">
        <v>44</v>
      </c>
      <c r="I28" t="s">
        <v>43</v>
      </c>
      <c r="K28" s="352"/>
      <c r="L28" s="366"/>
      <c r="M28" s="350"/>
      <c r="N28" s="352"/>
      <c r="Q28" s="5">
        <f t="shared" si="11"/>
        <v>2525</v>
      </c>
      <c r="R28" s="375">
        <v>0.24</v>
      </c>
      <c r="S28" s="5">
        <f t="shared" si="8"/>
        <v>3131</v>
      </c>
      <c r="T28" s="377">
        <f t="shared" si="9"/>
        <v>0.67558886509635974</v>
      </c>
      <c r="U28" s="378">
        <v>0.5</v>
      </c>
      <c r="V28" s="5">
        <f t="shared" si="10"/>
        <v>1263</v>
      </c>
      <c r="W28" s="352">
        <f t="shared" si="3"/>
        <v>0.32441113490364026</v>
      </c>
      <c r="X28" s="352">
        <v>0.5</v>
      </c>
      <c r="Y28" s="350">
        <v>0</v>
      </c>
    </row>
    <row r="29" spans="1:25" x14ac:dyDescent="0.25">
      <c r="A29" s="5">
        <v>25</v>
      </c>
      <c r="B29" s="5">
        <f t="shared" si="4"/>
        <v>3131</v>
      </c>
      <c r="C29" s="352">
        <f t="shared" si="0"/>
        <v>0.25</v>
      </c>
      <c r="D29" s="350">
        <f t="shared" si="5"/>
        <v>3914</v>
      </c>
      <c r="E29" s="351">
        <v>50</v>
      </c>
      <c r="F29" s="352">
        <f t="shared" si="6"/>
        <v>0.33347529812606469</v>
      </c>
      <c r="G29" s="355">
        <v>0.27</v>
      </c>
      <c r="H29" s="354" t="s">
        <v>44</v>
      </c>
      <c r="I29" t="s">
        <v>43</v>
      </c>
      <c r="K29" s="352"/>
      <c r="L29" s="366"/>
      <c r="M29" s="350"/>
      <c r="N29" s="352"/>
      <c r="Q29" s="5">
        <f t="shared" si="11"/>
        <v>3131</v>
      </c>
      <c r="R29" s="375">
        <v>0.25</v>
      </c>
      <c r="S29" s="5">
        <f t="shared" si="8"/>
        <v>3914</v>
      </c>
      <c r="T29" s="377">
        <f t="shared" si="9"/>
        <v>0.66652470187393531</v>
      </c>
      <c r="U29" s="378">
        <v>0.5</v>
      </c>
      <c r="V29" s="5">
        <f t="shared" si="10"/>
        <v>1566</v>
      </c>
      <c r="W29" s="352">
        <f t="shared" si="3"/>
        <v>0.33347529812606469</v>
      </c>
      <c r="X29" s="352">
        <v>0.5</v>
      </c>
      <c r="Y29" s="350">
        <v>0</v>
      </c>
    </row>
    <row r="30" spans="1:25" x14ac:dyDescent="0.25">
      <c r="A30" s="5">
        <v>26</v>
      </c>
      <c r="B30" s="5">
        <f t="shared" si="4"/>
        <v>3914</v>
      </c>
      <c r="C30" s="352">
        <f t="shared" si="0"/>
        <v>0.26</v>
      </c>
      <c r="D30" s="350">
        <f t="shared" si="5"/>
        <v>4932</v>
      </c>
      <c r="E30" s="351">
        <v>50</v>
      </c>
      <c r="F30" s="352">
        <f t="shared" si="6"/>
        <v>0.34218487394957986</v>
      </c>
      <c r="G30" s="355">
        <v>0.28000000000000003</v>
      </c>
      <c r="H30" s="354" t="s">
        <v>44</v>
      </c>
      <c r="I30" t="s">
        <v>43</v>
      </c>
      <c r="K30" s="352"/>
      <c r="L30" s="366"/>
      <c r="M30" s="350"/>
      <c r="N30" s="352"/>
      <c r="Q30" s="5">
        <f t="shared" si="11"/>
        <v>3914</v>
      </c>
      <c r="R30" s="375">
        <v>0.26</v>
      </c>
      <c r="S30" s="5">
        <f t="shared" si="8"/>
        <v>4932</v>
      </c>
      <c r="T30" s="377">
        <f t="shared" si="9"/>
        <v>0.65781512605042014</v>
      </c>
      <c r="U30" s="378">
        <v>0.5</v>
      </c>
      <c r="V30" s="5">
        <f t="shared" si="10"/>
        <v>1957</v>
      </c>
      <c r="W30" s="352">
        <f t="shared" si="3"/>
        <v>0.34218487394957986</v>
      </c>
      <c r="X30" s="352">
        <v>0.5</v>
      </c>
      <c r="Y30" s="350">
        <v>0</v>
      </c>
    </row>
    <row r="31" spans="1:25" x14ac:dyDescent="0.25">
      <c r="A31" s="5">
        <v>27</v>
      </c>
      <c r="B31" s="5">
        <f t="shared" si="4"/>
        <v>4932</v>
      </c>
      <c r="C31" s="352">
        <f t="shared" si="0"/>
        <v>0.27</v>
      </c>
      <c r="D31" s="350">
        <f t="shared" si="5"/>
        <v>6264</v>
      </c>
      <c r="E31" s="351">
        <v>50</v>
      </c>
      <c r="F31" s="352">
        <f t="shared" si="6"/>
        <v>0.35071090047393361</v>
      </c>
      <c r="G31" s="355">
        <v>0.28999999999999998</v>
      </c>
      <c r="H31" s="354" t="s">
        <v>44</v>
      </c>
      <c r="I31" t="s">
        <v>43</v>
      </c>
      <c r="K31" s="352"/>
      <c r="L31" s="366"/>
      <c r="M31" s="350"/>
      <c r="N31" s="352"/>
      <c r="Q31" s="5">
        <f t="shared" si="11"/>
        <v>4932</v>
      </c>
      <c r="R31" s="375">
        <v>0.27</v>
      </c>
      <c r="S31" s="5">
        <f t="shared" si="8"/>
        <v>6264</v>
      </c>
      <c r="T31" s="377">
        <f t="shared" si="9"/>
        <v>0.64928909952606639</v>
      </c>
      <c r="U31" s="378">
        <v>0.5</v>
      </c>
      <c r="V31" s="5">
        <f t="shared" si="10"/>
        <v>2466</v>
      </c>
      <c r="W31" s="352">
        <f t="shared" si="3"/>
        <v>0.35071090047393361</v>
      </c>
      <c r="X31" s="352">
        <v>0.5</v>
      </c>
      <c r="Y31" s="350">
        <v>0</v>
      </c>
    </row>
    <row r="32" spans="1:25" x14ac:dyDescent="0.25">
      <c r="A32" s="5">
        <v>28</v>
      </c>
      <c r="B32" s="5">
        <f t="shared" si="4"/>
        <v>6264</v>
      </c>
      <c r="C32" s="352">
        <f t="shared" si="0"/>
        <v>0.28000000000000003</v>
      </c>
      <c r="D32" s="350">
        <f t="shared" si="5"/>
        <v>8018</v>
      </c>
      <c r="E32" s="351">
        <v>50</v>
      </c>
      <c r="F32" s="352">
        <f t="shared" si="6"/>
        <v>0.35898485468686037</v>
      </c>
      <c r="G32" s="355">
        <v>0.3</v>
      </c>
      <c r="H32" s="354" t="s">
        <v>44</v>
      </c>
      <c r="I32" t="s">
        <v>43</v>
      </c>
      <c r="K32" s="352"/>
      <c r="L32" s="366"/>
      <c r="M32" s="350"/>
      <c r="N32" s="352"/>
      <c r="Q32" s="5">
        <f t="shared" si="11"/>
        <v>6264</v>
      </c>
      <c r="R32" s="375">
        <v>0.28000000000000003</v>
      </c>
      <c r="S32" s="5">
        <f t="shared" si="8"/>
        <v>8018</v>
      </c>
      <c r="T32" s="377">
        <f t="shared" si="9"/>
        <v>0.64101514531313963</v>
      </c>
      <c r="U32" s="378">
        <v>0.5</v>
      </c>
      <c r="V32" s="5">
        <f t="shared" si="10"/>
        <v>3132</v>
      </c>
      <c r="W32" s="352">
        <f t="shared" si="3"/>
        <v>0.35898485468686037</v>
      </c>
      <c r="X32" s="352">
        <v>0.536052631578947</v>
      </c>
      <c r="Y32" s="350">
        <v>0</v>
      </c>
    </row>
    <row r="33" spans="1:25" x14ac:dyDescent="0.25">
      <c r="A33" s="5">
        <v>29</v>
      </c>
      <c r="B33" s="5">
        <f t="shared" si="4"/>
        <v>8018</v>
      </c>
      <c r="C33" s="352">
        <f t="shared" si="0"/>
        <v>0.28999999999999998</v>
      </c>
      <c r="D33" s="350">
        <f t="shared" si="5"/>
        <v>10343</v>
      </c>
      <c r="E33" s="351">
        <v>50</v>
      </c>
      <c r="F33" s="352">
        <f t="shared" si="6"/>
        <v>0.36706662456583516</v>
      </c>
      <c r="G33" s="355">
        <v>0.31</v>
      </c>
      <c r="H33" s="354" t="s">
        <v>44</v>
      </c>
      <c r="I33" t="s">
        <v>43</v>
      </c>
      <c r="K33" s="352"/>
      <c r="L33" s="366"/>
      <c r="M33" s="350"/>
      <c r="N33" s="352"/>
      <c r="Q33" s="5">
        <f t="shared" si="11"/>
        <v>8018</v>
      </c>
      <c r="R33" s="375">
        <v>0.28999999999999998</v>
      </c>
      <c r="S33" s="5">
        <f t="shared" si="8"/>
        <v>10343</v>
      </c>
      <c r="T33" s="377">
        <f t="shared" si="9"/>
        <v>0.63293337543416484</v>
      </c>
      <c r="U33" s="378">
        <v>0.5</v>
      </c>
      <c r="V33" s="5">
        <f t="shared" si="10"/>
        <v>4009</v>
      </c>
      <c r="W33" s="352">
        <f t="shared" si="3"/>
        <v>0.36706662456583516</v>
      </c>
      <c r="X33" s="352">
        <v>0.54139097744360898</v>
      </c>
      <c r="Y33" s="350">
        <v>0</v>
      </c>
    </row>
    <row r="34" spans="1:25" x14ac:dyDescent="0.25">
      <c r="A34" s="356">
        <v>30</v>
      </c>
      <c r="B34" s="356">
        <f t="shared" si="4"/>
        <v>10343</v>
      </c>
      <c r="C34" s="357">
        <f t="shared" si="0"/>
        <v>0.3</v>
      </c>
      <c r="D34" s="358">
        <f t="shared" si="5"/>
        <v>13446</v>
      </c>
      <c r="E34" s="359">
        <v>50</v>
      </c>
      <c r="F34" s="357">
        <f t="shared" si="6"/>
        <v>0.37503021513173795</v>
      </c>
      <c r="G34" s="360">
        <v>0.32</v>
      </c>
      <c r="H34" s="361" t="s">
        <v>44</v>
      </c>
      <c r="I34" s="367" t="s">
        <v>43</v>
      </c>
      <c r="K34" s="352"/>
      <c r="L34" s="366"/>
      <c r="M34" s="350"/>
      <c r="N34" s="352"/>
      <c r="Q34" s="5">
        <f t="shared" si="11"/>
        <v>10343</v>
      </c>
      <c r="R34" s="375">
        <v>0.3</v>
      </c>
      <c r="S34" s="5">
        <f t="shared" si="8"/>
        <v>13446</v>
      </c>
      <c r="T34" s="377">
        <f t="shared" si="9"/>
        <v>0.62496978486826205</v>
      </c>
      <c r="U34" s="378">
        <v>0.5</v>
      </c>
      <c r="V34" s="5">
        <f t="shared" si="10"/>
        <v>5172</v>
      </c>
      <c r="W34" s="352">
        <f t="shared" si="3"/>
        <v>0.37503021513173795</v>
      </c>
      <c r="X34" s="352">
        <v>0.54672932330826995</v>
      </c>
      <c r="Y34" s="350">
        <v>0</v>
      </c>
    </row>
    <row r="35" spans="1:25" x14ac:dyDescent="0.25">
      <c r="C35" s="352"/>
      <c r="D35" s="350"/>
      <c r="E35" s="351"/>
      <c r="F35" s="352"/>
      <c r="G35"/>
      <c r="H35" s="354"/>
      <c r="I35"/>
      <c r="K35" s="352"/>
      <c r="L35" s="366"/>
      <c r="M35" s="350"/>
      <c r="N35" s="352"/>
      <c r="R35" s="375"/>
      <c r="T35" s="377"/>
      <c r="U35" s="378"/>
      <c r="W35" s="352"/>
      <c r="X35" s="352"/>
      <c r="Y35" s="350"/>
    </row>
    <row r="36" spans="1:25" x14ac:dyDescent="0.25">
      <c r="C36" s="352"/>
      <c r="D36" s="350"/>
      <c r="E36" s="351"/>
      <c r="F36" s="352"/>
      <c r="G36"/>
      <c r="H36" s="354"/>
      <c r="I36"/>
      <c r="K36" s="352"/>
      <c r="L36" s="366"/>
      <c r="R36" s="375"/>
      <c r="T36" s="377"/>
      <c r="U36" s="378"/>
      <c r="W36" s="352"/>
      <c r="X36" s="352"/>
      <c r="Y36" s="350"/>
    </row>
    <row r="37" spans="1:25" x14ac:dyDescent="0.25">
      <c r="C37" s="352"/>
      <c r="D37" s="350"/>
      <c r="E37" s="351"/>
      <c r="F37" s="352"/>
      <c r="G37"/>
      <c r="H37" s="354"/>
      <c r="I37"/>
      <c r="K37" s="352"/>
      <c r="L37" s="366"/>
      <c r="R37" s="375"/>
      <c r="T37" s="377"/>
      <c r="U37" s="378"/>
      <c r="W37" s="352"/>
      <c r="X37" s="352"/>
      <c r="Y37" s="350"/>
    </row>
    <row r="38" spans="1:25" x14ac:dyDescent="0.25">
      <c r="C38" s="352"/>
      <c r="D38" s="350"/>
      <c r="E38" s="351"/>
      <c r="F38" s="352"/>
      <c r="G38"/>
      <c r="H38" s="354"/>
      <c r="I38"/>
      <c r="K38" s="352"/>
      <c r="L38" s="366"/>
      <c r="R38" s="375"/>
      <c r="T38" s="377"/>
      <c r="U38" s="378"/>
      <c r="W38" s="352"/>
      <c r="X38" s="352"/>
      <c r="Y38" s="350"/>
    </row>
    <row r="39" spans="1:25" x14ac:dyDescent="0.25">
      <c r="C39" s="352"/>
      <c r="D39" s="350"/>
      <c r="E39" s="351"/>
      <c r="F39" s="352"/>
      <c r="G39"/>
      <c r="H39" s="354"/>
      <c r="I39"/>
      <c r="K39" s="352"/>
      <c r="L39" s="366"/>
      <c r="R39" s="375"/>
      <c r="T39" s="377"/>
      <c r="U39" s="378"/>
      <c r="W39" s="352"/>
      <c r="X39" s="352"/>
      <c r="Y39" s="350"/>
    </row>
    <row r="40" spans="1:25" x14ac:dyDescent="0.25">
      <c r="C40" s="352"/>
      <c r="D40" s="350"/>
      <c r="E40" s="351"/>
      <c r="F40" s="352"/>
      <c r="G40"/>
      <c r="H40" s="354"/>
      <c r="I40"/>
      <c r="K40" s="352"/>
      <c r="L40" s="366"/>
      <c r="R40" s="375"/>
      <c r="T40" s="377"/>
      <c r="U40" s="378"/>
      <c r="W40" s="352"/>
      <c r="X40" s="352"/>
      <c r="Y40" s="350"/>
    </row>
    <row r="41" spans="1:25" x14ac:dyDescent="0.25">
      <c r="C41" s="352"/>
      <c r="D41" s="350"/>
      <c r="E41" s="351"/>
      <c r="F41" s="352"/>
      <c r="G41"/>
      <c r="H41" s="354"/>
      <c r="I41"/>
      <c r="K41" s="352"/>
      <c r="L41" s="366"/>
      <c r="R41" s="375"/>
      <c r="T41" s="377"/>
      <c r="U41" s="378"/>
      <c r="W41" s="352"/>
      <c r="X41" s="352"/>
      <c r="Y41" s="350"/>
    </row>
    <row r="42" spans="1:25" x14ac:dyDescent="0.25">
      <c r="C42" s="352"/>
      <c r="D42" s="350"/>
      <c r="E42" s="351"/>
      <c r="F42" s="352"/>
      <c r="G42"/>
      <c r="H42" s="354"/>
      <c r="I42"/>
      <c r="K42" s="352"/>
      <c r="L42" s="366"/>
      <c r="R42" s="375"/>
      <c r="T42" s="377"/>
      <c r="U42" s="378"/>
      <c r="W42" s="352"/>
      <c r="X42" s="352"/>
      <c r="Y42" s="350"/>
    </row>
    <row r="43" spans="1:25" x14ac:dyDescent="0.25">
      <c r="C43" s="352"/>
      <c r="D43" s="350"/>
      <c r="E43" s="351"/>
      <c r="F43" s="352"/>
      <c r="G43"/>
      <c r="H43" s="354"/>
      <c r="I43"/>
      <c r="K43" s="352"/>
      <c r="L43" s="366"/>
      <c r="R43" s="375"/>
      <c r="T43" s="377"/>
      <c r="U43" s="378"/>
      <c r="W43" s="352"/>
      <c r="X43" s="352"/>
      <c r="Y43" s="350"/>
    </row>
    <row r="44" spans="1:25" x14ac:dyDescent="0.25">
      <c r="C44" s="352"/>
      <c r="D44" s="350"/>
      <c r="E44" s="351"/>
      <c r="F44" s="352"/>
      <c r="G44"/>
      <c r="H44" s="354"/>
      <c r="I44"/>
      <c r="K44" s="352"/>
      <c r="L44" s="366"/>
      <c r="R44" s="375"/>
      <c r="T44" s="377"/>
      <c r="U44" s="378"/>
      <c r="W44" s="352"/>
      <c r="X44" s="352"/>
      <c r="Y44" s="350"/>
    </row>
    <row r="45" spans="1:25" x14ac:dyDescent="0.25">
      <c r="C45" s="352"/>
      <c r="D45" s="350"/>
      <c r="E45" s="351"/>
      <c r="F45" s="352"/>
      <c r="G45"/>
      <c r="H45" s="354"/>
      <c r="I45"/>
      <c r="K45" s="352"/>
      <c r="L45" s="366"/>
      <c r="R45" s="375"/>
      <c r="T45" s="377"/>
      <c r="U45" s="378"/>
      <c r="W45" s="352"/>
      <c r="X45" s="352"/>
      <c r="Y45" s="350"/>
    </row>
    <row r="46" spans="1:25" x14ac:dyDescent="0.25">
      <c r="C46" s="352"/>
      <c r="D46" s="350"/>
      <c r="E46" s="351"/>
      <c r="F46" s="352"/>
      <c r="G46"/>
      <c r="H46" s="354"/>
      <c r="I46"/>
      <c r="K46" s="352"/>
      <c r="L46" s="366"/>
      <c r="R46" s="375"/>
      <c r="T46" s="377"/>
      <c r="U46" s="378"/>
      <c r="W46" s="352"/>
      <c r="X46" s="352"/>
      <c r="Y46" s="350"/>
    </row>
    <row r="47" spans="1:25" x14ac:dyDescent="0.25">
      <c r="C47" s="352"/>
      <c r="D47" s="350"/>
      <c r="E47" s="351"/>
      <c r="F47" s="352"/>
      <c r="G47"/>
      <c r="H47" s="354"/>
      <c r="I47"/>
      <c r="K47" s="352"/>
      <c r="L47" s="366"/>
      <c r="R47" s="375"/>
      <c r="T47" s="377"/>
      <c r="U47" s="378"/>
      <c r="W47" s="352"/>
      <c r="X47" s="352"/>
      <c r="Y47" s="350"/>
    </row>
    <row r="48" spans="1:25" x14ac:dyDescent="0.25">
      <c r="C48" s="352"/>
      <c r="D48" s="350"/>
      <c r="E48" s="351"/>
      <c r="F48" s="352"/>
      <c r="G48"/>
      <c r="H48" s="354"/>
      <c r="I48"/>
      <c r="K48" s="352"/>
      <c r="L48" s="366"/>
      <c r="M48" s="368"/>
      <c r="R48" s="375"/>
      <c r="T48" s="377"/>
      <c r="U48" s="378"/>
      <c r="W48" s="352"/>
      <c r="X48" s="352"/>
      <c r="Y48" s="350"/>
    </row>
    <row r="49" spans="3:25" x14ac:dyDescent="0.25">
      <c r="C49" s="352"/>
      <c r="D49" s="350"/>
      <c r="E49" s="351"/>
      <c r="F49" s="352"/>
      <c r="G49"/>
      <c r="H49" s="354"/>
      <c r="I49"/>
      <c r="K49" s="352"/>
      <c r="L49" s="366"/>
      <c r="R49" s="375"/>
      <c r="T49" s="377"/>
      <c r="U49" s="378"/>
      <c r="W49" s="352"/>
      <c r="X49" s="352"/>
      <c r="Y49" s="350"/>
    </row>
    <row r="50" spans="3:25" x14ac:dyDescent="0.25">
      <c r="C50" s="352"/>
      <c r="D50" s="350"/>
      <c r="E50" s="351"/>
      <c r="F50" s="352"/>
      <c r="G50"/>
      <c r="H50" s="354"/>
      <c r="I50"/>
      <c r="K50" s="352"/>
      <c r="L50" s="366"/>
      <c r="R50" s="375"/>
      <c r="T50" s="377"/>
      <c r="U50" s="378"/>
      <c r="W50" s="352"/>
      <c r="X50" s="352"/>
      <c r="Y50" s="350"/>
    </row>
    <row r="51" spans="3:25" x14ac:dyDescent="0.25">
      <c r="C51" s="352"/>
      <c r="D51" s="350"/>
      <c r="E51" s="351"/>
      <c r="F51" s="352"/>
      <c r="G51"/>
      <c r="H51" s="354"/>
      <c r="I51"/>
      <c r="K51" s="352"/>
      <c r="L51" s="366"/>
      <c r="R51" s="375"/>
      <c r="T51" s="377"/>
      <c r="U51" s="378"/>
      <c r="W51" s="352"/>
      <c r="X51" s="352"/>
      <c r="Y51" s="350"/>
    </row>
    <row r="52" spans="3:25" x14ac:dyDescent="0.25">
      <c r="C52" s="352"/>
      <c r="D52" s="350"/>
      <c r="E52" s="351"/>
      <c r="F52" s="352"/>
      <c r="G52"/>
      <c r="H52" s="354"/>
      <c r="I52"/>
      <c r="K52" s="352"/>
      <c r="L52" s="366"/>
      <c r="R52" s="375"/>
      <c r="T52" s="377"/>
      <c r="U52" s="378"/>
      <c r="W52" s="352"/>
      <c r="X52" s="352"/>
      <c r="Y52" s="350"/>
    </row>
    <row r="53" spans="3:25" x14ac:dyDescent="0.25">
      <c r="C53" s="352"/>
      <c r="D53" s="350"/>
      <c r="E53" s="351"/>
      <c r="F53" s="352"/>
      <c r="G53"/>
      <c r="H53" s="354"/>
      <c r="I53"/>
      <c r="K53" s="352"/>
      <c r="L53" s="366"/>
      <c r="R53" s="375"/>
      <c r="T53" s="377"/>
      <c r="U53" s="378"/>
      <c r="W53" s="352"/>
      <c r="X53" s="352"/>
      <c r="Y53" s="350"/>
    </row>
    <row r="54" spans="3:25" x14ac:dyDescent="0.25">
      <c r="C54" s="352"/>
      <c r="D54" s="350"/>
      <c r="E54" s="351"/>
      <c r="F54" s="352"/>
      <c r="G54"/>
      <c r="H54" s="354"/>
      <c r="I54"/>
      <c r="K54" s="352"/>
      <c r="L54" s="366"/>
      <c r="R54" s="375"/>
      <c r="T54" s="377"/>
      <c r="U54" s="378"/>
      <c r="W54" s="352"/>
      <c r="X54" s="352"/>
      <c r="Y54" s="350"/>
    </row>
    <row r="55" spans="3:25" x14ac:dyDescent="0.25">
      <c r="C55" s="352"/>
      <c r="D55" s="352"/>
      <c r="E55" s="352"/>
      <c r="F55" s="352"/>
      <c r="G55" s="350"/>
      <c r="H55" s="350"/>
      <c r="R55" s="379"/>
      <c r="T55" s="377"/>
      <c r="U55" s="380"/>
      <c r="W55" s="352"/>
      <c r="X55" s="352"/>
      <c r="Y55" s="350"/>
    </row>
    <row r="56" spans="3:25" x14ac:dyDescent="0.25">
      <c r="C56" s="352"/>
      <c r="D56" s="352"/>
      <c r="E56" s="352"/>
      <c r="F56" s="352"/>
      <c r="G56" s="350"/>
      <c r="H56" s="350"/>
      <c r="R56" s="379"/>
      <c r="T56" s="377"/>
      <c r="U56" s="380"/>
      <c r="W56" s="352"/>
      <c r="X56" s="352"/>
      <c r="Y56" s="350"/>
    </row>
    <row r="57" spans="3:25" x14ac:dyDescent="0.25">
      <c r="R57" s="379"/>
      <c r="T57" s="377"/>
      <c r="U57" s="380"/>
      <c r="W57" s="352"/>
      <c r="X57" s="352"/>
      <c r="Y57" s="350"/>
    </row>
    <row r="58" spans="3:25" x14ac:dyDescent="0.25">
      <c r="R58" s="379"/>
      <c r="T58" s="377"/>
      <c r="U58" s="380"/>
      <c r="W58" s="352"/>
      <c r="X58" s="352"/>
      <c r="Y58" s="350"/>
    </row>
    <row r="59" spans="3:25" x14ac:dyDescent="0.25">
      <c r="R59" s="379"/>
      <c r="T59" s="377"/>
      <c r="U59" s="380"/>
      <c r="W59" s="352"/>
      <c r="X59" s="352"/>
      <c r="Y59" s="350"/>
    </row>
    <row r="60" spans="3:25" x14ac:dyDescent="0.25">
      <c r="R60" s="379"/>
      <c r="T60" s="377"/>
      <c r="U60" s="380"/>
      <c r="W60" s="352"/>
      <c r="X60" s="352"/>
      <c r="Y60" s="350"/>
    </row>
    <row r="61" spans="3:25" x14ac:dyDescent="0.25">
      <c r="R61" s="379"/>
      <c r="T61" s="377"/>
      <c r="U61" s="380"/>
      <c r="W61" s="352"/>
      <c r="X61" s="352"/>
      <c r="Y61" s="350"/>
    </row>
    <row r="62" spans="3:25" x14ac:dyDescent="0.25">
      <c r="R62" s="379"/>
      <c r="T62" s="377"/>
      <c r="U62" s="380"/>
      <c r="W62" s="352"/>
      <c r="X62" s="352"/>
      <c r="Y62" s="350"/>
    </row>
    <row r="63" spans="3:25" x14ac:dyDescent="0.25">
      <c r="R63" s="379"/>
      <c r="T63" s="377"/>
      <c r="U63" s="380"/>
      <c r="W63" s="352"/>
      <c r="X63" s="352"/>
      <c r="Y63" s="350"/>
    </row>
    <row r="64" spans="3:25" x14ac:dyDescent="0.25">
      <c r="R64" s="379"/>
      <c r="T64" s="377"/>
      <c r="U64" s="380"/>
      <c r="W64" s="352"/>
      <c r="X64" s="352"/>
      <c r="Y64" s="350"/>
    </row>
    <row r="65" spans="18:25" x14ac:dyDescent="0.25">
      <c r="R65" s="379"/>
      <c r="T65" s="377"/>
      <c r="U65" s="380"/>
      <c r="W65" s="352"/>
      <c r="X65" s="352"/>
      <c r="Y65" s="350"/>
    </row>
    <row r="66" spans="18:25" x14ac:dyDescent="0.25">
      <c r="R66" s="379"/>
      <c r="T66" s="377"/>
      <c r="U66" s="380"/>
      <c r="W66" s="352"/>
      <c r="X66" s="352"/>
      <c r="Y66" s="350"/>
    </row>
    <row r="67" spans="18:25" x14ac:dyDescent="0.25">
      <c r="R67" s="379"/>
      <c r="T67" s="377"/>
      <c r="U67" s="380"/>
      <c r="W67" s="352"/>
      <c r="X67" s="352"/>
      <c r="Y67" s="350"/>
    </row>
    <row r="68" spans="18:25" x14ac:dyDescent="0.25">
      <c r="R68" s="379"/>
      <c r="T68" s="377"/>
      <c r="U68" s="380"/>
      <c r="W68" s="352"/>
      <c r="X68" s="352"/>
      <c r="Y68" s="350"/>
    </row>
    <row r="69" spans="18:25" x14ac:dyDescent="0.25">
      <c r="R69" s="379"/>
      <c r="T69" s="377"/>
      <c r="U69" s="380"/>
      <c r="W69" s="352"/>
      <c r="X69" s="352"/>
      <c r="Y69" s="350"/>
    </row>
    <row r="70" spans="18:25" x14ac:dyDescent="0.25">
      <c r="R70" s="379"/>
      <c r="T70" s="377"/>
      <c r="U70" s="380"/>
      <c r="W70" s="352"/>
      <c r="X70" s="352"/>
      <c r="Y70" s="350"/>
    </row>
    <row r="71" spans="18:25" x14ac:dyDescent="0.25">
      <c r="R71" s="379"/>
      <c r="T71" s="377"/>
      <c r="U71" s="380"/>
      <c r="W71" s="352"/>
      <c r="X71" s="352"/>
      <c r="Y71" s="350"/>
    </row>
    <row r="72" spans="18:25" x14ac:dyDescent="0.25">
      <c r="R72" s="379"/>
      <c r="T72" s="377"/>
      <c r="U72" s="380"/>
      <c r="W72" s="352"/>
      <c r="X72" s="352"/>
      <c r="Y72" s="350"/>
    </row>
    <row r="73" spans="18:25" x14ac:dyDescent="0.25">
      <c r="R73" s="379"/>
      <c r="T73" s="377"/>
      <c r="U73" s="380"/>
      <c r="W73" s="352"/>
      <c r="X73" s="352"/>
      <c r="Y73" s="350"/>
    </row>
    <row r="74" spans="18:25" x14ac:dyDescent="0.25">
      <c r="R74" s="379"/>
      <c r="T74" s="377"/>
      <c r="U74" s="380"/>
      <c r="W74" s="352"/>
      <c r="X74" s="352"/>
      <c r="Y74" s="350"/>
    </row>
    <row r="75" spans="18:25" x14ac:dyDescent="0.25">
      <c r="R75" s="379"/>
      <c r="T75" s="377"/>
      <c r="U75" s="380"/>
      <c r="W75" s="352"/>
      <c r="X75" s="352"/>
      <c r="Y75" s="350"/>
    </row>
    <row r="76" spans="18:25" x14ac:dyDescent="0.25">
      <c r="R76" s="379"/>
      <c r="T76" s="377"/>
      <c r="U76" s="380"/>
      <c r="W76" s="352"/>
      <c r="X76" s="352"/>
      <c r="Y76" s="350"/>
    </row>
    <row r="77" spans="18:25" x14ac:dyDescent="0.25">
      <c r="R77" s="379"/>
      <c r="T77" s="377"/>
      <c r="U77" s="380"/>
      <c r="W77" s="352"/>
      <c r="X77" s="352"/>
      <c r="Y77" s="350"/>
    </row>
    <row r="78" spans="18:25" x14ac:dyDescent="0.25">
      <c r="R78" s="379"/>
      <c r="T78" s="377"/>
      <c r="U78" s="380"/>
      <c r="W78" s="352"/>
      <c r="X78" s="352"/>
      <c r="Y78" s="350"/>
    </row>
    <row r="79" spans="18:25" x14ac:dyDescent="0.25">
      <c r="R79" s="379"/>
      <c r="T79" s="377"/>
      <c r="U79" s="380"/>
      <c r="W79" s="352"/>
      <c r="X79" s="352"/>
      <c r="Y79" s="350"/>
    </row>
    <row r="80" spans="18:25" x14ac:dyDescent="0.25">
      <c r="R80" s="379"/>
      <c r="T80" s="377"/>
      <c r="U80" s="380"/>
      <c r="W80" s="352"/>
      <c r="X80" s="352"/>
      <c r="Y80" s="350"/>
    </row>
    <row r="81" spans="18:25" x14ac:dyDescent="0.25">
      <c r="R81" s="379"/>
      <c r="T81" s="377"/>
      <c r="U81" s="380"/>
      <c r="W81" s="352"/>
      <c r="X81" s="352"/>
      <c r="Y81" s="350"/>
    </row>
    <row r="82" spans="18:25" x14ac:dyDescent="0.25">
      <c r="R82" s="379"/>
      <c r="T82" s="377"/>
      <c r="U82" s="380"/>
      <c r="W82" s="352"/>
      <c r="X82" s="352"/>
      <c r="Y82" s="350"/>
    </row>
    <row r="83" spans="18:25" x14ac:dyDescent="0.25">
      <c r="R83" s="379"/>
      <c r="T83" s="377"/>
      <c r="U83" s="380"/>
      <c r="W83" s="352"/>
      <c r="X83" s="352"/>
      <c r="Y83" s="350"/>
    </row>
    <row r="84" spans="18:25" x14ac:dyDescent="0.25">
      <c r="R84" s="379"/>
      <c r="T84" s="377"/>
      <c r="U84" s="380"/>
      <c r="W84" s="352"/>
      <c r="X84" s="352"/>
      <c r="Y84" s="350"/>
    </row>
    <row r="85" spans="18:25" x14ac:dyDescent="0.25">
      <c r="R85" s="379"/>
      <c r="T85" s="377"/>
      <c r="U85" s="380"/>
      <c r="W85" s="352"/>
      <c r="X85" s="352"/>
      <c r="Y85" s="350"/>
    </row>
    <row r="86" spans="18:25" x14ac:dyDescent="0.25">
      <c r="R86" s="379"/>
      <c r="T86" s="377"/>
      <c r="U86" s="380"/>
      <c r="W86" s="352"/>
      <c r="X86" s="352"/>
      <c r="Y86" s="350"/>
    </row>
    <row r="87" spans="18:25" x14ac:dyDescent="0.25">
      <c r="R87" s="379"/>
      <c r="T87" s="377"/>
      <c r="U87" s="380"/>
      <c r="W87" s="352"/>
      <c r="X87" s="352"/>
      <c r="Y87" s="350"/>
    </row>
    <row r="88" spans="18:25" x14ac:dyDescent="0.25">
      <c r="R88" s="379"/>
      <c r="T88" s="377"/>
      <c r="U88" s="380"/>
      <c r="W88" s="352"/>
      <c r="X88" s="352"/>
      <c r="Y88" s="350"/>
    </row>
    <row r="89" spans="18:25" x14ac:dyDescent="0.25">
      <c r="R89" s="379"/>
      <c r="T89" s="377"/>
      <c r="U89" s="380"/>
      <c r="W89" s="352"/>
      <c r="X89" s="352"/>
      <c r="Y89" s="350"/>
    </row>
    <row r="90" spans="18:25" x14ac:dyDescent="0.25">
      <c r="R90" s="379"/>
      <c r="T90" s="377"/>
      <c r="U90" s="380"/>
      <c r="W90" s="352"/>
      <c r="X90" s="352"/>
      <c r="Y90" s="350"/>
    </row>
    <row r="91" spans="18:25" x14ac:dyDescent="0.25">
      <c r="R91" s="379"/>
      <c r="T91" s="377"/>
      <c r="U91" s="380"/>
      <c r="W91" s="352"/>
      <c r="X91" s="352"/>
      <c r="Y91" s="350"/>
    </row>
    <row r="92" spans="18:25" x14ac:dyDescent="0.25">
      <c r="R92" s="379"/>
      <c r="T92" s="377"/>
      <c r="U92" s="380"/>
      <c r="W92" s="352"/>
      <c r="X92" s="352"/>
      <c r="Y92" s="350"/>
    </row>
    <row r="93" spans="18:25" x14ac:dyDescent="0.25">
      <c r="R93" s="379"/>
      <c r="T93" s="377"/>
      <c r="U93" s="380"/>
      <c r="W93" s="352"/>
      <c r="X93" s="352"/>
      <c r="Y93" s="350"/>
    </row>
    <row r="94" spans="18:25" x14ac:dyDescent="0.25">
      <c r="R94" s="379"/>
      <c r="T94" s="377"/>
      <c r="U94" s="380"/>
      <c r="W94" s="352"/>
      <c r="X94" s="352"/>
      <c r="Y94" s="350"/>
    </row>
    <row r="95" spans="18:25" x14ac:dyDescent="0.25">
      <c r="R95" s="379"/>
      <c r="T95" s="377"/>
      <c r="U95" s="380"/>
      <c r="W95" s="352"/>
      <c r="X95" s="352"/>
      <c r="Y95" s="350"/>
    </row>
    <row r="96" spans="18:25" x14ac:dyDescent="0.25">
      <c r="R96" s="379"/>
      <c r="T96" s="377"/>
      <c r="U96" s="380"/>
      <c r="W96" s="352"/>
      <c r="X96" s="352"/>
      <c r="Y96" s="350"/>
    </row>
    <row r="97" spans="18:25" x14ac:dyDescent="0.25">
      <c r="R97" s="379"/>
      <c r="T97" s="377"/>
      <c r="U97" s="380"/>
      <c r="W97" s="352"/>
      <c r="X97" s="352"/>
      <c r="Y97" s="350"/>
    </row>
    <row r="98" spans="18:25" x14ac:dyDescent="0.25">
      <c r="R98" s="379"/>
      <c r="T98" s="377"/>
      <c r="U98" s="380"/>
      <c r="W98" s="352"/>
      <c r="X98" s="352"/>
      <c r="Y98" s="350"/>
    </row>
    <row r="99" spans="18:25" x14ac:dyDescent="0.25">
      <c r="R99" s="379"/>
      <c r="T99" s="377"/>
      <c r="U99" s="380"/>
      <c r="W99" s="352"/>
      <c r="X99" s="352"/>
      <c r="Y99" s="350"/>
    </row>
    <row r="100" spans="18:25" x14ac:dyDescent="0.25">
      <c r="R100" s="379"/>
      <c r="T100" s="377"/>
      <c r="U100" s="380"/>
      <c r="W100" s="352"/>
      <c r="X100" s="352"/>
      <c r="Y100" s="350"/>
    </row>
    <row r="101" spans="18:25" x14ac:dyDescent="0.25">
      <c r="R101" s="379"/>
      <c r="T101" s="377"/>
      <c r="U101" s="380"/>
      <c r="W101" s="352"/>
      <c r="X101" s="352"/>
      <c r="Y101" s="350"/>
    </row>
    <row r="102" spans="18:25" x14ac:dyDescent="0.25">
      <c r="R102" s="379"/>
      <c r="T102" s="377"/>
      <c r="U102" s="380"/>
      <c r="W102" s="352"/>
      <c r="X102" s="352"/>
      <c r="Y102" s="350"/>
    </row>
    <row r="103" spans="18:25" x14ac:dyDescent="0.25">
      <c r="R103" s="379"/>
      <c r="T103" s="377"/>
      <c r="U103" s="380"/>
      <c r="W103" s="352"/>
      <c r="X103" s="352"/>
      <c r="Y103" s="350"/>
    </row>
    <row r="104" spans="18:25" x14ac:dyDescent="0.25">
      <c r="R104" s="379"/>
      <c r="T104" s="377"/>
      <c r="U104" s="380"/>
      <c r="W104" s="352"/>
      <c r="X104" s="352"/>
      <c r="Y104" s="350"/>
    </row>
    <row r="105" spans="18:25" x14ac:dyDescent="0.25">
      <c r="R105" s="379"/>
      <c r="T105" s="377"/>
      <c r="U105" s="380"/>
      <c r="W105" s="352"/>
      <c r="X105" s="352"/>
      <c r="Y105" s="350"/>
    </row>
    <row r="106" spans="18:25" x14ac:dyDescent="0.25">
      <c r="R106" s="379"/>
      <c r="T106" s="377"/>
      <c r="U106" s="380"/>
      <c r="W106" s="352"/>
      <c r="X106" s="352"/>
      <c r="Y106" s="350"/>
    </row>
    <row r="107" spans="18:25" x14ac:dyDescent="0.25">
      <c r="R107" s="379"/>
      <c r="T107" s="377"/>
      <c r="U107" s="380"/>
      <c r="W107" s="352"/>
      <c r="X107" s="352"/>
      <c r="Y107" s="350"/>
    </row>
    <row r="108" spans="18:25" x14ac:dyDescent="0.25">
      <c r="R108" s="379"/>
      <c r="T108" s="377"/>
      <c r="U108" s="380"/>
      <c r="W108" s="352"/>
      <c r="X108" s="352"/>
      <c r="Y108" s="350"/>
    </row>
    <row r="109" spans="18:25" x14ac:dyDescent="0.25">
      <c r="R109" s="379"/>
      <c r="T109" s="377"/>
      <c r="U109" s="380"/>
      <c r="W109" s="352"/>
      <c r="X109" s="352"/>
      <c r="Y109" s="350"/>
    </row>
    <row r="110" spans="18:25" x14ac:dyDescent="0.25">
      <c r="R110" s="379"/>
      <c r="T110" s="377"/>
      <c r="U110" s="380"/>
      <c r="W110" s="352"/>
      <c r="X110" s="352"/>
      <c r="Y110" s="350"/>
    </row>
    <row r="111" spans="18:25" x14ac:dyDescent="0.25">
      <c r="R111" s="379"/>
      <c r="T111" s="377"/>
      <c r="U111" s="380"/>
      <c r="W111" s="352"/>
      <c r="X111" s="352"/>
      <c r="Y111" s="350"/>
    </row>
    <row r="112" spans="18:25" x14ac:dyDescent="0.25">
      <c r="R112" s="379"/>
      <c r="T112" s="377"/>
      <c r="U112" s="380"/>
      <c r="W112" s="352"/>
      <c r="X112" s="352"/>
      <c r="Y112" s="350"/>
    </row>
    <row r="113" spans="18:25" x14ac:dyDescent="0.25">
      <c r="R113" s="379"/>
      <c r="T113" s="377"/>
      <c r="U113" s="380"/>
      <c r="W113" s="352"/>
      <c r="X113" s="352"/>
      <c r="Y113" s="350"/>
    </row>
    <row r="114" spans="18:25" x14ac:dyDescent="0.25">
      <c r="R114" s="379"/>
      <c r="T114" s="377"/>
      <c r="U114" s="380"/>
      <c r="W114" s="352"/>
      <c r="X114" s="352"/>
      <c r="Y114" s="350"/>
    </row>
    <row r="115" spans="18:25" x14ac:dyDescent="0.25">
      <c r="R115" s="379"/>
      <c r="T115" s="377"/>
      <c r="U115" s="380"/>
      <c r="W115" s="352"/>
      <c r="X115" s="352"/>
      <c r="Y115" s="350"/>
    </row>
    <row r="116" spans="18:25" x14ac:dyDescent="0.25">
      <c r="R116" s="379"/>
      <c r="T116" s="377"/>
      <c r="U116" s="380"/>
      <c r="W116" s="352"/>
      <c r="X116" s="352"/>
      <c r="Y116" s="350"/>
    </row>
    <row r="117" spans="18:25" x14ac:dyDescent="0.25">
      <c r="R117" s="379"/>
      <c r="T117" s="377"/>
      <c r="U117" s="380"/>
      <c r="W117" s="352"/>
      <c r="X117" s="352"/>
      <c r="Y117" s="350"/>
    </row>
    <row r="118" spans="18:25" x14ac:dyDescent="0.25">
      <c r="R118" s="379"/>
      <c r="T118" s="377"/>
      <c r="U118" s="380"/>
      <c r="W118" s="352"/>
      <c r="X118" s="352"/>
      <c r="Y118" s="350"/>
    </row>
    <row r="119" spans="18:25" x14ac:dyDescent="0.25">
      <c r="R119" s="379"/>
      <c r="T119" s="377"/>
      <c r="U119" s="380"/>
      <c r="W119" s="352"/>
      <c r="X119" s="352"/>
      <c r="Y119" s="350"/>
    </row>
    <row r="120" spans="18:25" x14ac:dyDescent="0.25">
      <c r="R120" s="379"/>
      <c r="T120" s="377"/>
      <c r="U120" s="380"/>
      <c r="W120" s="352"/>
      <c r="X120" s="352"/>
      <c r="Y120" s="350"/>
    </row>
    <row r="121" spans="18:25" x14ac:dyDescent="0.25">
      <c r="R121" s="379"/>
      <c r="T121" s="377"/>
      <c r="U121" s="380"/>
      <c r="W121" s="352"/>
      <c r="X121" s="352"/>
      <c r="Y121" s="350"/>
    </row>
    <row r="122" spans="18:25" x14ac:dyDescent="0.25">
      <c r="R122" s="379"/>
      <c r="T122" s="377"/>
      <c r="U122" s="380"/>
      <c r="W122" s="352"/>
      <c r="X122" s="352"/>
      <c r="Y122" s="350"/>
    </row>
    <row r="123" spans="18:25" x14ac:dyDescent="0.25">
      <c r="R123" s="379"/>
      <c r="T123" s="377"/>
      <c r="U123" s="380"/>
      <c r="W123" s="352"/>
      <c r="X123" s="352"/>
      <c r="Y123" s="350"/>
    </row>
    <row r="124" spans="18:25" x14ac:dyDescent="0.25">
      <c r="R124" s="379"/>
      <c r="T124" s="377"/>
      <c r="U124" s="380"/>
      <c r="W124" s="352"/>
      <c r="X124" s="352"/>
      <c r="Y124" s="350"/>
    </row>
    <row r="125" spans="18:25" x14ac:dyDescent="0.25">
      <c r="R125" s="379"/>
      <c r="T125" s="377"/>
      <c r="U125" s="380"/>
      <c r="W125" s="352"/>
      <c r="X125" s="352"/>
      <c r="Y125" s="350"/>
    </row>
    <row r="126" spans="18:25" x14ac:dyDescent="0.25">
      <c r="R126" s="379"/>
      <c r="T126" s="377"/>
      <c r="U126" s="380"/>
      <c r="W126" s="352"/>
      <c r="X126" s="352"/>
      <c r="Y126" s="350"/>
    </row>
    <row r="127" spans="18:25" x14ac:dyDescent="0.25">
      <c r="R127" s="379"/>
      <c r="T127" s="377"/>
      <c r="U127" s="380"/>
      <c r="W127" s="352"/>
      <c r="X127" s="352"/>
      <c r="Y127" s="350"/>
    </row>
    <row r="128" spans="18:25" x14ac:dyDescent="0.25">
      <c r="R128" s="379"/>
      <c r="T128" s="377"/>
      <c r="U128" s="380"/>
      <c r="W128" s="352"/>
      <c r="X128" s="352"/>
      <c r="Y128" s="350"/>
    </row>
    <row r="129" spans="18:25" x14ac:dyDescent="0.25">
      <c r="R129" s="379"/>
      <c r="T129" s="377"/>
      <c r="U129" s="380"/>
      <c r="W129" s="352"/>
      <c r="X129" s="352"/>
      <c r="Y129" s="350"/>
    </row>
    <row r="130" spans="18:25" x14ac:dyDescent="0.25">
      <c r="R130" s="379"/>
      <c r="T130" s="377"/>
      <c r="U130" s="380"/>
      <c r="W130" s="352"/>
      <c r="X130" s="352"/>
      <c r="Y130" s="350"/>
    </row>
    <row r="131" spans="18:25" x14ac:dyDescent="0.25">
      <c r="R131" s="379"/>
      <c r="T131" s="377"/>
      <c r="U131" s="380"/>
      <c r="W131" s="352"/>
      <c r="X131" s="352"/>
      <c r="Y131" s="350"/>
    </row>
    <row r="132" spans="18:25" x14ac:dyDescent="0.25">
      <c r="R132" s="379"/>
      <c r="T132" s="377"/>
      <c r="U132" s="380"/>
      <c r="W132" s="352"/>
      <c r="X132" s="352"/>
      <c r="Y132" s="350"/>
    </row>
    <row r="133" spans="18:25" x14ac:dyDescent="0.25">
      <c r="R133" s="379"/>
      <c r="T133" s="377"/>
      <c r="U133" s="380"/>
      <c r="W133" s="352"/>
      <c r="X133" s="352"/>
      <c r="Y133" s="350"/>
    </row>
    <row r="134" spans="18:25" x14ac:dyDescent="0.25">
      <c r="R134" s="379"/>
      <c r="T134" s="377"/>
      <c r="U134" s="380"/>
      <c r="W134" s="352"/>
      <c r="X134" s="352"/>
      <c r="Y134" s="350"/>
    </row>
    <row r="135" spans="18:25" x14ac:dyDescent="0.25">
      <c r="R135" s="379"/>
      <c r="T135" s="377"/>
      <c r="U135" s="380"/>
      <c r="W135" s="352"/>
      <c r="X135" s="352"/>
      <c r="Y135" s="350"/>
    </row>
    <row r="136" spans="18:25" x14ac:dyDescent="0.25">
      <c r="R136" s="379"/>
      <c r="T136" s="377"/>
      <c r="U136" s="380"/>
      <c r="W136" s="352"/>
      <c r="X136" s="352"/>
      <c r="Y136" s="350"/>
    </row>
    <row r="137" spans="18:25" x14ac:dyDescent="0.25">
      <c r="R137" s="379"/>
      <c r="T137" s="377"/>
      <c r="U137" s="380"/>
      <c r="W137" s="352"/>
      <c r="X137" s="352"/>
      <c r="Y137" s="350"/>
    </row>
    <row r="138" spans="18:25" x14ac:dyDescent="0.25">
      <c r="R138" s="379"/>
      <c r="T138" s="377"/>
      <c r="U138" s="380"/>
      <c r="W138" s="352"/>
      <c r="X138" s="352"/>
      <c r="Y138" s="350"/>
    </row>
    <row r="139" spans="18:25" x14ac:dyDescent="0.25">
      <c r="R139" s="379"/>
      <c r="T139" s="377"/>
      <c r="U139" s="380"/>
      <c r="W139" s="352"/>
      <c r="X139" s="352"/>
      <c r="Y139" s="350"/>
    </row>
    <row r="140" spans="18:25" x14ac:dyDescent="0.25">
      <c r="R140" s="379"/>
      <c r="T140" s="377"/>
      <c r="U140" s="380"/>
      <c r="W140" s="352"/>
      <c r="X140" s="352"/>
      <c r="Y140" s="350"/>
    </row>
    <row r="141" spans="18:25" x14ac:dyDescent="0.25">
      <c r="R141" s="379"/>
      <c r="T141" s="377"/>
      <c r="U141" s="380"/>
      <c r="W141" s="352"/>
      <c r="X141" s="352"/>
      <c r="Y141" s="350"/>
    </row>
    <row r="142" spans="18:25" x14ac:dyDescent="0.25">
      <c r="R142" s="379"/>
      <c r="T142" s="377"/>
      <c r="U142" s="380"/>
      <c r="W142" s="352"/>
      <c r="X142" s="352"/>
      <c r="Y142" s="350"/>
    </row>
    <row r="143" spans="18:25" x14ac:dyDescent="0.25">
      <c r="R143" s="379"/>
      <c r="T143" s="377"/>
      <c r="U143" s="380"/>
      <c r="W143" s="352"/>
      <c r="X143" s="352"/>
      <c r="Y143" s="350"/>
    </row>
    <row r="144" spans="18:25" x14ac:dyDescent="0.25">
      <c r="R144" s="379"/>
      <c r="T144" s="377"/>
      <c r="U144" s="380"/>
      <c r="W144" s="352"/>
      <c r="X144" s="352"/>
      <c r="Y144" s="350"/>
    </row>
    <row r="145" spans="18:25" x14ac:dyDescent="0.25">
      <c r="R145" s="379"/>
      <c r="T145" s="377"/>
      <c r="U145" s="380"/>
      <c r="W145" s="352"/>
      <c r="X145" s="352"/>
      <c r="Y145" s="350"/>
    </row>
    <row r="146" spans="18:25" x14ac:dyDescent="0.25">
      <c r="R146" s="379"/>
      <c r="T146" s="377"/>
      <c r="U146" s="380"/>
      <c r="W146" s="352"/>
      <c r="X146" s="352"/>
      <c r="Y146" s="350"/>
    </row>
    <row r="147" spans="18:25" x14ac:dyDescent="0.25">
      <c r="R147" s="379"/>
      <c r="T147" s="377"/>
      <c r="U147" s="380"/>
      <c r="W147" s="352"/>
      <c r="X147" s="352"/>
      <c r="Y147" s="350"/>
    </row>
    <row r="148" spans="18:25" x14ac:dyDescent="0.25">
      <c r="R148" s="379"/>
      <c r="T148" s="377"/>
      <c r="U148" s="380"/>
      <c r="W148" s="352"/>
      <c r="X148" s="352"/>
      <c r="Y148" s="350"/>
    </row>
    <row r="149" spans="18:25" x14ac:dyDescent="0.25">
      <c r="R149" s="379"/>
      <c r="T149" s="377"/>
      <c r="U149" s="380"/>
      <c r="W149" s="352"/>
      <c r="X149" s="352"/>
      <c r="Y149" s="350"/>
    </row>
    <row r="150" spans="18:25" x14ac:dyDescent="0.25">
      <c r="R150" s="379"/>
      <c r="T150" s="377"/>
      <c r="U150" s="380"/>
      <c r="W150" s="352"/>
      <c r="X150" s="352"/>
      <c r="Y150" s="350"/>
    </row>
    <row r="151" spans="18:25" x14ac:dyDescent="0.25">
      <c r="R151" s="379"/>
      <c r="T151" s="377"/>
      <c r="U151" s="380"/>
      <c r="W151" s="352"/>
      <c r="X151" s="352"/>
      <c r="Y151" s="350"/>
    </row>
    <row r="152" spans="18:25" x14ac:dyDescent="0.25">
      <c r="R152" s="379"/>
      <c r="T152" s="377"/>
      <c r="U152" s="380"/>
      <c r="W152" s="352"/>
      <c r="X152" s="352"/>
      <c r="Y152" s="350"/>
    </row>
    <row r="153" spans="18:25" x14ac:dyDescent="0.25">
      <c r="R153" s="379"/>
      <c r="T153" s="377"/>
      <c r="U153" s="380"/>
      <c r="W153" s="352"/>
      <c r="X153" s="352"/>
      <c r="Y153" s="350"/>
    </row>
    <row r="154" spans="18:25" x14ac:dyDescent="0.25">
      <c r="R154" s="379"/>
      <c r="T154" s="377"/>
      <c r="U154" s="380"/>
      <c r="W154" s="352"/>
      <c r="X154" s="352"/>
      <c r="Y154" s="350"/>
    </row>
    <row r="155" spans="18:25" x14ac:dyDescent="0.25">
      <c r="R155" s="379"/>
      <c r="T155" s="377"/>
      <c r="U155" s="380"/>
      <c r="W155" s="352"/>
      <c r="X155" s="352"/>
      <c r="Y155" s="350"/>
    </row>
    <row r="156" spans="18:25" x14ac:dyDescent="0.25">
      <c r="R156" s="379"/>
      <c r="T156" s="377"/>
      <c r="U156" s="380"/>
      <c r="W156" s="352"/>
      <c r="X156" s="352"/>
      <c r="Y156" s="350"/>
    </row>
    <row r="157" spans="18:25" x14ac:dyDescent="0.25">
      <c r="R157" s="379"/>
      <c r="T157" s="377"/>
      <c r="U157" s="380"/>
      <c r="W157" s="352"/>
      <c r="X157" s="352"/>
      <c r="Y157" s="350"/>
    </row>
    <row r="158" spans="18:25" x14ac:dyDescent="0.25">
      <c r="R158" s="379"/>
      <c r="T158" s="377"/>
      <c r="U158" s="380"/>
      <c r="W158" s="352"/>
      <c r="X158" s="352"/>
      <c r="Y158" s="350"/>
    </row>
    <row r="159" spans="18:25" x14ac:dyDescent="0.25">
      <c r="R159" s="379"/>
      <c r="T159" s="377"/>
      <c r="U159" s="380"/>
      <c r="W159" s="352"/>
      <c r="X159" s="352"/>
      <c r="Y159" s="350"/>
    </row>
    <row r="160" spans="18:25" x14ac:dyDescent="0.25">
      <c r="R160" s="379"/>
      <c r="T160" s="377"/>
      <c r="U160" s="380"/>
      <c r="W160" s="352"/>
      <c r="X160" s="352"/>
      <c r="Y160" s="350"/>
    </row>
    <row r="161" spans="18:25" x14ac:dyDescent="0.25">
      <c r="R161" s="379"/>
      <c r="T161" s="377"/>
      <c r="U161" s="380"/>
      <c r="W161" s="352"/>
      <c r="X161" s="352"/>
      <c r="Y161" s="350"/>
    </row>
    <row r="162" spans="18:25" x14ac:dyDescent="0.25">
      <c r="R162" s="379"/>
      <c r="T162" s="377"/>
      <c r="U162" s="380"/>
      <c r="W162" s="352"/>
      <c r="X162" s="352"/>
      <c r="Y162" s="350"/>
    </row>
    <row r="163" spans="18:25" x14ac:dyDescent="0.25">
      <c r="R163" s="379"/>
      <c r="T163" s="377"/>
      <c r="U163" s="380"/>
      <c r="W163" s="352"/>
      <c r="X163" s="352"/>
      <c r="Y163" s="350"/>
    </row>
    <row r="164" spans="18:25" x14ac:dyDescent="0.25">
      <c r="R164" s="379"/>
      <c r="T164" s="377"/>
      <c r="U164" s="380"/>
      <c r="W164" s="352"/>
      <c r="X164" s="352"/>
      <c r="Y164" s="350"/>
    </row>
    <row r="165" spans="18:25" x14ac:dyDescent="0.25">
      <c r="R165" s="379"/>
      <c r="T165" s="377"/>
      <c r="U165" s="380"/>
      <c r="W165" s="352"/>
      <c r="X165" s="352"/>
      <c r="Y165" s="350"/>
    </row>
    <row r="166" spans="18:25" x14ac:dyDescent="0.25">
      <c r="R166" s="379"/>
      <c r="T166" s="377"/>
      <c r="U166" s="380"/>
      <c r="W166" s="352"/>
      <c r="X166" s="352"/>
      <c r="Y166" s="350"/>
    </row>
    <row r="167" spans="18:25" x14ac:dyDescent="0.25">
      <c r="R167" s="379"/>
      <c r="T167" s="377"/>
      <c r="U167" s="380"/>
      <c r="W167" s="352"/>
      <c r="X167" s="352"/>
      <c r="Y167" s="350"/>
    </row>
    <row r="168" spans="18:25" x14ac:dyDescent="0.25">
      <c r="R168" s="379"/>
      <c r="T168" s="377"/>
      <c r="U168" s="380"/>
      <c r="W168" s="352"/>
      <c r="X168" s="352"/>
      <c r="Y168" s="350"/>
    </row>
    <row r="169" spans="18:25" x14ac:dyDescent="0.25">
      <c r="R169" s="379"/>
      <c r="T169" s="377"/>
      <c r="U169" s="380"/>
      <c r="W169" s="352"/>
      <c r="X169" s="352"/>
      <c r="Y169" s="350"/>
    </row>
    <row r="170" spans="18:25" x14ac:dyDescent="0.25">
      <c r="R170" s="379"/>
      <c r="T170" s="377"/>
      <c r="U170" s="380"/>
      <c r="W170" s="352"/>
      <c r="X170" s="352"/>
      <c r="Y170" s="350"/>
    </row>
    <row r="171" spans="18:25" x14ac:dyDescent="0.25">
      <c r="R171" s="379"/>
      <c r="T171" s="377"/>
      <c r="U171" s="380"/>
      <c r="W171" s="352"/>
      <c r="X171" s="352"/>
      <c r="Y171" s="350"/>
    </row>
    <row r="172" spans="18:25" x14ac:dyDescent="0.25">
      <c r="R172" s="379"/>
      <c r="T172" s="377"/>
      <c r="U172" s="380"/>
      <c r="W172" s="352"/>
      <c r="X172" s="352"/>
      <c r="Y172" s="350"/>
    </row>
    <row r="173" spans="18:25" x14ac:dyDescent="0.25">
      <c r="R173" s="379"/>
      <c r="T173" s="377"/>
      <c r="U173" s="380"/>
      <c r="W173" s="352"/>
      <c r="X173" s="352"/>
      <c r="Y173" s="350"/>
    </row>
    <row r="174" spans="18:25" x14ac:dyDescent="0.25">
      <c r="R174" s="379"/>
      <c r="T174" s="377"/>
      <c r="U174" s="380"/>
      <c r="W174" s="352"/>
      <c r="X174" s="352"/>
      <c r="Y174" s="350"/>
    </row>
    <row r="175" spans="18:25" x14ac:dyDescent="0.25">
      <c r="R175" s="379"/>
      <c r="T175" s="377"/>
      <c r="U175" s="380"/>
      <c r="W175" s="352"/>
      <c r="X175" s="352"/>
      <c r="Y175" s="350"/>
    </row>
    <row r="176" spans="18:25" x14ac:dyDescent="0.25">
      <c r="R176" s="379"/>
      <c r="T176" s="377"/>
      <c r="U176" s="380"/>
      <c r="W176" s="352"/>
      <c r="X176" s="352"/>
      <c r="Y176" s="350"/>
    </row>
    <row r="177" spans="18:25" x14ac:dyDescent="0.25">
      <c r="R177" s="379"/>
      <c r="T177" s="377"/>
      <c r="U177" s="380"/>
      <c r="W177" s="352"/>
      <c r="X177" s="352"/>
      <c r="Y177" s="350"/>
    </row>
    <row r="178" spans="18:25" x14ac:dyDescent="0.25">
      <c r="R178" s="379"/>
      <c r="T178" s="377"/>
      <c r="U178" s="380"/>
      <c r="W178" s="352"/>
      <c r="X178" s="352"/>
      <c r="Y178" s="350"/>
    </row>
    <row r="179" spans="18:25" x14ac:dyDescent="0.25">
      <c r="R179" s="379"/>
      <c r="T179" s="377"/>
      <c r="U179" s="380"/>
      <c r="W179" s="352"/>
      <c r="X179" s="352"/>
      <c r="Y179" s="350"/>
    </row>
    <row r="180" spans="18:25" x14ac:dyDescent="0.25">
      <c r="R180" s="379"/>
      <c r="T180" s="377"/>
      <c r="U180" s="380"/>
      <c r="W180" s="352"/>
      <c r="X180" s="352"/>
      <c r="Y180" s="350"/>
    </row>
    <row r="181" spans="18:25" x14ac:dyDescent="0.25">
      <c r="R181" s="379"/>
      <c r="T181" s="377"/>
      <c r="U181" s="380"/>
      <c r="W181" s="352"/>
      <c r="X181" s="352"/>
      <c r="Y181" s="350"/>
    </row>
    <row r="182" spans="18:25" x14ac:dyDescent="0.25">
      <c r="R182" s="379"/>
      <c r="T182" s="377"/>
      <c r="U182" s="380"/>
      <c r="W182" s="352"/>
      <c r="X182" s="352"/>
      <c r="Y182" s="350"/>
    </row>
    <row r="183" spans="18:25" x14ac:dyDescent="0.25">
      <c r="R183" s="379"/>
      <c r="T183" s="377"/>
      <c r="U183" s="380"/>
      <c r="W183" s="352"/>
      <c r="X183" s="352"/>
      <c r="Y183" s="350"/>
    </row>
    <row r="184" spans="18:25" x14ac:dyDescent="0.25">
      <c r="R184" s="379"/>
      <c r="T184" s="377"/>
      <c r="U184" s="380"/>
      <c r="W184" s="352"/>
      <c r="X184" s="352"/>
      <c r="Y184" s="350"/>
    </row>
    <row r="185" spans="18:25" x14ac:dyDescent="0.25">
      <c r="R185" s="379"/>
      <c r="T185" s="377"/>
      <c r="U185" s="380"/>
      <c r="W185" s="352"/>
      <c r="X185" s="352"/>
      <c r="Y185" s="350"/>
    </row>
    <row r="186" spans="18:25" x14ac:dyDescent="0.25">
      <c r="R186" s="379"/>
      <c r="T186" s="377"/>
      <c r="U186" s="380"/>
      <c r="W186" s="352"/>
      <c r="X186" s="352"/>
      <c r="Y186" s="350"/>
    </row>
    <row r="187" spans="18:25" x14ac:dyDescent="0.25">
      <c r="R187" s="379"/>
      <c r="T187" s="377"/>
      <c r="U187" s="380"/>
      <c r="W187" s="352"/>
      <c r="X187" s="352"/>
      <c r="Y187" s="350"/>
    </row>
    <row r="188" spans="18:25" x14ac:dyDescent="0.25">
      <c r="R188" s="379"/>
      <c r="T188" s="377"/>
      <c r="U188" s="380"/>
      <c r="W188" s="352"/>
      <c r="X188" s="352"/>
      <c r="Y188" s="350"/>
    </row>
    <row r="189" spans="18:25" x14ac:dyDescent="0.25">
      <c r="R189" s="379"/>
      <c r="T189" s="377"/>
      <c r="U189" s="380"/>
      <c r="W189" s="352"/>
      <c r="X189" s="352"/>
      <c r="Y189" s="350"/>
    </row>
    <row r="190" spans="18:25" x14ac:dyDescent="0.25">
      <c r="R190" s="379"/>
      <c r="T190" s="377"/>
      <c r="U190" s="380"/>
      <c r="W190" s="352"/>
      <c r="X190" s="352"/>
      <c r="Y190" s="350"/>
    </row>
    <row r="191" spans="18:25" x14ac:dyDescent="0.25">
      <c r="R191" s="379"/>
      <c r="T191" s="377"/>
      <c r="U191" s="380"/>
      <c r="W191" s="352"/>
      <c r="X191" s="352"/>
      <c r="Y191" s="350"/>
    </row>
    <row r="192" spans="18:25" x14ac:dyDescent="0.25">
      <c r="R192" s="379"/>
      <c r="T192" s="377"/>
      <c r="U192" s="380"/>
      <c r="W192" s="352"/>
      <c r="X192" s="352"/>
      <c r="Y192" s="350"/>
    </row>
    <row r="193" spans="18:25" x14ac:dyDescent="0.25">
      <c r="R193" s="379"/>
      <c r="T193" s="377"/>
      <c r="U193" s="380"/>
      <c r="W193" s="352"/>
      <c r="X193" s="352"/>
      <c r="Y193" s="350"/>
    </row>
    <row r="194" spans="18:25" x14ac:dyDescent="0.25">
      <c r="R194" s="379"/>
      <c r="T194" s="377"/>
      <c r="U194" s="380"/>
      <c r="W194" s="352"/>
      <c r="X194" s="352"/>
      <c r="Y194" s="350"/>
    </row>
    <row r="195" spans="18:25" x14ac:dyDescent="0.25">
      <c r="R195" s="379"/>
      <c r="T195" s="377"/>
      <c r="U195" s="380"/>
      <c r="W195" s="352"/>
      <c r="X195" s="352"/>
      <c r="Y195" s="350"/>
    </row>
    <row r="196" spans="18:25" x14ac:dyDescent="0.25">
      <c r="R196" s="379"/>
      <c r="T196" s="377"/>
      <c r="U196" s="380"/>
      <c r="W196" s="352"/>
      <c r="X196" s="352"/>
      <c r="Y196" s="350"/>
    </row>
    <row r="197" spans="18:25" x14ac:dyDescent="0.25">
      <c r="R197" s="379"/>
      <c r="T197" s="377"/>
      <c r="U197" s="380"/>
      <c r="W197" s="352"/>
      <c r="X197" s="352"/>
      <c r="Y197" s="350"/>
    </row>
    <row r="198" spans="18:25" x14ac:dyDescent="0.25">
      <c r="R198" s="379"/>
      <c r="T198" s="377"/>
      <c r="U198" s="380"/>
      <c r="W198" s="352"/>
      <c r="X198" s="352"/>
      <c r="Y198" s="350"/>
    </row>
    <row r="199" spans="18:25" x14ac:dyDescent="0.25">
      <c r="R199" s="379"/>
      <c r="T199" s="377"/>
      <c r="U199" s="380"/>
      <c r="W199" s="352"/>
      <c r="X199" s="352"/>
      <c r="Y199" s="350"/>
    </row>
    <row r="200" spans="18:25" x14ac:dyDescent="0.25">
      <c r="R200" s="379"/>
      <c r="T200" s="377"/>
      <c r="U200" s="380"/>
      <c r="W200" s="352"/>
      <c r="X200" s="352"/>
      <c r="Y200" s="350"/>
    </row>
    <row r="201" spans="18:25" x14ac:dyDescent="0.25">
      <c r="R201" s="379"/>
      <c r="T201" s="377"/>
      <c r="U201" s="380"/>
      <c r="W201" s="352"/>
      <c r="X201" s="352"/>
      <c r="Y201" s="350"/>
    </row>
    <row r="202" spans="18:25" x14ac:dyDescent="0.25">
      <c r="R202" s="379"/>
      <c r="T202" s="377"/>
      <c r="U202" s="380"/>
      <c r="W202" s="352"/>
      <c r="X202" s="352"/>
      <c r="Y202" s="350"/>
    </row>
    <row r="203" spans="18:25" x14ac:dyDescent="0.25">
      <c r="R203" s="379"/>
      <c r="T203" s="377"/>
      <c r="U203" s="380"/>
      <c r="W203" s="352"/>
      <c r="X203" s="352"/>
      <c r="Y203" s="350"/>
    </row>
    <row r="204" spans="18:25" x14ac:dyDescent="0.25">
      <c r="R204" s="379"/>
      <c r="T204" s="377"/>
      <c r="U204" s="380"/>
      <c r="W204" s="352"/>
      <c r="X204" s="352"/>
      <c r="Y204" s="350"/>
    </row>
    <row r="205" spans="18:25" x14ac:dyDescent="0.25">
      <c r="R205" s="379"/>
      <c r="T205" s="377"/>
      <c r="U205" s="380"/>
      <c r="W205" s="352"/>
      <c r="X205" s="352"/>
      <c r="Y205" s="350"/>
    </row>
    <row r="206" spans="18:25" x14ac:dyDescent="0.25">
      <c r="R206" s="379"/>
      <c r="T206" s="377"/>
      <c r="U206" s="380"/>
      <c r="W206" s="352"/>
      <c r="X206" s="352"/>
      <c r="Y206" s="350"/>
    </row>
    <row r="207" spans="18:25" x14ac:dyDescent="0.25">
      <c r="R207" s="379"/>
      <c r="T207" s="377"/>
      <c r="U207" s="380"/>
      <c r="W207" s="352"/>
      <c r="X207" s="352"/>
      <c r="Y207" s="350"/>
    </row>
    <row r="208" spans="18:25" x14ac:dyDescent="0.25">
      <c r="R208" s="379"/>
      <c r="T208" s="377"/>
      <c r="U208" s="380"/>
      <c r="W208" s="352"/>
      <c r="X208" s="352"/>
      <c r="Y208" s="350"/>
    </row>
    <row r="209" spans="18:25" x14ac:dyDescent="0.25">
      <c r="R209" s="379"/>
      <c r="T209" s="377"/>
      <c r="U209" s="380"/>
      <c r="W209" s="352"/>
      <c r="X209" s="352"/>
      <c r="Y209" s="350"/>
    </row>
    <row r="210" spans="18:25" x14ac:dyDescent="0.25">
      <c r="R210" s="379"/>
      <c r="T210" s="377"/>
      <c r="U210" s="380"/>
      <c r="W210" s="352"/>
      <c r="X210" s="352"/>
      <c r="Y210" s="350"/>
    </row>
    <row r="211" spans="18:25" x14ac:dyDescent="0.25">
      <c r="R211" s="379"/>
      <c r="T211" s="377"/>
      <c r="U211" s="380"/>
      <c r="W211" s="352"/>
      <c r="X211" s="352"/>
      <c r="Y211" s="350"/>
    </row>
    <row r="212" spans="18:25" x14ac:dyDescent="0.25">
      <c r="R212" s="379"/>
      <c r="T212" s="377"/>
      <c r="U212" s="380"/>
      <c r="W212" s="352"/>
      <c r="X212" s="352"/>
      <c r="Y212" s="350"/>
    </row>
    <row r="213" spans="18:25" x14ac:dyDescent="0.25">
      <c r="R213" s="379"/>
      <c r="T213" s="377"/>
      <c r="U213" s="380"/>
      <c r="W213" s="352"/>
      <c r="X213" s="352"/>
      <c r="Y213" s="350"/>
    </row>
    <row r="214" spans="18:25" x14ac:dyDescent="0.25">
      <c r="R214" s="379"/>
      <c r="T214" s="377"/>
      <c r="U214" s="380"/>
      <c r="W214" s="352"/>
      <c r="X214" s="352"/>
      <c r="Y214" s="350"/>
    </row>
    <row r="215" spans="18:25" x14ac:dyDescent="0.25">
      <c r="R215" s="379"/>
      <c r="T215" s="377"/>
      <c r="U215" s="380"/>
      <c r="W215" s="352"/>
      <c r="X215" s="352"/>
      <c r="Y215" s="350"/>
    </row>
    <row r="216" spans="18:25" x14ac:dyDescent="0.25">
      <c r="R216" s="379"/>
      <c r="T216" s="377"/>
      <c r="U216" s="380"/>
      <c r="W216" s="352"/>
      <c r="X216" s="352"/>
      <c r="Y216" s="350"/>
    </row>
    <row r="217" spans="18:25" x14ac:dyDescent="0.25">
      <c r="R217" s="379"/>
      <c r="T217" s="377"/>
      <c r="U217" s="380"/>
      <c r="W217" s="352"/>
      <c r="X217" s="352"/>
      <c r="Y217" s="350"/>
    </row>
    <row r="218" spans="18:25" x14ac:dyDescent="0.25">
      <c r="R218" s="379"/>
      <c r="T218" s="377"/>
      <c r="U218" s="380"/>
      <c r="W218" s="352"/>
      <c r="X218" s="352"/>
      <c r="Y218" s="350"/>
    </row>
    <row r="219" spans="18:25" x14ac:dyDescent="0.25">
      <c r="R219" s="379"/>
      <c r="T219" s="377"/>
      <c r="U219" s="380"/>
      <c r="W219" s="352"/>
      <c r="X219" s="352"/>
      <c r="Y219" s="350"/>
    </row>
    <row r="220" spans="18:25" x14ac:dyDescent="0.25">
      <c r="R220" s="379"/>
      <c r="T220" s="377"/>
      <c r="U220" s="380"/>
      <c r="W220" s="352"/>
      <c r="X220" s="352"/>
      <c r="Y220" s="350"/>
    </row>
    <row r="221" spans="18:25" x14ac:dyDescent="0.25">
      <c r="R221" s="379"/>
      <c r="T221" s="377"/>
      <c r="U221" s="380"/>
      <c r="W221" s="352"/>
      <c r="X221" s="352"/>
      <c r="Y221" s="350"/>
    </row>
    <row r="222" spans="18:25" x14ac:dyDescent="0.25">
      <c r="R222" s="379"/>
      <c r="T222" s="377"/>
      <c r="U222" s="380"/>
      <c r="W222" s="352"/>
      <c r="X222" s="352"/>
      <c r="Y222" s="350"/>
    </row>
    <row r="223" spans="18:25" x14ac:dyDescent="0.25">
      <c r="R223" s="379"/>
      <c r="T223" s="377"/>
      <c r="U223" s="380"/>
      <c r="W223" s="352"/>
      <c r="X223" s="352"/>
      <c r="Y223" s="350"/>
    </row>
    <row r="224" spans="18:25" x14ac:dyDescent="0.25">
      <c r="R224" s="379"/>
      <c r="T224" s="377"/>
      <c r="U224" s="380"/>
      <c r="W224" s="352"/>
      <c r="X224" s="352"/>
      <c r="Y224" s="350"/>
    </row>
    <row r="225" spans="18:25" x14ac:dyDescent="0.25">
      <c r="R225" s="379"/>
      <c r="T225" s="377"/>
      <c r="U225" s="380"/>
      <c r="W225" s="352"/>
      <c r="X225" s="352"/>
      <c r="Y225" s="350"/>
    </row>
    <row r="226" spans="18:25" x14ac:dyDescent="0.25">
      <c r="R226" s="379"/>
      <c r="T226" s="377"/>
      <c r="U226" s="380"/>
      <c r="W226" s="352"/>
      <c r="X226" s="352"/>
      <c r="Y226" s="350"/>
    </row>
    <row r="227" spans="18:25" x14ac:dyDescent="0.25">
      <c r="R227" s="379"/>
      <c r="T227" s="377"/>
      <c r="U227" s="380"/>
      <c r="W227" s="352"/>
      <c r="X227" s="352"/>
      <c r="Y227" s="350"/>
    </row>
    <row r="228" spans="18:25" x14ac:dyDescent="0.25">
      <c r="R228" s="379"/>
      <c r="T228" s="377"/>
      <c r="U228" s="380"/>
      <c r="W228" s="352"/>
      <c r="X228" s="352"/>
      <c r="Y228" s="350"/>
    </row>
    <row r="229" spans="18:25" x14ac:dyDescent="0.25">
      <c r="R229" s="379"/>
      <c r="T229" s="377"/>
      <c r="U229" s="380"/>
      <c r="W229" s="352"/>
      <c r="X229" s="352"/>
      <c r="Y229" s="350"/>
    </row>
    <row r="230" spans="18:25" x14ac:dyDescent="0.25">
      <c r="R230" s="379"/>
      <c r="T230" s="377"/>
      <c r="U230" s="380"/>
      <c r="W230" s="352"/>
      <c r="X230" s="352"/>
      <c r="Y230" s="350"/>
    </row>
    <row r="231" spans="18:25" x14ac:dyDescent="0.25">
      <c r="R231" s="379"/>
      <c r="T231" s="377"/>
      <c r="U231" s="380"/>
      <c r="W231" s="352"/>
      <c r="X231" s="352"/>
      <c r="Y231" s="350"/>
    </row>
    <row r="232" spans="18:25" x14ac:dyDescent="0.25">
      <c r="R232" s="379"/>
      <c r="T232" s="377"/>
      <c r="U232" s="380"/>
      <c r="W232" s="352"/>
      <c r="X232" s="352"/>
      <c r="Y232" s="350"/>
    </row>
    <row r="233" spans="18:25" x14ac:dyDescent="0.25">
      <c r="R233" s="379"/>
      <c r="T233" s="377"/>
      <c r="U233" s="380"/>
      <c r="W233" s="352"/>
      <c r="X233" s="352"/>
      <c r="Y233" s="350"/>
    </row>
    <row r="234" spans="18:25" x14ac:dyDescent="0.25">
      <c r="R234" s="379"/>
      <c r="T234" s="377"/>
      <c r="U234" s="380"/>
      <c r="W234" s="352"/>
      <c r="X234" s="352"/>
      <c r="Y234" s="350"/>
    </row>
    <row r="235" spans="18:25" x14ac:dyDescent="0.25">
      <c r="R235" s="379"/>
      <c r="T235" s="377"/>
      <c r="U235" s="380"/>
      <c r="W235" s="352"/>
      <c r="X235" s="352"/>
      <c r="Y235" s="350"/>
    </row>
    <row r="236" spans="18:25" x14ac:dyDescent="0.25">
      <c r="R236" s="379"/>
      <c r="T236" s="377"/>
      <c r="U236" s="380"/>
      <c r="W236" s="352"/>
      <c r="X236" s="352"/>
      <c r="Y236" s="350"/>
    </row>
    <row r="237" spans="18:25" x14ac:dyDescent="0.25">
      <c r="R237" s="379"/>
      <c r="T237" s="377"/>
      <c r="U237" s="380"/>
      <c r="W237" s="352"/>
      <c r="X237" s="352"/>
      <c r="Y237" s="350"/>
    </row>
    <row r="238" spans="18:25" x14ac:dyDescent="0.25">
      <c r="R238" s="379"/>
      <c r="T238" s="377"/>
      <c r="U238" s="380"/>
      <c r="W238" s="352"/>
      <c r="X238" s="352"/>
      <c r="Y238" s="350"/>
    </row>
    <row r="239" spans="18:25" x14ac:dyDescent="0.25">
      <c r="R239" s="379"/>
      <c r="T239" s="377"/>
      <c r="U239" s="380"/>
      <c r="W239" s="352"/>
      <c r="X239" s="352"/>
      <c r="Y239" s="350"/>
    </row>
    <row r="240" spans="18:25" x14ac:dyDescent="0.25">
      <c r="R240" s="379"/>
      <c r="T240" s="377"/>
      <c r="U240" s="380"/>
      <c r="W240" s="352"/>
      <c r="X240" s="352"/>
      <c r="Y240" s="350"/>
    </row>
    <row r="241" spans="18:25" x14ac:dyDescent="0.25">
      <c r="R241" s="379"/>
      <c r="T241" s="377"/>
      <c r="U241" s="380"/>
      <c r="W241" s="352"/>
      <c r="X241" s="352"/>
      <c r="Y241" s="350"/>
    </row>
    <row r="242" spans="18:25" x14ac:dyDescent="0.25">
      <c r="R242" s="379"/>
      <c r="T242" s="377"/>
      <c r="U242" s="380"/>
      <c r="W242" s="352"/>
      <c r="X242" s="352"/>
      <c r="Y242" s="350"/>
    </row>
    <row r="243" spans="18:25" x14ac:dyDescent="0.25">
      <c r="R243" s="379"/>
      <c r="T243" s="377"/>
      <c r="U243" s="380"/>
      <c r="W243" s="352"/>
      <c r="X243" s="352"/>
      <c r="Y243" s="350"/>
    </row>
    <row r="244" spans="18:25" x14ac:dyDescent="0.25">
      <c r="R244" s="379"/>
      <c r="T244" s="377"/>
      <c r="U244" s="380"/>
      <c r="W244" s="352"/>
      <c r="X244" s="352"/>
      <c r="Y244" s="350"/>
    </row>
    <row r="245" spans="18:25" x14ac:dyDescent="0.25">
      <c r="R245" s="379"/>
      <c r="T245" s="377"/>
      <c r="U245" s="380"/>
      <c r="W245" s="352"/>
      <c r="X245" s="352"/>
      <c r="Y245" s="350"/>
    </row>
    <row r="246" spans="18:25" x14ac:dyDescent="0.25">
      <c r="R246" s="379"/>
      <c r="T246" s="377"/>
      <c r="U246" s="380"/>
      <c r="W246" s="352"/>
      <c r="X246" s="352"/>
      <c r="Y246" s="350"/>
    </row>
    <row r="247" spans="18:25" x14ac:dyDescent="0.25">
      <c r="R247" s="379"/>
      <c r="T247" s="377"/>
      <c r="U247" s="380"/>
      <c r="W247" s="352"/>
      <c r="X247" s="352"/>
      <c r="Y247" s="350"/>
    </row>
    <row r="248" spans="18:25" x14ac:dyDescent="0.25">
      <c r="R248" s="379"/>
      <c r="T248" s="377"/>
      <c r="U248" s="380"/>
      <c r="W248" s="352"/>
      <c r="X248" s="352"/>
      <c r="Y248" s="350"/>
    </row>
    <row r="249" spans="18:25" x14ac:dyDescent="0.25">
      <c r="R249" s="379"/>
      <c r="T249" s="377"/>
      <c r="U249" s="380"/>
      <c r="W249" s="352"/>
      <c r="X249" s="352"/>
      <c r="Y249" s="350"/>
    </row>
    <row r="250" spans="18:25" x14ac:dyDescent="0.25">
      <c r="R250" s="379"/>
      <c r="T250" s="377"/>
      <c r="U250" s="380"/>
      <c r="W250" s="352"/>
      <c r="X250" s="352"/>
      <c r="Y250" s="350"/>
    </row>
    <row r="251" spans="18:25" x14ac:dyDescent="0.25">
      <c r="R251" s="379"/>
      <c r="T251" s="377"/>
      <c r="U251" s="380"/>
      <c r="W251" s="352"/>
      <c r="X251" s="352"/>
      <c r="Y251" s="350"/>
    </row>
    <row r="252" spans="18:25" x14ac:dyDescent="0.25">
      <c r="R252" s="379"/>
      <c r="T252" s="377"/>
      <c r="U252" s="380"/>
      <c r="W252" s="352"/>
      <c r="X252" s="352"/>
      <c r="Y252" s="350"/>
    </row>
    <row r="253" spans="18:25" x14ac:dyDescent="0.25">
      <c r="R253" s="379"/>
      <c r="T253" s="377"/>
      <c r="U253" s="380"/>
      <c r="W253" s="352"/>
      <c r="X253" s="352"/>
      <c r="Y253" s="350"/>
    </row>
    <row r="254" spans="18:25" x14ac:dyDescent="0.25">
      <c r="R254" s="379"/>
      <c r="T254" s="377"/>
      <c r="U254" s="380"/>
      <c r="W254" s="352"/>
      <c r="X254" s="352"/>
      <c r="Y254" s="350"/>
    </row>
    <row r="255" spans="18:25" x14ac:dyDescent="0.25">
      <c r="R255" s="379"/>
      <c r="T255" s="377"/>
      <c r="U255" s="380"/>
      <c r="W255" s="352"/>
      <c r="X255" s="352"/>
      <c r="Y255" s="350"/>
    </row>
    <row r="256" spans="18:25" x14ac:dyDescent="0.25">
      <c r="R256" s="379"/>
      <c r="T256" s="377"/>
      <c r="U256" s="380"/>
      <c r="W256" s="352"/>
      <c r="X256" s="352"/>
      <c r="Y256" s="350"/>
    </row>
    <row r="257" spans="18:25" x14ac:dyDescent="0.25">
      <c r="R257" s="379"/>
      <c r="T257" s="377"/>
      <c r="U257" s="380"/>
      <c r="W257" s="352"/>
      <c r="X257" s="352"/>
      <c r="Y257" s="350"/>
    </row>
    <row r="258" spans="18:25" x14ac:dyDescent="0.25">
      <c r="R258" s="379"/>
      <c r="T258" s="377"/>
      <c r="U258" s="380"/>
      <c r="W258" s="352"/>
      <c r="X258" s="352"/>
      <c r="Y258" s="350"/>
    </row>
    <row r="259" spans="18:25" x14ac:dyDescent="0.25">
      <c r="R259" s="379"/>
      <c r="T259" s="377"/>
      <c r="U259" s="380"/>
      <c r="W259" s="352"/>
      <c r="X259" s="352"/>
      <c r="Y259" s="350"/>
    </row>
    <row r="260" spans="18:25" x14ac:dyDescent="0.25">
      <c r="R260" s="379"/>
      <c r="T260" s="377"/>
      <c r="U260" s="380"/>
      <c r="W260" s="352"/>
      <c r="X260" s="352"/>
      <c r="Y260" s="350"/>
    </row>
    <row r="261" spans="18:25" x14ac:dyDescent="0.25">
      <c r="R261" s="379"/>
      <c r="T261" s="377"/>
      <c r="U261" s="380"/>
      <c r="W261" s="352"/>
      <c r="X261" s="352"/>
      <c r="Y261" s="350"/>
    </row>
    <row r="262" spans="18:25" x14ac:dyDescent="0.25">
      <c r="R262" s="379"/>
      <c r="T262" s="377"/>
      <c r="U262" s="380"/>
      <c r="W262" s="352"/>
      <c r="X262" s="352"/>
      <c r="Y262" s="350"/>
    </row>
    <row r="263" spans="18:25" x14ac:dyDescent="0.25">
      <c r="R263" s="379"/>
      <c r="T263" s="377"/>
      <c r="U263" s="380"/>
      <c r="W263" s="352"/>
      <c r="X263" s="352"/>
      <c r="Y263" s="350"/>
    </row>
    <row r="264" spans="18:25" x14ac:dyDescent="0.25">
      <c r="R264" s="379"/>
      <c r="T264" s="377"/>
      <c r="U264" s="380"/>
      <c r="W264" s="352"/>
      <c r="X264" s="352"/>
      <c r="Y264" s="350"/>
    </row>
    <row r="265" spans="18:25" x14ac:dyDescent="0.25">
      <c r="R265" s="379"/>
      <c r="T265" s="377"/>
      <c r="U265" s="380"/>
      <c r="W265" s="352"/>
      <c r="X265" s="352"/>
      <c r="Y265" s="350"/>
    </row>
    <row r="266" spans="18:25" x14ac:dyDescent="0.25">
      <c r="R266" s="379"/>
      <c r="T266" s="377"/>
      <c r="U266" s="380"/>
      <c r="W266" s="352"/>
      <c r="X266" s="352"/>
      <c r="Y266" s="350"/>
    </row>
    <row r="267" spans="18:25" x14ac:dyDescent="0.25">
      <c r="R267" s="379"/>
      <c r="T267" s="377"/>
      <c r="U267" s="380"/>
      <c r="W267" s="352"/>
      <c r="X267" s="352"/>
      <c r="Y267" s="350"/>
    </row>
    <row r="268" spans="18:25" x14ac:dyDescent="0.25">
      <c r="R268" s="379"/>
      <c r="T268" s="377"/>
      <c r="U268" s="380"/>
      <c r="W268" s="352"/>
      <c r="X268" s="352"/>
      <c r="Y268" s="350"/>
    </row>
    <row r="269" spans="18:25" x14ac:dyDescent="0.25">
      <c r="R269" s="379"/>
      <c r="T269" s="377"/>
      <c r="U269" s="380"/>
      <c r="W269" s="352"/>
      <c r="X269" s="352"/>
      <c r="Y269" s="350"/>
    </row>
    <row r="270" spans="18:25" x14ac:dyDescent="0.25">
      <c r="R270" s="379"/>
      <c r="T270" s="377"/>
      <c r="U270" s="380"/>
      <c r="W270" s="352"/>
      <c r="X270" s="352"/>
      <c r="Y270" s="350"/>
    </row>
    <row r="271" spans="18:25" x14ac:dyDescent="0.25">
      <c r="R271" s="379"/>
      <c r="T271" s="377"/>
      <c r="U271" s="380"/>
      <c r="W271" s="352"/>
      <c r="X271" s="352"/>
      <c r="Y271" s="350"/>
    </row>
    <row r="272" spans="18:25" x14ac:dyDescent="0.25">
      <c r="R272" s="379"/>
      <c r="T272" s="377"/>
      <c r="U272" s="380"/>
      <c r="W272" s="352"/>
      <c r="X272" s="352"/>
      <c r="Y272" s="350"/>
    </row>
    <row r="273" spans="18:25" x14ac:dyDescent="0.25">
      <c r="R273" s="379"/>
      <c r="T273" s="377"/>
      <c r="U273" s="380"/>
      <c r="W273" s="352"/>
      <c r="X273" s="352"/>
      <c r="Y273" s="350"/>
    </row>
    <row r="274" spans="18:25" x14ac:dyDescent="0.25">
      <c r="R274" s="379"/>
      <c r="T274" s="377"/>
      <c r="U274" s="380"/>
      <c r="W274" s="352"/>
      <c r="X274" s="352"/>
      <c r="Y274" s="350"/>
    </row>
    <row r="275" spans="18:25" x14ac:dyDescent="0.25">
      <c r="R275" s="379"/>
      <c r="T275" s="377"/>
      <c r="U275" s="380"/>
      <c r="W275" s="352"/>
      <c r="X275" s="352"/>
      <c r="Y275" s="350"/>
    </row>
    <row r="276" spans="18:25" x14ac:dyDescent="0.25">
      <c r="R276" s="379"/>
      <c r="T276" s="377"/>
      <c r="U276" s="380"/>
      <c r="W276" s="352"/>
      <c r="X276" s="352"/>
      <c r="Y276" s="350"/>
    </row>
    <row r="277" spans="18:25" x14ac:dyDescent="0.25">
      <c r="R277" s="379"/>
      <c r="T277" s="377"/>
      <c r="U277" s="380"/>
      <c r="W277" s="352"/>
      <c r="X277" s="352"/>
      <c r="Y277" s="350"/>
    </row>
    <row r="278" spans="18:25" x14ac:dyDescent="0.25">
      <c r="R278" s="379"/>
      <c r="T278" s="377"/>
      <c r="U278" s="380"/>
      <c r="W278" s="352"/>
      <c r="X278" s="352"/>
      <c r="Y278" s="350"/>
    </row>
    <row r="279" spans="18:25" x14ac:dyDescent="0.25">
      <c r="R279" s="379"/>
      <c r="T279" s="377"/>
      <c r="U279" s="380"/>
      <c r="W279" s="352"/>
      <c r="X279" s="352"/>
      <c r="Y279" s="350"/>
    </row>
    <row r="280" spans="18:25" x14ac:dyDescent="0.25">
      <c r="R280" s="379"/>
      <c r="T280" s="377"/>
      <c r="U280" s="380"/>
      <c r="W280" s="352"/>
      <c r="X280" s="352"/>
      <c r="Y280" s="350"/>
    </row>
    <row r="281" spans="18:25" x14ac:dyDescent="0.25">
      <c r="R281" s="379"/>
      <c r="T281" s="377"/>
      <c r="U281" s="380"/>
      <c r="W281" s="352"/>
      <c r="X281" s="352"/>
      <c r="Y281" s="350"/>
    </row>
    <row r="282" spans="18:25" x14ac:dyDescent="0.25">
      <c r="R282" s="379"/>
      <c r="T282" s="377"/>
      <c r="U282" s="380"/>
      <c r="W282" s="352"/>
      <c r="X282" s="352"/>
      <c r="Y282" s="350"/>
    </row>
    <row r="283" spans="18:25" x14ac:dyDescent="0.25">
      <c r="R283" s="379"/>
      <c r="T283" s="377"/>
      <c r="U283" s="380"/>
      <c r="W283" s="352"/>
      <c r="X283" s="352"/>
      <c r="Y283" s="350"/>
    </row>
    <row r="284" spans="18:25" x14ac:dyDescent="0.25">
      <c r="R284" s="379"/>
      <c r="T284" s="377"/>
      <c r="U284" s="380"/>
      <c r="W284" s="352"/>
      <c r="X284" s="352"/>
      <c r="Y284" s="350"/>
    </row>
    <row r="285" spans="18:25" x14ac:dyDescent="0.25">
      <c r="R285" s="379"/>
      <c r="T285" s="377"/>
      <c r="U285" s="380"/>
      <c r="W285" s="352"/>
      <c r="X285" s="352"/>
      <c r="Y285" s="350"/>
    </row>
    <row r="286" spans="18:25" x14ac:dyDescent="0.25">
      <c r="R286" s="379"/>
      <c r="T286" s="377"/>
      <c r="U286" s="380"/>
      <c r="W286" s="352"/>
      <c r="X286" s="352"/>
      <c r="Y286" s="350"/>
    </row>
    <row r="287" spans="18:25" x14ac:dyDescent="0.25">
      <c r="R287" s="379"/>
      <c r="T287" s="377"/>
      <c r="U287" s="380"/>
      <c r="W287" s="352"/>
      <c r="X287" s="352"/>
      <c r="Y287" s="350"/>
    </row>
    <row r="288" spans="18:25" x14ac:dyDescent="0.25">
      <c r="R288" s="379"/>
      <c r="T288" s="377"/>
      <c r="U288" s="380"/>
      <c r="W288" s="352"/>
      <c r="X288" s="352"/>
      <c r="Y288" s="350"/>
    </row>
    <row r="289" spans="18:25" x14ac:dyDescent="0.25">
      <c r="R289" s="379"/>
      <c r="T289" s="377"/>
      <c r="U289" s="380"/>
      <c r="W289" s="352"/>
      <c r="X289" s="352"/>
      <c r="Y289" s="350"/>
    </row>
    <row r="290" spans="18:25" x14ac:dyDescent="0.25">
      <c r="R290" s="379"/>
      <c r="T290" s="377"/>
      <c r="U290" s="380"/>
      <c r="W290" s="352"/>
      <c r="X290" s="352"/>
      <c r="Y290" s="350"/>
    </row>
    <row r="291" spans="18:25" x14ac:dyDescent="0.25">
      <c r="R291" s="379"/>
      <c r="T291" s="377"/>
      <c r="U291" s="380"/>
      <c r="W291" s="352"/>
      <c r="X291" s="352"/>
      <c r="Y291" s="350"/>
    </row>
    <row r="292" spans="18:25" x14ac:dyDescent="0.25">
      <c r="R292" s="379"/>
      <c r="T292" s="377"/>
      <c r="U292" s="380"/>
      <c r="W292" s="352"/>
      <c r="X292" s="352"/>
      <c r="Y292" s="350"/>
    </row>
    <row r="293" spans="18:25" x14ac:dyDescent="0.25">
      <c r="R293" s="379"/>
      <c r="T293" s="377"/>
      <c r="U293" s="380"/>
      <c r="W293" s="352"/>
      <c r="X293" s="352"/>
      <c r="Y293" s="350"/>
    </row>
    <row r="294" spans="18:25" x14ac:dyDescent="0.25">
      <c r="R294" s="379"/>
      <c r="T294" s="377"/>
      <c r="U294" s="380"/>
      <c r="W294" s="352"/>
      <c r="X294" s="352"/>
      <c r="Y294" s="350"/>
    </row>
    <row r="295" spans="18:25" x14ac:dyDescent="0.25">
      <c r="R295" s="379"/>
      <c r="T295" s="377"/>
      <c r="U295" s="380"/>
      <c r="W295" s="352"/>
      <c r="X295" s="352"/>
      <c r="Y295" s="350"/>
    </row>
    <row r="296" spans="18:25" x14ac:dyDescent="0.25">
      <c r="R296" s="379"/>
      <c r="T296" s="377"/>
      <c r="U296" s="380"/>
      <c r="W296" s="352"/>
      <c r="X296" s="352"/>
      <c r="Y296" s="350"/>
    </row>
    <row r="297" spans="18:25" x14ac:dyDescent="0.25">
      <c r="R297" s="379"/>
      <c r="T297" s="377"/>
      <c r="U297" s="380"/>
      <c r="W297" s="352"/>
      <c r="X297" s="352"/>
      <c r="Y297" s="350"/>
    </row>
    <row r="298" spans="18:25" x14ac:dyDescent="0.25">
      <c r="R298" s="379"/>
      <c r="T298" s="377"/>
      <c r="U298" s="380"/>
      <c r="W298" s="352"/>
      <c r="X298" s="352"/>
      <c r="Y298" s="350"/>
    </row>
    <row r="299" spans="18:25" x14ac:dyDescent="0.25">
      <c r="R299" s="379"/>
      <c r="T299" s="377"/>
      <c r="U299" s="380"/>
      <c r="W299" s="352"/>
      <c r="X299" s="352"/>
      <c r="Y299" s="350"/>
    </row>
    <row r="300" spans="18:25" x14ac:dyDescent="0.25">
      <c r="R300" s="379"/>
      <c r="T300" s="377"/>
      <c r="U300" s="380"/>
      <c r="W300" s="352"/>
      <c r="X300" s="352"/>
      <c r="Y300" s="350"/>
    </row>
    <row r="301" spans="18:25" x14ac:dyDescent="0.25">
      <c r="R301" s="379"/>
      <c r="T301" s="377"/>
      <c r="U301" s="380"/>
      <c r="W301" s="352"/>
      <c r="X301" s="352"/>
      <c r="Y301" s="350"/>
    </row>
    <row r="302" spans="18:25" x14ac:dyDescent="0.25">
      <c r="R302" s="379"/>
      <c r="T302" s="377"/>
      <c r="U302" s="380"/>
      <c r="W302" s="352"/>
      <c r="X302" s="352"/>
      <c r="Y302" s="350"/>
    </row>
    <row r="303" spans="18:25" x14ac:dyDescent="0.25">
      <c r="R303" s="379"/>
      <c r="T303" s="377"/>
      <c r="U303" s="380"/>
      <c r="W303" s="352"/>
      <c r="X303" s="352"/>
      <c r="Y303" s="350"/>
    </row>
    <row r="304" spans="18:25" x14ac:dyDescent="0.25">
      <c r="R304" s="379"/>
      <c r="T304" s="377"/>
      <c r="U304" s="380"/>
      <c r="W304" s="352"/>
      <c r="X304" s="352"/>
      <c r="Y304" s="350"/>
    </row>
    <row r="305" spans="18:25" x14ac:dyDescent="0.25">
      <c r="R305" s="379"/>
      <c r="T305" s="377"/>
      <c r="U305" s="380"/>
      <c r="W305" s="352"/>
      <c r="X305" s="352"/>
      <c r="Y305" s="350"/>
    </row>
    <row r="306" spans="18:25" x14ac:dyDescent="0.25">
      <c r="R306" s="379"/>
      <c r="T306" s="377"/>
      <c r="U306" s="380"/>
      <c r="W306" s="352"/>
      <c r="X306" s="352"/>
      <c r="Y306" s="350"/>
    </row>
    <row r="307" spans="18:25" x14ac:dyDescent="0.25">
      <c r="R307" s="379"/>
      <c r="T307" s="377"/>
      <c r="U307" s="380"/>
      <c r="W307" s="352"/>
      <c r="X307" s="352"/>
      <c r="Y307" s="350"/>
    </row>
    <row r="308" spans="18:25" x14ac:dyDescent="0.25">
      <c r="R308" s="379"/>
      <c r="T308" s="377"/>
      <c r="U308" s="380"/>
      <c r="W308" s="352"/>
      <c r="X308" s="352"/>
      <c r="Y308" s="350"/>
    </row>
    <row r="309" spans="18:25" x14ac:dyDescent="0.25">
      <c r="R309" s="379"/>
      <c r="T309" s="377"/>
      <c r="U309" s="380"/>
      <c r="W309" s="352"/>
      <c r="X309" s="352"/>
      <c r="Y309" s="350"/>
    </row>
    <row r="310" spans="18:25" x14ac:dyDescent="0.25">
      <c r="R310" s="379"/>
      <c r="T310" s="377"/>
      <c r="U310" s="380"/>
      <c r="W310" s="352"/>
      <c r="X310" s="352"/>
      <c r="Y310" s="350"/>
    </row>
    <row r="311" spans="18:25" x14ac:dyDescent="0.25">
      <c r="R311" s="379"/>
      <c r="T311" s="377"/>
      <c r="U311" s="380"/>
      <c r="W311" s="352"/>
      <c r="X311" s="352"/>
      <c r="Y311" s="350"/>
    </row>
    <row r="312" spans="18:25" x14ac:dyDescent="0.25">
      <c r="R312" s="379"/>
      <c r="T312" s="377"/>
      <c r="U312" s="380"/>
      <c r="W312" s="352"/>
      <c r="X312" s="352"/>
      <c r="Y312" s="350"/>
    </row>
    <row r="313" spans="18:25" x14ac:dyDescent="0.25">
      <c r="R313" s="379"/>
      <c r="T313" s="377"/>
      <c r="U313" s="380"/>
      <c r="W313" s="352"/>
      <c r="X313" s="352"/>
      <c r="Y313" s="350"/>
    </row>
    <row r="314" spans="18:25" x14ac:dyDescent="0.25">
      <c r="R314" s="379"/>
      <c r="T314" s="377"/>
      <c r="U314" s="380"/>
      <c r="W314" s="352"/>
      <c r="X314" s="352"/>
      <c r="Y314" s="350"/>
    </row>
    <row r="315" spans="18:25" x14ac:dyDescent="0.25">
      <c r="R315" s="379"/>
      <c r="T315" s="377"/>
      <c r="U315" s="380"/>
      <c r="W315" s="352"/>
      <c r="X315" s="352"/>
      <c r="Y315" s="350"/>
    </row>
    <row r="316" spans="18:25" x14ac:dyDescent="0.25">
      <c r="R316" s="379"/>
      <c r="T316" s="377"/>
      <c r="U316" s="380"/>
      <c r="W316" s="352"/>
      <c r="X316" s="352"/>
      <c r="Y316" s="350"/>
    </row>
    <row r="317" spans="18:25" x14ac:dyDescent="0.25">
      <c r="R317" s="379"/>
      <c r="T317" s="377"/>
      <c r="U317" s="380"/>
      <c r="W317" s="352"/>
      <c r="X317" s="352"/>
      <c r="Y317" s="350"/>
    </row>
    <row r="318" spans="18:25" x14ac:dyDescent="0.25">
      <c r="R318" s="379"/>
      <c r="T318" s="377"/>
      <c r="U318" s="380"/>
      <c r="W318" s="352"/>
      <c r="X318" s="352"/>
      <c r="Y318" s="350"/>
    </row>
    <row r="319" spans="18:25" x14ac:dyDescent="0.25">
      <c r="R319" s="379"/>
      <c r="T319" s="377"/>
      <c r="U319" s="380"/>
      <c r="W319" s="352"/>
      <c r="X319" s="352"/>
      <c r="Y319" s="350"/>
    </row>
    <row r="320" spans="18:25" x14ac:dyDescent="0.25">
      <c r="R320" s="379"/>
      <c r="T320" s="377"/>
      <c r="U320" s="380"/>
      <c r="W320" s="352"/>
      <c r="X320" s="352"/>
      <c r="Y320" s="350"/>
    </row>
    <row r="321" spans="18:25" x14ac:dyDescent="0.25">
      <c r="R321" s="379"/>
      <c r="T321" s="377"/>
      <c r="U321" s="380"/>
      <c r="W321" s="352"/>
      <c r="X321" s="352"/>
      <c r="Y321" s="350"/>
    </row>
    <row r="322" spans="18:25" x14ac:dyDescent="0.25">
      <c r="R322" s="379"/>
      <c r="T322" s="377"/>
      <c r="U322" s="380"/>
      <c r="W322" s="352"/>
      <c r="X322" s="352"/>
      <c r="Y322" s="350"/>
    </row>
    <row r="323" spans="18:25" x14ac:dyDescent="0.25">
      <c r="R323" s="379"/>
      <c r="T323" s="377"/>
      <c r="U323" s="380"/>
      <c r="W323" s="352"/>
      <c r="X323" s="352"/>
      <c r="Y323" s="350"/>
    </row>
    <row r="324" spans="18:25" x14ac:dyDescent="0.25">
      <c r="R324" s="379"/>
      <c r="T324" s="377"/>
      <c r="U324" s="380"/>
      <c r="W324" s="352"/>
      <c r="X324" s="352"/>
      <c r="Y324" s="350"/>
    </row>
    <row r="325" spans="18:25" x14ac:dyDescent="0.25">
      <c r="R325" s="379"/>
      <c r="T325" s="377"/>
      <c r="U325" s="380"/>
      <c r="W325" s="352"/>
      <c r="X325" s="352"/>
      <c r="Y325" s="350"/>
    </row>
    <row r="326" spans="18:25" x14ac:dyDescent="0.25">
      <c r="R326" s="379"/>
      <c r="T326" s="377"/>
      <c r="U326" s="380"/>
      <c r="W326" s="352"/>
      <c r="X326" s="352"/>
      <c r="Y326" s="350"/>
    </row>
    <row r="327" spans="18:25" x14ac:dyDescent="0.25">
      <c r="R327" s="379"/>
      <c r="T327" s="377"/>
      <c r="U327" s="380"/>
      <c r="W327" s="352"/>
      <c r="X327" s="352"/>
      <c r="Y327" s="350"/>
    </row>
    <row r="328" spans="18:25" x14ac:dyDescent="0.25">
      <c r="R328" s="379"/>
      <c r="T328" s="377"/>
      <c r="U328" s="380"/>
      <c r="W328" s="352"/>
      <c r="X328" s="352"/>
      <c r="Y328" s="350"/>
    </row>
    <row r="329" spans="18:25" x14ac:dyDescent="0.25">
      <c r="R329" s="379"/>
      <c r="T329" s="377"/>
      <c r="U329" s="380"/>
      <c r="W329" s="352"/>
      <c r="X329" s="352"/>
      <c r="Y329" s="350"/>
    </row>
    <row r="330" spans="18:25" x14ac:dyDescent="0.25">
      <c r="R330" s="379"/>
      <c r="T330" s="377"/>
      <c r="U330" s="380"/>
      <c r="W330" s="352"/>
      <c r="X330" s="352"/>
      <c r="Y330" s="350"/>
    </row>
    <row r="331" spans="18:25" x14ac:dyDescent="0.25">
      <c r="R331" s="379"/>
      <c r="T331" s="377"/>
      <c r="U331" s="380"/>
      <c r="W331" s="352"/>
      <c r="X331" s="352"/>
      <c r="Y331" s="350"/>
    </row>
    <row r="332" spans="18:25" x14ac:dyDescent="0.25">
      <c r="R332" s="379"/>
      <c r="T332" s="377"/>
      <c r="U332" s="380"/>
      <c r="W332" s="352"/>
      <c r="X332" s="352"/>
      <c r="Y332" s="350"/>
    </row>
    <row r="333" spans="18:25" x14ac:dyDescent="0.25">
      <c r="R333" s="379"/>
      <c r="T333" s="377"/>
      <c r="U333" s="380"/>
      <c r="W333" s="352"/>
      <c r="X333" s="352"/>
      <c r="Y333" s="350"/>
    </row>
    <row r="334" spans="18:25" x14ac:dyDescent="0.25">
      <c r="R334" s="379"/>
      <c r="T334" s="377"/>
      <c r="U334" s="380"/>
      <c r="W334" s="352"/>
      <c r="X334" s="352"/>
      <c r="Y334" s="350"/>
    </row>
    <row r="335" spans="18:25" x14ac:dyDescent="0.25">
      <c r="R335" s="379"/>
      <c r="T335" s="377"/>
      <c r="U335" s="380"/>
      <c r="W335" s="352"/>
      <c r="X335" s="352"/>
      <c r="Y335" s="350"/>
    </row>
    <row r="336" spans="18:25" x14ac:dyDescent="0.25">
      <c r="R336" s="379"/>
      <c r="T336" s="377"/>
      <c r="U336" s="380"/>
      <c r="W336" s="352"/>
      <c r="X336" s="352"/>
      <c r="Y336" s="350"/>
    </row>
    <row r="337" spans="18:25" x14ac:dyDescent="0.25">
      <c r="R337" s="379"/>
      <c r="T337" s="377"/>
      <c r="U337" s="380"/>
      <c r="W337" s="352"/>
      <c r="X337" s="352"/>
      <c r="Y337" s="350"/>
    </row>
    <row r="338" spans="18:25" x14ac:dyDescent="0.25">
      <c r="R338" s="379"/>
      <c r="T338" s="377"/>
      <c r="U338" s="380"/>
      <c r="W338" s="352"/>
      <c r="X338" s="352"/>
      <c r="Y338" s="350"/>
    </row>
    <row r="339" spans="18:25" x14ac:dyDescent="0.25">
      <c r="R339" s="379"/>
      <c r="T339" s="377"/>
      <c r="U339" s="380"/>
      <c r="W339" s="352"/>
      <c r="X339" s="352"/>
      <c r="Y339" s="350"/>
    </row>
    <row r="340" spans="18:25" x14ac:dyDescent="0.25">
      <c r="R340" s="379"/>
      <c r="T340" s="377"/>
      <c r="U340" s="380"/>
      <c r="W340" s="352"/>
      <c r="X340" s="352"/>
      <c r="Y340" s="350"/>
    </row>
    <row r="341" spans="18:25" x14ac:dyDescent="0.25">
      <c r="R341" s="379"/>
      <c r="T341" s="377"/>
      <c r="U341" s="380"/>
      <c r="W341" s="352"/>
      <c r="X341" s="352"/>
      <c r="Y341" s="350"/>
    </row>
    <row r="342" spans="18:25" x14ac:dyDescent="0.25">
      <c r="R342" s="379"/>
      <c r="T342" s="377"/>
      <c r="U342" s="380"/>
      <c r="W342" s="352"/>
      <c r="X342" s="352"/>
      <c r="Y342" s="350"/>
    </row>
    <row r="343" spans="18:25" x14ac:dyDescent="0.25">
      <c r="R343" s="379"/>
      <c r="T343" s="377"/>
      <c r="U343" s="380"/>
      <c r="W343" s="352"/>
      <c r="X343" s="352"/>
      <c r="Y343" s="350"/>
    </row>
    <row r="344" spans="18:25" x14ac:dyDescent="0.25">
      <c r="R344" s="379"/>
      <c r="T344" s="377"/>
      <c r="U344" s="380"/>
      <c r="W344" s="352"/>
      <c r="X344" s="352"/>
      <c r="Y344" s="350"/>
    </row>
    <row r="345" spans="18:25" x14ac:dyDescent="0.25">
      <c r="R345" s="379"/>
      <c r="T345" s="377"/>
      <c r="U345" s="380"/>
      <c r="W345" s="352"/>
      <c r="X345" s="352"/>
      <c r="Y345" s="350"/>
    </row>
    <row r="346" spans="18:25" x14ac:dyDescent="0.25">
      <c r="R346" s="379"/>
      <c r="T346" s="377"/>
      <c r="U346" s="380"/>
      <c r="W346" s="352"/>
      <c r="X346" s="352"/>
      <c r="Y346" s="350"/>
    </row>
    <row r="347" spans="18:25" x14ac:dyDescent="0.25">
      <c r="R347" s="379"/>
      <c r="T347" s="377"/>
      <c r="U347" s="380"/>
      <c r="W347" s="352"/>
      <c r="X347" s="352"/>
      <c r="Y347" s="350"/>
    </row>
    <row r="348" spans="18:25" x14ac:dyDescent="0.25">
      <c r="R348" s="379"/>
      <c r="T348" s="377"/>
      <c r="U348" s="380"/>
      <c r="W348" s="352"/>
      <c r="X348" s="352"/>
      <c r="Y348" s="350"/>
    </row>
    <row r="349" spans="18:25" x14ac:dyDescent="0.25">
      <c r="R349" s="379"/>
      <c r="T349" s="377"/>
      <c r="U349" s="380"/>
      <c r="W349" s="352"/>
      <c r="X349" s="352"/>
      <c r="Y349" s="350"/>
    </row>
    <row r="350" spans="18:25" x14ac:dyDescent="0.25">
      <c r="R350" s="379"/>
      <c r="T350" s="377"/>
      <c r="U350" s="380"/>
      <c r="W350" s="352"/>
      <c r="X350" s="352"/>
      <c r="Y350" s="350"/>
    </row>
    <row r="351" spans="18:25" x14ac:dyDescent="0.25">
      <c r="R351" s="379"/>
      <c r="T351" s="377"/>
      <c r="U351" s="380"/>
      <c r="W351" s="352"/>
      <c r="X351" s="352"/>
      <c r="Y351" s="350"/>
    </row>
    <row r="352" spans="18:25" x14ac:dyDescent="0.25">
      <c r="R352" s="379"/>
      <c r="T352" s="377"/>
      <c r="U352" s="380"/>
      <c r="W352" s="352"/>
      <c r="X352" s="352"/>
      <c r="Y352" s="350"/>
    </row>
    <row r="353" spans="18:25" x14ac:dyDescent="0.25">
      <c r="R353" s="379"/>
      <c r="T353" s="377"/>
      <c r="U353" s="380"/>
      <c r="W353" s="352"/>
      <c r="X353" s="352"/>
      <c r="Y353" s="350"/>
    </row>
    <row r="354" spans="18:25" x14ac:dyDescent="0.25">
      <c r="R354" s="379"/>
      <c r="T354" s="377"/>
      <c r="U354" s="380"/>
      <c r="W354" s="352"/>
      <c r="X354" s="352"/>
      <c r="Y354" s="350"/>
    </row>
    <row r="355" spans="18:25" x14ac:dyDescent="0.25">
      <c r="R355" s="379"/>
      <c r="T355" s="377"/>
      <c r="U355" s="380"/>
      <c r="W355" s="352"/>
      <c r="X355" s="352"/>
      <c r="Y355" s="350"/>
    </row>
    <row r="356" spans="18:25" x14ac:dyDescent="0.25">
      <c r="R356" s="379"/>
      <c r="T356" s="377"/>
      <c r="U356" s="380"/>
      <c r="W356" s="352"/>
      <c r="X356" s="352"/>
      <c r="Y356" s="350"/>
    </row>
    <row r="357" spans="18:25" x14ac:dyDescent="0.25">
      <c r="R357" s="379"/>
      <c r="T357" s="377"/>
      <c r="U357" s="380"/>
      <c r="W357" s="352"/>
      <c r="X357" s="352"/>
      <c r="Y357" s="350"/>
    </row>
    <row r="358" spans="18:25" x14ac:dyDescent="0.25">
      <c r="R358" s="379"/>
      <c r="T358" s="377"/>
      <c r="U358" s="380"/>
      <c r="W358" s="352"/>
      <c r="X358" s="352"/>
      <c r="Y358" s="350"/>
    </row>
    <row r="359" spans="18:25" x14ac:dyDescent="0.25">
      <c r="R359" s="379"/>
      <c r="T359" s="377"/>
      <c r="U359" s="380"/>
      <c r="W359" s="352"/>
      <c r="X359" s="352"/>
      <c r="Y359" s="350"/>
    </row>
    <row r="360" spans="18:25" x14ac:dyDescent="0.25">
      <c r="R360" s="379"/>
      <c r="T360" s="377"/>
      <c r="U360" s="380"/>
      <c r="W360" s="352"/>
      <c r="X360" s="352"/>
      <c r="Y360" s="350"/>
    </row>
    <row r="361" spans="18:25" x14ac:dyDescent="0.25">
      <c r="R361" s="379"/>
      <c r="T361" s="377"/>
      <c r="U361" s="380"/>
      <c r="W361" s="352"/>
      <c r="X361" s="352"/>
      <c r="Y361" s="350"/>
    </row>
    <row r="362" spans="18:25" x14ac:dyDescent="0.25">
      <c r="R362" s="379"/>
      <c r="T362" s="377"/>
      <c r="U362" s="380"/>
      <c r="W362" s="352"/>
      <c r="X362" s="352"/>
      <c r="Y362" s="350"/>
    </row>
    <row r="363" spans="18:25" x14ac:dyDescent="0.25">
      <c r="R363" s="379"/>
      <c r="T363" s="377"/>
      <c r="U363" s="380"/>
      <c r="W363" s="352"/>
      <c r="X363" s="352"/>
      <c r="Y363" s="350"/>
    </row>
    <row r="364" spans="18:25" x14ac:dyDescent="0.25">
      <c r="R364" s="379"/>
      <c r="T364" s="377"/>
      <c r="U364" s="380"/>
      <c r="W364" s="352"/>
      <c r="X364" s="352"/>
      <c r="Y364" s="350"/>
    </row>
    <row r="365" spans="18:25" x14ac:dyDescent="0.25">
      <c r="R365" s="379"/>
      <c r="T365" s="377"/>
      <c r="U365" s="380"/>
      <c r="W365" s="352"/>
      <c r="X365" s="352"/>
      <c r="Y365" s="350"/>
    </row>
    <row r="366" spans="18:25" x14ac:dyDescent="0.25">
      <c r="R366" s="379"/>
      <c r="T366" s="377"/>
      <c r="U366" s="380"/>
      <c r="W366" s="352"/>
      <c r="X366" s="352"/>
      <c r="Y366" s="350"/>
    </row>
    <row r="367" spans="18:25" x14ac:dyDescent="0.25">
      <c r="R367" s="379"/>
      <c r="T367" s="377"/>
      <c r="U367" s="380"/>
      <c r="W367" s="352"/>
      <c r="X367" s="352"/>
      <c r="Y367" s="350"/>
    </row>
    <row r="368" spans="18:25" x14ac:dyDescent="0.25">
      <c r="R368" s="379"/>
      <c r="T368" s="377"/>
      <c r="U368" s="380"/>
      <c r="W368" s="352"/>
      <c r="X368" s="352"/>
      <c r="Y368" s="350"/>
    </row>
    <row r="369" spans="18:25" x14ac:dyDescent="0.25">
      <c r="R369" s="379"/>
      <c r="T369" s="377"/>
      <c r="U369" s="380"/>
      <c r="W369" s="352"/>
      <c r="X369" s="352"/>
      <c r="Y369" s="350"/>
    </row>
    <row r="370" spans="18:25" x14ac:dyDescent="0.25">
      <c r="R370" s="379"/>
      <c r="T370" s="377"/>
      <c r="U370" s="380"/>
      <c r="W370" s="352"/>
      <c r="X370" s="352"/>
      <c r="Y370" s="350"/>
    </row>
    <row r="371" spans="18:25" x14ac:dyDescent="0.25">
      <c r="R371" s="379"/>
      <c r="T371" s="377"/>
      <c r="U371" s="380"/>
      <c r="W371" s="352"/>
      <c r="X371" s="352"/>
      <c r="Y371" s="350"/>
    </row>
    <row r="372" spans="18:25" x14ac:dyDescent="0.25">
      <c r="R372" s="379"/>
      <c r="T372" s="377"/>
      <c r="U372" s="380"/>
      <c r="W372" s="352"/>
      <c r="X372" s="352"/>
      <c r="Y372" s="350"/>
    </row>
    <row r="373" spans="18:25" x14ac:dyDescent="0.25">
      <c r="R373" s="379"/>
      <c r="T373" s="377"/>
      <c r="U373" s="380"/>
      <c r="W373" s="352"/>
      <c r="X373" s="352"/>
      <c r="Y373" s="350"/>
    </row>
    <row r="374" spans="18:25" x14ac:dyDescent="0.25">
      <c r="R374" s="379"/>
      <c r="T374" s="377"/>
      <c r="U374" s="380"/>
      <c r="W374" s="352"/>
      <c r="X374" s="352"/>
      <c r="Y374" s="350"/>
    </row>
    <row r="375" spans="18:25" x14ac:dyDescent="0.25">
      <c r="R375" s="379"/>
      <c r="T375" s="377"/>
      <c r="U375" s="380"/>
      <c r="W375" s="352"/>
      <c r="X375" s="352"/>
      <c r="Y375" s="350"/>
    </row>
    <row r="376" spans="18:25" x14ac:dyDescent="0.25">
      <c r="R376" s="379"/>
      <c r="T376" s="377"/>
      <c r="U376" s="380"/>
      <c r="W376" s="352"/>
      <c r="X376" s="352"/>
      <c r="Y376" s="350"/>
    </row>
    <row r="377" spans="18:25" x14ac:dyDescent="0.25">
      <c r="R377" s="379"/>
      <c r="T377" s="377"/>
      <c r="U377" s="380"/>
      <c r="W377" s="352"/>
      <c r="X377" s="352"/>
      <c r="Y377" s="350"/>
    </row>
    <row r="378" spans="18:25" x14ac:dyDescent="0.25">
      <c r="R378" s="379"/>
      <c r="T378" s="377"/>
      <c r="U378" s="380"/>
      <c r="W378" s="352"/>
      <c r="X378" s="352"/>
      <c r="Y378" s="350"/>
    </row>
    <row r="379" spans="18:25" x14ac:dyDescent="0.25">
      <c r="R379" s="379"/>
      <c r="T379" s="377"/>
      <c r="U379" s="380"/>
      <c r="W379" s="352"/>
      <c r="X379" s="352"/>
      <c r="Y379" s="350"/>
    </row>
    <row r="380" spans="18:25" x14ac:dyDescent="0.25">
      <c r="R380" s="379"/>
      <c r="T380" s="377"/>
      <c r="U380" s="380"/>
      <c r="W380" s="352"/>
      <c r="X380" s="352"/>
      <c r="Y380" s="350"/>
    </row>
    <row r="381" spans="18:25" x14ac:dyDescent="0.25">
      <c r="R381" s="379"/>
      <c r="T381" s="377"/>
      <c r="U381" s="380"/>
      <c r="W381" s="352"/>
      <c r="X381" s="352"/>
      <c r="Y381" s="350"/>
    </row>
    <row r="382" spans="18:25" x14ac:dyDescent="0.25">
      <c r="R382" s="379"/>
      <c r="T382" s="377"/>
      <c r="U382" s="380"/>
      <c r="W382" s="352"/>
      <c r="X382" s="352"/>
      <c r="Y382" s="350"/>
    </row>
    <row r="383" spans="18:25" x14ac:dyDescent="0.25">
      <c r="R383" s="379"/>
      <c r="T383" s="377"/>
      <c r="U383" s="380"/>
      <c r="W383" s="352"/>
      <c r="X383" s="352"/>
      <c r="Y383" s="350"/>
    </row>
    <row r="384" spans="18:25" x14ac:dyDescent="0.25">
      <c r="R384" s="379"/>
      <c r="T384" s="377"/>
      <c r="U384" s="380"/>
      <c r="W384" s="352"/>
      <c r="X384" s="352"/>
      <c r="Y384" s="350"/>
    </row>
    <row r="385" spans="18:25" x14ac:dyDescent="0.25">
      <c r="R385" s="379"/>
      <c r="T385" s="377"/>
      <c r="U385" s="380"/>
      <c r="W385" s="352"/>
      <c r="X385" s="352"/>
      <c r="Y385" s="350"/>
    </row>
    <row r="386" spans="18:25" x14ac:dyDescent="0.25">
      <c r="R386" s="379"/>
      <c r="T386" s="377"/>
      <c r="U386" s="380"/>
      <c r="W386" s="352"/>
      <c r="X386" s="352"/>
      <c r="Y386" s="350"/>
    </row>
    <row r="387" spans="18:25" x14ac:dyDescent="0.25">
      <c r="R387" s="379"/>
      <c r="T387" s="377"/>
      <c r="U387" s="380"/>
      <c r="W387" s="352"/>
      <c r="X387" s="352"/>
      <c r="Y387" s="350"/>
    </row>
    <row r="388" spans="18:25" x14ac:dyDescent="0.25">
      <c r="R388" s="379"/>
      <c r="T388" s="377"/>
      <c r="U388" s="380"/>
      <c r="W388" s="352"/>
      <c r="X388" s="352"/>
      <c r="Y388" s="350"/>
    </row>
    <row r="389" spans="18:25" x14ac:dyDescent="0.25">
      <c r="R389" s="379"/>
      <c r="T389" s="377"/>
      <c r="U389" s="380"/>
      <c r="W389" s="352"/>
      <c r="X389" s="352"/>
      <c r="Y389" s="350"/>
    </row>
    <row r="390" spans="18:25" x14ac:dyDescent="0.25">
      <c r="R390" s="379"/>
      <c r="T390" s="377"/>
      <c r="U390" s="380"/>
      <c r="W390" s="352"/>
      <c r="X390" s="352"/>
      <c r="Y390" s="350"/>
    </row>
    <row r="391" spans="18:25" x14ac:dyDescent="0.25">
      <c r="R391" s="379"/>
      <c r="T391" s="377"/>
      <c r="U391" s="380"/>
      <c r="W391" s="352"/>
      <c r="X391" s="352"/>
      <c r="Y391" s="350"/>
    </row>
    <row r="392" spans="18:25" x14ac:dyDescent="0.25">
      <c r="R392" s="379"/>
      <c r="T392" s="377"/>
      <c r="U392" s="380"/>
      <c r="W392" s="352"/>
      <c r="X392" s="352"/>
      <c r="Y392" s="350"/>
    </row>
    <row r="393" spans="18:25" x14ac:dyDescent="0.25">
      <c r="R393" s="379"/>
      <c r="T393" s="377"/>
      <c r="U393" s="380"/>
      <c r="W393" s="352"/>
      <c r="X393" s="352"/>
      <c r="Y393" s="350"/>
    </row>
    <row r="394" spans="18:25" x14ac:dyDescent="0.25">
      <c r="R394" s="379"/>
      <c r="T394" s="377"/>
      <c r="U394" s="380"/>
      <c r="W394" s="352"/>
      <c r="X394" s="352"/>
      <c r="Y394" s="350"/>
    </row>
    <row r="395" spans="18:25" x14ac:dyDescent="0.25">
      <c r="R395" s="379"/>
      <c r="T395" s="377"/>
      <c r="U395" s="380"/>
      <c r="W395" s="352"/>
      <c r="X395" s="352"/>
      <c r="Y395" s="350"/>
    </row>
    <row r="396" spans="18:25" x14ac:dyDescent="0.25">
      <c r="R396" s="379"/>
      <c r="T396" s="377"/>
      <c r="U396" s="380"/>
      <c r="W396" s="352"/>
      <c r="X396" s="352"/>
      <c r="Y396" s="350"/>
    </row>
    <row r="397" spans="18:25" x14ac:dyDescent="0.25">
      <c r="R397" s="379"/>
      <c r="T397" s="377"/>
      <c r="U397" s="380"/>
      <c r="W397" s="352"/>
      <c r="X397" s="352"/>
      <c r="Y397" s="350"/>
    </row>
    <row r="398" spans="18:25" x14ac:dyDescent="0.25">
      <c r="R398" s="379"/>
      <c r="T398" s="377"/>
      <c r="U398" s="380"/>
      <c r="W398" s="352"/>
      <c r="X398" s="352"/>
      <c r="Y398" s="350"/>
    </row>
    <row r="399" spans="18:25" x14ac:dyDescent="0.25">
      <c r="R399" s="379"/>
      <c r="T399" s="377"/>
      <c r="U399" s="380"/>
      <c r="W399" s="352"/>
      <c r="X399" s="352"/>
      <c r="Y399" s="350"/>
    </row>
    <row r="400" spans="18:25" x14ac:dyDescent="0.25">
      <c r="R400" s="379"/>
      <c r="T400" s="377"/>
      <c r="U400" s="380"/>
      <c r="W400" s="352"/>
      <c r="X400" s="352"/>
      <c r="Y400" s="350"/>
    </row>
    <row r="401" spans="18:25" x14ac:dyDescent="0.25">
      <c r="R401" s="379"/>
      <c r="T401" s="377"/>
      <c r="U401" s="380"/>
      <c r="W401" s="352"/>
      <c r="X401" s="352"/>
      <c r="Y401" s="350"/>
    </row>
    <row r="402" spans="18:25" x14ac:dyDescent="0.25">
      <c r="R402" s="379"/>
      <c r="T402" s="377"/>
      <c r="U402" s="380"/>
      <c r="W402" s="352"/>
      <c r="X402" s="352"/>
      <c r="Y402" s="350"/>
    </row>
    <row r="403" spans="18:25" x14ac:dyDescent="0.25">
      <c r="R403" s="379"/>
      <c r="T403" s="377"/>
      <c r="U403" s="380"/>
      <c r="W403" s="352"/>
      <c r="X403" s="352"/>
      <c r="Y403" s="350"/>
    </row>
    <row r="404" spans="18:25" x14ac:dyDescent="0.25">
      <c r="R404" s="379"/>
      <c r="T404" s="377"/>
      <c r="U404" s="380"/>
      <c r="W404" s="352"/>
      <c r="X404" s="352"/>
      <c r="Y404" s="350"/>
    </row>
    <row r="405" spans="18:25" x14ac:dyDescent="0.25">
      <c r="R405" s="379"/>
      <c r="T405" s="377"/>
      <c r="U405" s="380"/>
      <c r="W405" s="352"/>
      <c r="X405" s="352"/>
      <c r="Y405" s="350"/>
    </row>
    <row r="406" spans="18:25" x14ac:dyDescent="0.25">
      <c r="R406" s="379"/>
      <c r="T406" s="377"/>
      <c r="U406" s="380"/>
      <c r="W406" s="352"/>
      <c r="X406" s="352"/>
      <c r="Y406" s="350"/>
    </row>
    <row r="407" spans="18:25" x14ac:dyDescent="0.25">
      <c r="R407" s="379"/>
      <c r="T407" s="377"/>
      <c r="U407" s="380"/>
      <c r="W407" s="352"/>
      <c r="X407" s="352"/>
      <c r="Y407" s="350"/>
    </row>
    <row r="408" spans="18:25" x14ac:dyDescent="0.25">
      <c r="R408" s="379"/>
      <c r="T408" s="377"/>
      <c r="U408" s="380"/>
      <c r="W408" s="352"/>
      <c r="X408" s="352"/>
      <c r="Y408" s="350"/>
    </row>
    <row r="409" spans="18:25" x14ac:dyDescent="0.25">
      <c r="R409" s="379"/>
      <c r="T409" s="377"/>
      <c r="U409" s="380"/>
      <c r="W409" s="352"/>
      <c r="X409" s="352"/>
      <c r="Y409" s="350"/>
    </row>
    <row r="410" spans="18:25" x14ac:dyDescent="0.25">
      <c r="R410" s="379"/>
      <c r="T410" s="377"/>
      <c r="U410" s="380"/>
      <c r="W410" s="352"/>
      <c r="X410" s="352"/>
      <c r="Y410" s="350"/>
    </row>
    <row r="411" spans="18:25" x14ac:dyDescent="0.25">
      <c r="R411" s="379"/>
      <c r="T411" s="377"/>
      <c r="U411" s="380"/>
      <c r="W411" s="352"/>
      <c r="X411" s="352"/>
      <c r="Y411" s="350"/>
    </row>
    <row r="412" spans="18:25" x14ac:dyDescent="0.25">
      <c r="R412" s="379"/>
      <c r="T412" s="377"/>
      <c r="U412" s="380"/>
      <c r="W412" s="352"/>
      <c r="X412" s="352"/>
      <c r="Y412" s="350"/>
    </row>
    <row r="413" spans="18:25" x14ac:dyDescent="0.25">
      <c r="R413" s="379"/>
      <c r="T413" s="377"/>
      <c r="U413" s="380"/>
      <c r="W413" s="352"/>
      <c r="X413" s="352"/>
      <c r="Y413" s="350"/>
    </row>
    <row r="414" spans="18:25" x14ac:dyDescent="0.25">
      <c r="R414" s="379"/>
      <c r="T414" s="377"/>
      <c r="U414" s="380"/>
      <c r="W414" s="352"/>
      <c r="X414" s="352"/>
      <c r="Y414" s="350"/>
    </row>
    <row r="415" spans="18:25" x14ac:dyDescent="0.25">
      <c r="R415" s="379"/>
      <c r="T415" s="377"/>
      <c r="U415" s="380"/>
      <c r="W415" s="352"/>
      <c r="X415" s="352"/>
      <c r="Y415" s="350"/>
    </row>
    <row r="416" spans="18:25" x14ac:dyDescent="0.25">
      <c r="R416" s="379"/>
      <c r="T416" s="377"/>
      <c r="U416" s="380"/>
      <c r="W416" s="352"/>
      <c r="X416" s="352"/>
      <c r="Y416" s="350"/>
    </row>
    <row r="417" spans="18:25" x14ac:dyDescent="0.25">
      <c r="R417" s="379"/>
      <c r="T417" s="377"/>
      <c r="U417" s="380"/>
      <c r="W417" s="352"/>
      <c r="X417" s="352"/>
      <c r="Y417" s="350"/>
    </row>
    <row r="418" spans="18:25" x14ac:dyDescent="0.25">
      <c r="R418" s="379"/>
      <c r="T418" s="377"/>
      <c r="U418" s="380"/>
      <c r="W418" s="352"/>
      <c r="X418" s="352"/>
      <c r="Y418" s="350"/>
    </row>
    <row r="419" spans="18:25" x14ac:dyDescent="0.25">
      <c r="R419" s="379"/>
      <c r="T419" s="377"/>
      <c r="U419" s="380"/>
      <c r="W419" s="352"/>
      <c r="X419" s="352"/>
      <c r="Y419" s="350"/>
    </row>
    <row r="420" spans="18:25" x14ac:dyDescent="0.25">
      <c r="R420" s="379"/>
      <c r="T420" s="377"/>
      <c r="U420" s="380"/>
      <c r="W420" s="352"/>
      <c r="X420" s="352"/>
      <c r="Y420" s="350"/>
    </row>
    <row r="421" spans="18:25" x14ac:dyDescent="0.25">
      <c r="R421" s="379"/>
      <c r="T421" s="377"/>
      <c r="U421" s="380"/>
      <c r="W421" s="352"/>
      <c r="X421" s="352"/>
      <c r="Y421" s="350"/>
    </row>
    <row r="422" spans="18:25" x14ac:dyDescent="0.25">
      <c r="R422" s="379"/>
      <c r="T422" s="377"/>
      <c r="U422" s="380"/>
      <c r="W422" s="352"/>
      <c r="X422" s="352"/>
      <c r="Y422" s="350"/>
    </row>
    <row r="423" spans="18:25" x14ac:dyDescent="0.25">
      <c r="R423" s="379"/>
      <c r="T423" s="377"/>
      <c r="U423" s="380"/>
      <c r="W423" s="352"/>
      <c r="X423" s="352"/>
      <c r="Y423" s="350"/>
    </row>
    <row r="424" spans="18:25" x14ac:dyDescent="0.25">
      <c r="R424" s="379"/>
      <c r="T424" s="377"/>
      <c r="U424" s="380"/>
      <c r="W424" s="352"/>
      <c r="X424" s="352"/>
      <c r="Y424" s="350"/>
    </row>
    <row r="425" spans="18:25" x14ac:dyDescent="0.25">
      <c r="R425" s="379"/>
      <c r="T425" s="377"/>
      <c r="U425" s="380"/>
      <c r="W425" s="352"/>
      <c r="X425" s="352"/>
      <c r="Y425" s="350"/>
    </row>
    <row r="426" spans="18:25" x14ac:dyDescent="0.25">
      <c r="R426" s="379"/>
      <c r="T426" s="377"/>
      <c r="U426" s="380"/>
      <c r="W426" s="352"/>
      <c r="X426" s="352"/>
      <c r="Y426" s="350"/>
    </row>
    <row r="427" spans="18:25" x14ac:dyDescent="0.25">
      <c r="R427" s="379"/>
      <c r="T427" s="377"/>
      <c r="U427" s="380"/>
      <c r="W427" s="352"/>
      <c r="X427" s="352"/>
      <c r="Y427" s="350"/>
    </row>
    <row r="428" spans="18:25" x14ac:dyDescent="0.25">
      <c r="R428" s="379"/>
      <c r="T428" s="377"/>
      <c r="U428" s="380"/>
      <c r="W428" s="352"/>
      <c r="X428" s="352"/>
      <c r="Y428" s="350"/>
    </row>
    <row r="429" spans="18:25" x14ac:dyDescent="0.25">
      <c r="R429" s="379"/>
      <c r="T429" s="377"/>
      <c r="U429" s="380"/>
      <c r="W429" s="352"/>
      <c r="X429" s="352"/>
      <c r="Y429" s="350"/>
    </row>
    <row r="430" spans="18:25" x14ac:dyDescent="0.25">
      <c r="R430" s="379"/>
      <c r="T430" s="377"/>
      <c r="U430" s="380"/>
      <c r="W430" s="352"/>
      <c r="X430" s="352"/>
      <c r="Y430" s="350"/>
    </row>
    <row r="431" spans="18:25" x14ac:dyDescent="0.25">
      <c r="R431" s="379"/>
      <c r="T431" s="377"/>
      <c r="U431" s="380"/>
      <c r="W431" s="352"/>
      <c r="X431" s="352"/>
      <c r="Y431" s="350"/>
    </row>
    <row r="432" spans="18:25" x14ac:dyDescent="0.25">
      <c r="R432" s="379"/>
      <c r="T432" s="377"/>
      <c r="U432" s="380"/>
      <c r="W432" s="352"/>
      <c r="X432" s="352"/>
      <c r="Y432" s="350"/>
    </row>
    <row r="433" spans="18:25" x14ac:dyDescent="0.25">
      <c r="R433" s="379"/>
      <c r="T433" s="377"/>
      <c r="U433" s="380"/>
      <c r="W433" s="352"/>
      <c r="X433" s="352"/>
      <c r="Y433" s="350"/>
    </row>
    <row r="434" spans="18:25" x14ac:dyDescent="0.25">
      <c r="R434" s="379"/>
      <c r="T434" s="377"/>
      <c r="U434" s="380"/>
      <c r="W434" s="352"/>
      <c r="X434" s="352"/>
      <c r="Y434" s="350"/>
    </row>
    <row r="435" spans="18:25" x14ac:dyDescent="0.25">
      <c r="R435" s="379"/>
      <c r="T435" s="377"/>
      <c r="U435" s="380"/>
      <c r="W435" s="352"/>
      <c r="X435" s="352"/>
      <c r="Y435" s="350"/>
    </row>
    <row r="436" spans="18:25" x14ac:dyDescent="0.25">
      <c r="R436" s="379"/>
      <c r="T436" s="377"/>
      <c r="U436" s="380"/>
      <c r="W436" s="352"/>
      <c r="X436" s="352"/>
      <c r="Y436" s="350"/>
    </row>
    <row r="437" spans="18:25" x14ac:dyDescent="0.25">
      <c r="R437" s="379"/>
      <c r="T437" s="377"/>
      <c r="U437" s="380"/>
      <c r="W437" s="352"/>
      <c r="X437" s="352"/>
      <c r="Y437" s="350"/>
    </row>
    <row r="438" spans="18:25" x14ac:dyDescent="0.25">
      <c r="R438" s="379"/>
      <c r="T438" s="377"/>
      <c r="U438" s="380"/>
      <c r="W438" s="352"/>
      <c r="X438" s="352"/>
      <c r="Y438" s="350"/>
    </row>
    <row r="439" spans="18:25" x14ac:dyDescent="0.25">
      <c r="R439" s="379"/>
      <c r="T439" s="377"/>
      <c r="U439" s="380"/>
      <c r="W439" s="352"/>
      <c r="X439" s="352"/>
      <c r="Y439" s="350"/>
    </row>
    <row r="440" spans="18:25" x14ac:dyDescent="0.25">
      <c r="R440" s="379"/>
      <c r="T440" s="377"/>
      <c r="U440" s="380"/>
      <c r="W440" s="352"/>
      <c r="X440" s="352"/>
      <c r="Y440" s="350"/>
    </row>
    <row r="441" spans="18:25" x14ac:dyDescent="0.25">
      <c r="R441" s="379"/>
      <c r="T441" s="377"/>
      <c r="U441" s="380"/>
      <c r="W441" s="352"/>
      <c r="X441" s="352"/>
      <c r="Y441" s="350"/>
    </row>
    <row r="442" spans="18:25" x14ac:dyDescent="0.25">
      <c r="R442" s="379"/>
      <c r="T442" s="377"/>
      <c r="U442" s="380"/>
      <c r="W442" s="352"/>
      <c r="X442" s="352"/>
      <c r="Y442" s="350"/>
    </row>
    <row r="443" spans="18:25" x14ac:dyDescent="0.25">
      <c r="R443" s="379"/>
      <c r="T443" s="377"/>
      <c r="U443" s="380"/>
      <c r="W443" s="352"/>
      <c r="X443" s="352"/>
      <c r="Y443" s="350"/>
    </row>
    <row r="444" spans="18:25" x14ac:dyDescent="0.25">
      <c r="R444" s="379"/>
      <c r="T444" s="377"/>
      <c r="U444" s="380"/>
      <c r="W444" s="352"/>
      <c r="X444" s="352"/>
      <c r="Y444" s="350"/>
    </row>
    <row r="445" spans="18:25" x14ac:dyDescent="0.25">
      <c r="R445" s="379"/>
      <c r="T445" s="377"/>
      <c r="U445" s="380"/>
      <c r="W445" s="352"/>
      <c r="X445" s="352"/>
      <c r="Y445" s="350"/>
    </row>
    <row r="446" spans="18:25" x14ac:dyDescent="0.25">
      <c r="R446" s="379"/>
      <c r="T446" s="377"/>
      <c r="U446" s="380"/>
      <c r="W446" s="352"/>
      <c r="X446" s="352"/>
      <c r="Y446" s="350"/>
    </row>
    <row r="447" spans="18:25" x14ac:dyDescent="0.25">
      <c r="R447" s="379"/>
      <c r="T447" s="377"/>
      <c r="U447" s="380"/>
      <c r="W447" s="352"/>
      <c r="X447" s="352"/>
      <c r="Y447" s="350"/>
    </row>
    <row r="448" spans="18:25" x14ac:dyDescent="0.25">
      <c r="R448" s="379"/>
      <c r="T448" s="377"/>
      <c r="U448" s="380"/>
      <c r="W448" s="352"/>
      <c r="X448" s="352"/>
      <c r="Y448" s="350"/>
    </row>
    <row r="449" spans="18:25" x14ac:dyDescent="0.25">
      <c r="R449" s="379"/>
      <c r="T449" s="377"/>
      <c r="U449" s="380"/>
      <c r="W449" s="352"/>
      <c r="X449" s="352"/>
      <c r="Y449" s="350"/>
    </row>
    <row r="450" spans="18:25" x14ac:dyDescent="0.25">
      <c r="R450" s="379"/>
      <c r="T450" s="377"/>
      <c r="U450" s="380"/>
      <c r="W450" s="352"/>
      <c r="X450" s="352"/>
      <c r="Y450" s="350"/>
    </row>
    <row r="451" spans="18:25" x14ac:dyDescent="0.25">
      <c r="R451" s="379"/>
      <c r="T451" s="377"/>
      <c r="U451" s="380"/>
      <c r="W451" s="352"/>
      <c r="X451" s="352"/>
      <c r="Y451" s="350"/>
    </row>
    <row r="452" spans="18:25" x14ac:dyDescent="0.25">
      <c r="R452" s="379"/>
      <c r="T452" s="377"/>
      <c r="U452" s="380"/>
      <c r="W452" s="352"/>
      <c r="X452" s="352"/>
      <c r="Y452" s="350"/>
    </row>
    <row r="453" spans="18:25" x14ac:dyDescent="0.25">
      <c r="R453" s="379"/>
      <c r="T453" s="377"/>
      <c r="U453" s="380"/>
      <c r="W453" s="352"/>
      <c r="X453" s="352"/>
      <c r="Y453" s="350"/>
    </row>
    <row r="454" spans="18:25" x14ac:dyDescent="0.25">
      <c r="R454" s="379"/>
      <c r="T454" s="377"/>
      <c r="U454" s="380"/>
      <c r="W454" s="352"/>
      <c r="X454" s="352"/>
      <c r="Y454" s="350"/>
    </row>
    <row r="455" spans="18:25" x14ac:dyDescent="0.25">
      <c r="R455" s="379"/>
      <c r="T455" s="377"/>
      <c r="U455" s="380"/>
      <c r="W455" s="352"/>
      <c r="X455" s="352"/>
      <c r="Y455" s="350"/>
    </row>
    <row r="456" spans="18:25" x14ac:dyDescent="0.25">
      <c r="R456" s="379"/>
      <c r="T456" s="377"/>
      <c r="U456" s="380"/>
      <c r="W456" s="352"/>
      <c r="X456" s="352"/>
      <c r="Y456" s="350"/>
    </row>
    <row r="457" spans="18:25" x14ac:dyDescent="0.25">
      <c r="R457" s="379"/>
      <c r="T457" s="377"/>
      <c r="U457" s="380"/>
      <c r="W457" s="352"/>
      <c r="X457" s="352"/>
      <c r="Y457" s="350"/>
    </row>
    <row r="458" spans="18:25" x14ac:dyDescent="0.25">
      <c r="R458" s="379"/>
      <c r="T458" s="377"/>
      <c r="U458" s="380"/>
      <c r="W458" s="352"/>
      <c r="X458" s="352"/>
      <c r="Y458" s="350"/>
    </row>
    <row r="459" spans="18:25" x14ac:dyDescent="0.25">
      <c r="R459" s="379"/>
      <c r="T459" s="377"/>
      <c r="U459" s="380"/>
      <c r="W459" s="352"/>
      <c r="X459" s="352"/>
      <c r="Y459" s="350"/>
    </row>
    <row r="460" spans="18:25" x14ac:dyDescent="0.25">
      <c r="R460" s="379"/>
      <c r="T460" s="377"/>
      <c r="U460" s="380"/>
      <c r="W460" s="352"/>
      <c r="X460" s="352"/>
      <c r="Y460" s="350"/>
    </row>
    <row r="461" spans="18:25" x14ac:dyDescent="0.25">
      <c r="R461" s="379"/>
      <c r="T461" s="377"/>
      <c r="U461" s="380"/>
      <c r="W461" s="352"/>
      <c r="X461" s="352"/>
      <c r="Y461" s="350"/>
    </row>
    <row r="462" spans="18:25" x14ac:dyDescent="0.25">
      <c r="R462" s="379"/>
      <c r="T462" s="377"/>
      <c r="U462" s="380"/>
      <c r="W462" s="352"/>
      <c r="X462" s="352"/>
      <c r="Y462" s="350"/>
    </row>
    <row r="463" spans="18:25" x14ac:dyDescent="0.25">
      <c r="R463" s="379"/>
      <c r="T463" s="377"/>
      <c r="U463" s="380"/>
      <c r="W463" s="352"/>
      <c r="X463" s="352"/>
      <c r="Y463" s="350"/>
    </row>
    <row r="464" spans="18:25" x14ac:dyDescent="0.25">
      <c r="R464" s="379"/>
      <c r="T464" s="377"/>
      <c r="U464" s="380"/>
      <c r="W464" s="352"/>
      <c r="X464" s="352"/>
      <c r="Y464" s="350"/>
    </row>
    <row r="465" spans="18:25" x14ac:dyDescent="0.25">
      <c r="R465" s="379"/>
      <c r="T465" s="377"/>
      <c r="U465" s="380"/>
      <c r="W465" s="352"/>
      <c r="X465" s="352"/>
      <c r="Y465" s="350"/>
    </row>
    <row r="466" spans="18:25" x14ac:dyDescent="0.25">
      <c r="R466" s="379"/>
      <c r="T466" s="377"/>
      <c r="U466" s="380"/>
      <c r="W466" s="352"/>
      <c r="X466" s="352"/>
      <c r="Y466" s="350"/>
    </row>
    <row r="467" spans="18:25" x14ac:dyDescent="0.25">
      <c r="R467" s="379"/>
      <c r="T467" s="377"/>
      <c r="U467" s="380"/>
      <c r="W467" s="352"/>
      <c r="X467" s="352"/>
      <c r="Y467" s="350"/>
    </row>
    <row r="468" spans="18:25" x14ac:dyDescent="0.25">
      <c r="R468" s="379"/>
      <c r="T468" s="377"/>
      <c r="U468" s="380"/>
      <c r="W468" s="352"/>
      <c r="X468" s="352"/>
      <c r="Y468" s="350"/>
    </row>
    <row r="469" spans="18:25" x14ac:dyDescent="0.25">
      <c r="R469" s="379"/>
      <c r="T469" s="377"/>
      <c r="U469" s="380"/>
      <c r="W469" s="352"/>
      <c r="X469" s="352"/>
      <c r="Y469" s="350"/>
    </row>
    <row r="470" spans="18:25" x14ac:dyDescent="0.25">
      <c r="R470" s="379"/>
      <c r="T470" s="377"/>
      <c r="U470" s="380"/>
      <c r="W470" s="352"/>
      <c r="X470" s="352"/>
      <c r="Y470" s="350"/>
    </row>
    <row r="471" spans="18:25" x14ac:dyDescent="0.25">
      <c r="R471" s="379"/>
      <c r="T471" s="377"/>
      <c r="U471" s="380"/>
      <c r="W471" s="352"/>
      <c r="X471" s="352"/>
      <c r="Y471" s="350"/>
    </row>
    <row r="472" spans="18:25" x14ac:dyDescent="0.25">
      <c r="R472" s="379"/>
      <c r="T472" s="377"/>
      <c r="U472" s="380"/>
      <c r="W472" s="352"/>
      <c r="X472" s="352"/>
      <c r="Y472" s="350"/>
    </row>
    <row r="473" spans="18:25" x14ac:dyDescent="0.25">
      <c r="R473" s="379"/>
      <c r="T473" s="377"/>
      <c r="U473" s="380"/>
      <c r="W473" s="352"/>
      <c r="X473" s="352"/>
      <c r="Y473" s="350"/>
    </row>
    <row r="474" spans="18:25" x14ac:dyDescent="0.25">
      <c r="R474" s="379"/>
      <c r="T474" s="377"/>
      <c r="U474" s="380"/>
      <c r="W474" s="352"/>
      <c r="X474" s="352"/>
      <c r="Y474" s="350"/>
    </row>
    <row r="475" spans="18:25" x14ac:dyDescent="0.25">
      <c r="R475" s="379"/>
      <c r="T475" s="377"/>
      <c r="U475" s="380"/>
      <c r="W475" s="352"/>
      <c r="X475" s="352"/>
      <c r="Y475" s="350"/>
    </row>
    <row r="476" spans="18:25" x14ac:dyDescent="0.25">
      <c r="R476" s="379"/>
      <c r="T476" s="377"/>
      <c r="U476" s="380"/>
      <c r="W476" s="352"/>
      <c r="X476" s="352"/>
      <c r="Y476" s="350"/>
    </row>
    <row r="477" spans="18:25" x14ac:dyDescent="0.25">
      <c r="R477" s="379"/>
      <c r="T477" s="377"/>
      <c r="U477" s="380"/>
      <c r="W477" s="352"/>
      <c r="X477" s="352"/>
      <c r="Y477" s="350"/>
    </row>
    <row r="478" spans="18:25" x14ac:dyDescent="0.25">
      <c r="R478" s="379"/>
      <c r="T478" s="377"/>
      <c r="U478" s="380"/>
      <c r="W478" s="352"/>
      <c r="X478" s="352"/>
      <c r="Y478" s="350"/>
    </row>
    <row r="479" spans="18:25" x14ac:dyDescent="0.25">
      <c r="R479" s="379"/>
      <c r="T479" s="377"/>
      <c r="U479" s="380"/>
      <c r="W479" s="352"/>
      <c r="X479" s="352"/>
      <c r="Y479" s="350"/>
    </row>
    <row r="480" spans="18:25" x14ac:dyDescent="0.25">
      <c r="R480" s="379"/>
      <c r="T480" s="377"/>
      <c r="U480" s="380"/>
      <c r="W480" s="352"/>
      <c r="X480" s="352"/>
      <c r="Y480" s="350"/>
    </row>
    <row r="481" spans="18:25" x14ac:dyDescent="0.25">
      <c r="R481" s="379"/>
      <c r="T481" s="377"/>
      <c r="U481" s="380"/>
      <c r="W481" s="352"/>
      <c r="X481" s="352"/>
      <c r="Y481" s="350"/>
    </row>
    <row r="482" spans="18:25" x14ac:dyDescent="0.25">
      <c r="R482" s="379"/>
      <c r="T482" s="377"/>
      <c r="U482" s="380"/>
      <c r="W482" s="352"/>
      <c r="X482" s="352"/>
      <c r="Y482" s="350"/>
    </row>
    <row r="483" spans="18:25" x14ac:dyDescent="0.25">
      <c r="R483" s="379"/>
      <c r="T483" s="377"/>
      <c r="U483" s="380"/>
      <c r="W483" s="352"/>
      <c r="X483" s="352"/>
      <c r="Y483" s="350"/>
    </row>
    <row r="484" spans="18:25" x14ac:dyDescent="0.25">
      <c r="R484" s="379"/>
      <c r="T484" s="377"/>
      <c r="U484" s="380"/>
      <c r="W484" s="352"/>
      <c r="X484" s="352"/>
      <c r="Y484" s="350"/>
    </row>
    <row r="485" spans="18:25" x14ac:dyDescent="0.25">
      <c r="R485" s="379"/>
      <c r="T485" s="377"/>
      <c r="U485" s="380"/>
      <c r="W485" s="352"/>
      <c r="X485" s="352"/>
      <c r="Y485" s="350"/>
    </row>
    <row r="486" spans="18:25" x14ac:dyDescent="0.25">
      <c r="R486" s="379"/>
      <c r="T486" s="377"/>
      <c r="U486" s="380"/>
      <c r="W486" s="352"/>
      <c r="X486" s="352"/>
      <c r="Y486" s="350"/>
    </row>
    <row r="487" spans="18:25" x14ac:dyDescent="0.25">
      <c r="R487" s="379"/>
      <c r="T487" s="377"/>
      <c r="U487" s="380"/>
      <c r="W487" s="352"/>
      <c r="X487" s="352"/>
      <c r="Y487" s="350"/>
    </row>
    <row r="488" spans="18:25" x14ac:dyDescent="0.25">
      <c r="R488" s="379"/>
      <c r="T488" s="377"/>
      <c r="U488" s="380"/>
      <c r="W488" s="352"/>
      <c r="X488" s="352"/>
      <c r="Y488" s="350"/>
    </row>
    <row r="489" spans="18:25" x14ac:dyDescent="0.25">
      <c r="R489" s="379"/>
      <c r="T489" s="377"/>
      <c r="U489" s="380"/>
      <c r="W489" s="352"/>
      <c r="X489" s="352"/>
      <c r="Y489" s="350"/>
    </row>
    <row r="490" spans="18:25" x14ac:dyDescent="0.25">
      <c r="R490" s="379"/>
      <c r="T490" s="377"/>
      <c r="U490" s="380"/>
      <c r="W490" s="352"/>
      <c r="X490" s="352"/>
      <c r="Y490" s="350"/>
    </row>
    <row r="491" spans="18:25" x14ac:dyDescent="0.25">
      <c r="R491" s="379"/>
      <c r="T491" s="377"/>
      <c r="U491" s="380"/>
      <c r="W491" s="352"/>
      <c r="X491" s="352"/>
      <c r="Y491" s="350"/>
    </row>
    <row r="492" spans="18:25" x14ac:dyDescent="0.25">
      <c r="R492" s="379"/>
      <c r="T492" s="377"/>
      <c r="U492" s="380"/>
      <c r="W492" s="352"/>
      <c r="X492" s="352"/>
      <c r="Y492" s="350"/>
    </row>
    <row r="493" spans="18:25" x14ac:dyDescent="0.25">
      <c r="R493" s="379"/>
      <c r="T493" s="377"/>
      <c r="U493" s="380"/>
      <c r="W493" s="352"/>
      <c r="X493" s="352"/>
      <c r="Y493" s="350"/>
    </row>
    <row r="494" spans="18:25" x14ac:dyDescent="0.25">
      <c r="R494" s="379"/>
      <c r="T494" s="377"/>
      <c r="U494" s="380"/>
      <c r="W494" s="352"/>
      <c r="X494" s="352"/>
      <c r="Y494" s="350"/>
    </row>
    <row r="495" spans="18:25" x14ac:dyDescent="0.25">
      <c r="R495" s="379"/>
      <c r="T495" s="377"/>
      <c r="U495" s="380"/>
      <c r="W495" s="352"/>
      <c r="X495" s="352"/>
      <c r="Y495" s="350"/>
    </row>
    <row r="496" spans="18:25" x14ac:dyDescent="0.25">
      <c r="R496" s="379"/>
      <c r="T496" s="377"/>
      <c r="U496" s="380"/>
      <c r="W496" s="352"/>
      <c r="X496" s="352"/>
      <c r="Y496" s="350"/>
    </row>
    <row r="497" spans="18:25" x14ac:dyDescent="0.25">
      <c r="R497" s="379"/>
      <c r="T497" s="377"/>
      <c r="U497" s="380"/>
      <c r="W497" s="352"/>
      <c r="X497" s="352"/>
      <c r="Y497" s="350"/>
    </row>
    <row r="498" spans="18:25" x14ac:dyDescent="0.25">
      <c r="R498" s="379"/>
      <c r="T498" s="377"/>
      <c r="U498" s="380"/>
      <c r="W498" s="352"/>
      <c r="X498" s="352"/>
      <c r="Y498" s="350"/>
    </row>
    <row r="499" spans="18:25" x14ac:dyDescent="0.25">
      <c r="R499" s="379"/>
      <c r="T499" s="377"/>
      <c r="U499" s="380"/>
      <c r="W499" s="352"/>
      <c r="X499" s="352"/>
      <c r="Y499" s="350"/>
    </row>
    <row r="500" spans="18:25" x14ac:dyDescent="0.25">
      <c r="R500" s="379"/>
      <c r="T500" s="377"/>
      <c r="U500" s="380"/>
      <c r="W500" s="352"/>
      <c r="X500" s="352"/>
      <c r="Y500" s="350"/>
    </row>
    <row r="501" spans="18:25" x14ac:dyDescent="0.25">
      <c r="R501" s="379"/>
      <c r="T501" s="377"/>
      <c r="U501" s="380"/>
      <c r="W501" s="352"/>
      <c r="X501" s="352"/>
      <c r="Y501" s="350"/>
    </row>
    <row r="502" spans="18:25" x14ac:dyDescent="0.25">
      <c r="R502" s="379"/>
      <c r="T502" s="377"/>
      <c r="U502" s="380"/>
      <c r="W502" s="352"/>
      <c r="X502" s="352"/>
      <c r="Y502" s="350"/>
    </row>
    <row r="503" spans="18:25" x14ac:dyDescent="0.25">
      <c r="R503" s="379"/>
      <c r="T503" s="377"/>
      <c r="U503" s="380"/>
      <c r="W503" s="352"/>
      <c r="X503" s="352"/>
      <c r="Y503" s="350"/>
    </row>
    <row r="504" spans="18:25" x14ac:dyDescent="0.25">
      <c r="R504" s="379"/>
      <c r="T504" s="377"/>
      <c r="U504" s="380"/>
      <c r="W504" s="352"/>
      <c r="X504" s="352"/>
      <c r="Y504" s="350"/>
    </row>
    <row r="505" spans="18:25" x14ac:dyDescent="0.25">
      <c r="R505" s="379"/>
      <c r="T505" s="377"/>
      <c r="U505" s="380"/>
      <c r="W505" s="352"/>
      <c r="X505" s="352"/>
      <c r="Y505" s="350"/>
    </row>
    <row r="506" spans="18:25" x14ac:dyDescent="0.25">
      <c r="R506" s="379"/>
      <c r="T506" s="377"/>
      <c r="U506" s="380"/>
      <c r="W506" s="352"/>
      <c r="X506" s="352"/>
      <c r="Y506" s="350"/>
    </row>
    <row r="507" spans="18:25" x14ac:dyDescent="0.25">
      <c r="R507" s="379"/>
      <c r="T507" s="377"/>
      <c r="U507" s="380"/>
      <c r="W507" s="352"/>
      <c r="X507" s="352"/>
      <c r="Y507" s="350"/>
    </row>
    <row r="508" spans="18:25" x14ac:dyDescent="0.25">
      <c r="R508" s="379"/>
      <c r="T508" s="377"/>
      <c r="U508" s="380"/>
      <c r="W508" s="352"/>
      <c r="X508" s="352"/>
      <c r="Y508" s="350"/>
    </row>
    <row r="509" spans="18:25" x14ac:dyDescent="0.25">
      <c r="R509" s="379"/>
      <c r="T509" s="377"/>
      <c r="U509" s="380"/>
      <c r="W509" s="352"/>
      <c r="X509" s="352"/>
      <c r="Y509" s="350"/>
    </row>
    <row r="510" spans="18:25" x14ac:dyDescent="0.25">
      <c r="R510" s="379"/>
      <c r="T510" s="377"/>
      <c r="U510" s="380"/>
      <c r="W510" s="352"/>
      <c r="X510" s="352"/>
      <c r="Y510" s="350"/>
    </row>
    <row r="511" spans="18:25" x14ac:dyDescent="0.25">
      <c r="R511" s="379"/>
      <c r="T511" s="377"/>
      <c r="U511" s="380"/>
      <c r="W511" s="352"/>
      <c r="X511" s="352"/>
      <c r="Y511" s="350"/>
    </row>
    <row r="512" spans="18:25" x14ac:dyDescent="0.25">
      <c r="R512" s="379"/>
      <c r="T512" s="377"/>
      <c r="U512" s="380"/>
      <c r="W512" s="352"/>
      <c r="X512" s="352"/>
      <c r="Y512" s="350"/>
    </row>
    <row r="513" spans="18:25" x14ac:dyDescent="0.25">
      <c r="R513" s="379"/>
      <c r="T513" s="377"/>
      <c r="U513" s="380"/>
      <c r="W513" s="352"/>
      <c r="X513" s="352"/>
      <c r="Y513" s="350"/>
    </row>
    <row r="514" spans="18:25" x14ac:dyDescent="0.25">
      <c r="R514" s="379"/>
      <c r="T514" s="377"/>
      <c r="U514" s="380"/>
      <c r="W514" s="352"/>
      <c r="X514" s="352"/>
      <c r="Y514" s="350"/>
    </row>
    <row r="515" spans="18:25" x14ac:dyDescent="0.25">
      <c r="R515" s="379"/>
      <c r="T515" s="377"/>
      <c r="U515" s="380"/>
      <c r="W515" s="352"/>
      <c r="X515" s="352"/>
      <c r="Y515" s="350"/>
    </row>
    <row r="516" spans="18:25" x14ac:dyDescent="0.25">
      <c r="R516" s="379"/>
      <c r="T516" s="377"/>
      <c r="U516" s="380"/>
      <c r="W516" s="352"/>
      <c r="X516" s="352"/>
      <c r="Y516" s="350"/>
    </row>
    <row r="517" spans="18:25" x14ac:dyDescent="0.25">
      <c r="R517" s="379"/>
      <c r="T517" s="377"/>
      <c r="U517" s="380"/>
      <c r="W517" s="352"/>
      <c r="X517" s="352"/>
      <c r="Y517" s="350"/>
    </row>
    <row r="518" spans="18:25" x14ac:dyDescent="0.25">
      <c r="R518" s="379"/>
      <c r="T518" s="377"/>
      <c r="U518" s="380"/>
      <c r="W518" s="352"/>
      <c r="X518" s="352"/>
      <c r="Y518" s="350"/>
    </row>
    <row r="519" spans="18:25" x14ac:dyDescent="0.25">
      <c r="R519" s="379"/>
      <c r="T519" s="377"/>
      <c r="U519" s="380"/>
      <c r="W519" s="352"/>
      <c r="X519" s="352"/>
      <c r="Y519" s="350"/>
    </row>
    <row r="520" spans="18:25" x14ac:dyDescent="0.25">
      <c r="R520" s="379"/>
      <c r="T520" s="377"/>
      <c r="U520" s="380"/>
      <c r="W520" s="352"/>
      <c r="X520" s="352"/>
      <c r="Y520" s="350"/>
    </row>
    <row r="521" spans="18:25" x14ac:dyDescent="0.25">
      <c r="R521" s="379"/>
      <c r="T521" s="377"/>
      <c r="U521" s="380"/>
      <c r="W521" s="352"/>
      <c r="X521" s="352"/>
      <c r="Y521" s="350"/>
    </row>
    <row r="522" spans="18:25" x14ac:dyDescent="0.25">
      <c r="R522" s="379"/>
      <c r="T522" s="377"/>
      <c r="U522" s="380"/>
      <c r="W522" s="352"/>
      <c r="X522" s="352"/>
      <c r="Y522" s="350"/>
    </row>
    <row r="523" spans="18:25" x14ac:dyDescent="0.25">
      <c r="R523" s="379"/>
      <c r="T523" s="377"/>
      <c r="U523" s="380"/>
      <c r="W523" s="352"/>
      <c r="X523" s="352"/>
      <c r="Y523" s="350"/>
    </row>
    <row r="524" spans="18:25" x14ac:dyDescent="0.25">
      <c r="R524" s="379"/>
      <c r="T524" s="377"/>
      <c r="U524" s="380"/>
      <c r="W524" s="352"/>
      <c r="X524" s="352"/>
      <c r="Y524" s="350"/>
    </row>
    <row r="525" spans="18:25" x14ac:dyDescent="0.25">
      <c r="R525" s="379"/>
      <c r="T525" s="377"/>
      <c r="U525" s="380"/>
      <c r="W525" s="352"/>
      <c r="X525" s="352"/>
      <c r="Y525" s="350"/>
    </row>
    <row r="526" spans="18:25" x14ac:dyDescent="0.25">
      <c r="R526" s="379"/>
      <c r="T526" s="377"/>
      <c r="U526" s="380"/>
      <c r="W526" s="352"/>
      <c r="X526" s="352"/>
      <c r="Y526" s="350"/>
    </row>
    <row r="527" spans="18:25" x14ac:dyDescent="0.25">
      <c r="R527" s="379"/>
      <c r="T527" s="377"/>
      <c r="U527" s="380"/>
      <c r="W527" s="352"/>
      <c r="X527" s="352"/>
      <c r="Y527" s="350"/>
    </row>
    <row r="528" spans="18:25" x14ac:dyDescent="0.25">
      <c r="R528" s="379"/>
      <c r="T528" s="377"/>
      <c r="U528" s="380"/>
      <c r="W528" s="352"/>
      <c r="X528" s="352"/>
      <c r="Y528" s="350"/>
    </row>
    <row r="529" spans="18:25" x14ac:dyDescent="0.25">
      <c r="R529" s="379"/>
      <c r="T529" s="377"/>
      <c r="U529" s="380"/>
      <c r="W529" s="352"/>
      <c r="X529" s="352"/>
      <c r="Y529" s="350"/>
    </row>
    <row r="530" spans="18:25" x14ac:dyDescent="0.25">
      <c r="R530" s="379"/>
      <c r="T530" s="377"/>
      <c r="U530" s="380"/>
      <c r="W530" s="352"/>
      <c r="X530" s="352"/>
      <c r="Y530" s="350"/>
    </row>
    <row r="531" spans="18:25" x14ac:dyDescent="0.25">
      <c r="R531" s="379"/>
      <c r="T531" s="377"/>
      <c r="U531" s="380"/>
      <c r="W531" s="352"/>
      <c r="X531" s="352"/>
      <c r="Y531" s="350"/>
    </row>
    <row r="532" spans="18:25" x14ac:dyDescent="0.25">
      <c r="R532" s="379"/>
      <c r="T532" s="377"/>
      <c r="U532" s="380"/>
      <c r="W532" s="352"/>
      <c r="X532" s="352"/>
      <c r="Y532" s="350"/>
    </row>
    <row r="533" spans="18:25" x14ac:dyDescent="0.25">
      <c r="R533" s="379"/>
      <c r="T533" s="377"/>
      <c r="U533" s="380"/>
      <c r="W533" s="352"/>
      <c r="X533" s="352"/>
      <c r="Y533" s="350"/>
    </row>
    <row r="534" spans="18:25" x14ac:dyDescent="0.25">
      <c r="R534" s="379"/>
      <c r="T534" s="377"/>
      <c r="U534" s="380"/>
      <c r="W534" s="352"/>
      <c r="X534" s="352"/>
      <c r="Y534" s="350"/>
    </row>
    <row r="535" spans="18:25" x14ac:dyDescent="0.25">
      <c r="R535" s="379"/>
      <c r="T535" s="377"/>
      <c r="U535" s="380"/>
      <c r="W535" s="352"/>
      <c r="X535" s="352"/>
      <c r="Y535" s="350"/>
    </row>
    <row r="536" spans="18:25" x14ac:dyDescent="0.25">
      <c r="R536" s="379"/>
      <c r="T536" s="377"/>
      <c r="U536" s="380"/>
      <c r="W536" s="352"/>
      <c r="X536" s="352"/>
      <c r="Y536" s="350"/>
    </row>
    <row r="537" spans="18:25" x14ac:dyDescent="0.25">
      <c r="R537" s="379"/>
      <c r="T537" s="377"/>
      <c r="U537" s="380"/>
      <c r="W537" s="352"/>
      <c r="X537" s="352"/>
      <c r="Y537" s="350"/>
    </row>
    <row r="538" spans="18:25" x14ac:dyDescent="0.25">
      <c r="R538" s="379"/>
      <c r="T538" s="377"/>
      <c r="U538" s="380"/>
      <c r="W538" s="352"/>
      <c r="X538" s="352"/>
      <c r="Y538" s="350"/>
    </row>
    <row r="539" spans="18:25" x14ac:dyDescent="0.25">
      <c r="R539" s="379"/>
      <c r="T539" s="377"/>
      <c r="U539" s="380"/>
      <c r="W539" s="352"/>
      <c r="X539" s="352"/>
      <c r="Y539" s="350"/>
    </row>
    <row r="540" spans="18:25" x14ac:dyDescent="0.25">
      <c r="R540" s="379"/>
      <c r="T540" s="377"/>
      <c r="U540" s="380"/>
      <c r="W540" s="352"/>
      <c r="X540" s="352"/>
      <c r="Y540" s="350"/>
    </row>
    <row r="541" spans="18:25" x14ac:dyDescent="0.25">
      <c r="R541" s="379"/>
      <c r="T541" s="377"/>
      <c r="U541" s="380"/>
      <c r="W541" s="352"/>
      <c r="X541" s="352"/>
      <c r="Y541" s="350"/>
    </row>
    <row r="542" spans="18:25" x14ac:dyDescent="0.25">
      <c r="R542" s="379"/>
      <c r="T542" s="377"/>
      <c r="U542" s="380"/>
      <c r="W542" s="352"/>
      <c r="X542" s="352"/>
      <c r="Y542" s="350"/>
    </row>
    <row r="543" spans="18:25" x14ac:dyDescent="0.25">
      <c r="R543" s="379"/>
      <c r="T543" s="377"/>
      <c r="U543" s="380"/>
      <c r="W543" s="352"/>
      <c r="X543" s="352"/>
      <c r="Y543" s="350"/>
    </row>
    <row r="544" spans="18:25" x14ac:dyDescent="0.25">
      <c r="R544" s="379"/>
      <c r="T544" s="377"/>
      <c r="U544" s="380"/>
      <c r="W544" s="352"/>
      <c r="X544" s="352"/>
      <c r="Y544" s="350"/>
    </row>
    <row r="545" spans="18:25" x14ac:dyDescent="0.25">
      <c r="R545" s="379"/>
      <c r="T545" s="377"/>
      <c r="U545" s="380"/>
      <c r="W545" s="352"/>
      <c r="X545" s="352"/>
      <c r="Y545" s="350"/>
    </row>
    <row r="546" spans="18:25" x14ac:dyDescent="0.25">
      <c r="R546" s="379"/>
      <c r="T546" s="377"/>
      <c r="U546" s="380"/>
      <c r="W546" s="352"/>
      <c r="X546" s="352"/>
      <c r="Y546" s="350"/>
    </row>
    <row r="547" spans="18:25" x14ac:dyDescent="0.25">
      <c r="R547" s="379"/>
      <c r="T547" s="377"/>
      <c r="U547" s="380"/>
      <c r="W547" s="352"/>
      <c r="X547" s="352"/>
      <c r="Y547" s="350"/>
    </row>
    <row r="548" spans="18:25" x14ac:dyDescent="0.25">
      <c r="R548" s="379"/>
      <c r="T548" s="377"/>
      <c r="U548" s="380"/>
      <c r="W548" s="352"/>
      <c r="X548" s="352"/>
      <c r="Y548" s="350"/>
    </row>
    <row r="549" spans="18:25" x14ac:dyDescent="0.25">
      <c r="R549" s="379"/>
      <c r="T549" s="377"/>
      <c r="U549" s="380"/>
      <c r="W549" s="352"/>
      <c r="X549" s="352"/>
      <c r="Y549" s="350"/>
    </row>
    <row r="550" spans="18:25" x14ac:dyDescent="0.25">
      <c r="R550" s="379"/>
      <c r="T550" s="377"/>
      <c r="U550" s="380"/>
      <c r="W550" s="352"/>
      <c r="X550" s="352"/>
      <c r="Y550" s="350"/>
    </row>
    <row r="551" spans="18:25" x14ac:dyDescent="0.25">
      <c r="R551" s="379"/>
      <c r="T551" s="377"/>
      <c r="U551" s="380"/>
      <c r="W551" s="352"/>
      <c r="X551" s="352"/>
      <c r="Y551" s="350"/>
    </row>
    <row r="552" spans="18:25" x14ac:dyDescent="0.25">
      <c r="R552" s="379"/>
      <c r="T552" s="377"/>
      <c r="U552" s="380"/>
      <c r="W552" s="352"/>
      <c r="X552" s="352"/>
      <c r="Y552" s="350"/>
    </row>
    <row r="553" spans="18:25" x14ac:dyDescent="0.25">
      <c r="R553" s="379"/>
      <c r="T553" s="377"/>
      <c r="U553" s="380"/>
      <c r="W553" s="352"/>
      <c r="X553" s="352"/>
      <c r="Y553" s="350"/>
    </row>
    <row r="554" spans="18:25" x14ac:dyDescent="0.25">
      <c r="R554" s="379"/>
      <c r="T554" s="377"/>
      <c r="U554" s="380"/>
      <c r="W554" s="352"/>
      <c r="X554" s="352"/>
      <c r="Y554" s="350"/>
    </row>
    <row r="555" spans="18:25" x14ac:dyDescent="0.25">
      <c r="R555" s="379"/>
      <c r="T555" s="377"/>
      <c r="U555" s="380"/>
      <c r="W555" s="352"/>
      <c r="X555" s="352"/>
      <c r="Y555" s="350"/>
    </row>
    <row r="556" spans="18:25" x14ac:dyDescent="0.25">
      <c r="R556" s="379"/>
      <c r="T556" s="377"/>
      <c r="U556" s="380"/>
      <c r="W556" s="352"/>
      <c r="X556" s="352"/>
      <c r="Y556" s="350"/>
    </row>
    <row r="557" spans="18:25" x14ac:dyDescent="0.25">
      <c r="R557" s="379"/>
      <c r="T557" s="377"/>
      <c r="U557" s="380"/>
      <c r="W557" s="352"/>
      <c r="X557" s="352"/>
      <c r="Y557" s="350"/>
    </row>
    <row r="558" spans="18:25" x14ac:dyDescent="0.25">
      <c r="R558" s="379"/>
      <c r="T558" s="377"/>
      <c r="U558" s="380"/>
      <c r="W558" s="352"/>
      <c r="X558" s="352"/>
      <c r="Y558" s="350"/>
    </row>
    <row r="559" spans="18:25" x14ac:dyDescent="0.25">
      <c r="R559" s="379"/>
      <c r="T559" s="377"/>
      <c r="U559" s="380"/>
      <c r="W559" s="352"/>
      <c r="X559" s="352"/>
      <c r="Y559" s="350"/>
    </row>
    <row r="560" spans="18:25" x14ac:dyDescent="0.25">
      <c r="R560" s="379"/>
      <c r="T560" s="377"/>
      <c r="U560" s="380"/>
      <c r="W560" s="352"/>
      <c r="X560" s="352"/>
      <c r="Y560" s="350"/>
    </row>
    <row r="561" spans="18:25" x14ac:dyDescent="0.25">
      <c r="R561" s="379"/>
      <c r="T561" s="377"/>
      <c r="U561" s="380"/>
      <c r="W561" s="352"/>
      <c r="X561" s="352"/>
      <c r="Y561" s="350"/>
    </row>
    <row r="562" spans="18:25" x14ac:dyDescent="0.25">
      <c r="R562" s="379"/>
      <c r="T562" s="377"/>
      <c r="U562" s="380"/>
      <c r="W562" s="352"/>
      <c r="X562" s="352"/>
      <c r="Y562" s="350"/>
    </row>
    <row r="563" spans="18:25" x14ac:dyDescent="0.25">
      <c r="R563" s="379"/>
      <c r="T563" s="377"/>
      <c r="U563" s="380"/>
      <c r="W563" s="352"/>
      <c r="X563" s="352"/>
      <c r="Y563" s="350"/>
    </row>
    <row r="564" spans="18:25" x14ac:dyDescent="0.25">
      <c r="R564" s="379"/>
      <c r="T564" s="377"/>
      <c r="U564" s="380"/>
      <c r="W564" s="352"/>
      <c r="X564" s="352"/>
      <c r="Y564" s="350"/>
    </row>
    <row r="565" spans="18:25" x14ac:dyDescent="0.25">
      <c r="R565" s="379"/>
      <c r="T565" s="377"/>
      <c r="U565" s="380"/>
      <c r="W565" s="352"/>
      <c r="X565" s="352"/>
      <c r="Y565" s="350"/>
    </row>
    <row r="566" spans="18:25" x14ac:dyDescent="0.25">
      <c r="R566" s="379"/>
      <c r="T566" s="377"/>
      <c r="U566" s="380"/>
      <c r="W566" s="352"/>
      <c r="X566" s="352"/>
      <c r="Y566" s="350"/>
    </row>
    <row r="567" spans="18:25" x14ac:dyDescent="0.25">
      <c r="R567" s="379"/>
      <c r="T567" s="377"/>
      <c r="U567" s="380"/>
      <c r="W567" s="352"/>
      <c r="X567" s="352"/>
      <c r="Y567" s="350"/>
    </row>
    <row r="568" spans="18:25" x14ac:dyDescent="0.25">
      <c r="R568" s="379"/>
      <c r="T568" s="377"/>
      <c r="U568" s="380"/>
      <c r="W568" s="352"/>
      <c r="X568" s="352"/>
      <c r="Y568" s="350"/>
    </row>
    <row r="569" spans="18:25" x14ac:dyDescent="0.25">
      <c r="R569" s="379"/>
      <c r="T569" s="377"/>
      <c r="U569" s="380"/>
      <c r="W569" s="352"/>
      <c r="X569" s="352"/>
      <c r="Y569" s="350"/>
    </row>
    <row r="570" spans="18:25" x14ac:dyDescent="0.25">
      <c r="R570" s="379"/>
      <c r="T570" s="377"/>
      <c r="U570" s="380"/>
      <c r="W570" s="352"/>
      <c r="X570" s="352"/>
      <c r="Y570" s="350"/>
    </row>
    <row r="571" spans="18:25" x14ac:dyDescent="0.25">
      <c r="R571" s="379"/>
      <c r="T571" s="377"/>
      <c r="U571" s="380"/>
      <c r="W571" s="352"/>
      <c r="X571" s="352"/>
      <c r="Y571" s="350"/>
    </row>
    <row r="572" spans="18:25" x14ac:dyDescent="0.25">
      <c r="R572" s="379"/>
      <c r="T572" s="377"/>
      <c r="U572" s="380"/>
      <c r="W572" s="352"/>
      <c r="X572" s="352"/>
      <c r="Y572" s="350"/>
    </row>
    <row r="573" spans="18:25" x14ac:dyDescent="0.25">
      <c r="R573" s="379"/>
      <c r="T573" s="377"/>
      <c r="U573" s="380"/>
      <c r="W573" s="352"/>
      <c r="X573" s="352"/>
      <c r="Y573" s="350"/>
    </row>
    <row r="574" spans="18:25" x14ac:dyDescent="0.25">
      <c r="R574" s="379"/>
      <c r="T574" s="377"/>
      <c r="U574" s="380"/>
      <c r="W574" s="352"/>
      <c r="X574" s="352"/>
      <c r="Y574" s="350"/>
    </row>
    <row r="575" spans="18:25" x14ac:dyDescent="0.25">
      <c r="R575" s="379"/>
      <c r="T575" s="377"/>
      <c r="U575" s="380"/>
      <c r="W575" s="352"/>
      <c r="X575" s="352"/>
      <c r="Y575" s="350"/>
    </row>
    <row r="576" spans="18:25" x14ac:dyDescent="0.25">
      <c r="R576" s="379"/>
      <c r="T576" s="377"/>
      <c r="U576" s="380"/>
      <c r="W576" s="352"/>
      <c r="X576" s="352"/>
      <c r="Y576" s="350"/>
    </row>
    <row r="577" spans="18:25" x14ac:dyDescent="0.25">
      <c r="R577" s="379"/>
      <c r="T577" s="377"/>
      <c r="U577" s="380"/>
      <c r="W577" s="352"/>
      <c r="X577" s="352"/>
      <c r="Y577" s="350"/>
    </row>
    <row r="578" spans="18:25" x14ac:dyDescent="0.25">
      <c r="R578" s="379"/>
      <c r="T578" s="377"/>
      <c r="U578" s="380"/>
      <c r="W578" s="352"/>
      <c r="X578" s="352"/>
      <c r="Y578" s="350"/>
    </row>
    <row r="579" spans="18:25" x14ac:dyDescent="0.25">
      <c r="R579" s="379"/>
      <c r="T579" s="377"/>
      <c r="U579" s="380"/>
      <c r="W579" s="352"/>
      <c r="X579" s="352"/>
      <c r="Y579" s="350"/>
    </row>
    <row r="580" spans="18:25" x14ac:dyDescent="0.25">
      <c r="R580" s="379"/>
      <c r="T580" s="377"/>
      <c r="U580" s="380"/>
      <c r="W580" s="352"/>
      <c r="X580" s="352"/>
      <c r="Y580" s="350"/>
    </row>
    <row r="581" spans="18:25" x14ac:dyDescent="0.25">
      <c r="R581" s="379"/>
      <c r="T581" s="377"/>
      <c r="U581" s="380"/>
      <c r="W581" s="352"/>
      <c r="X581" s="352"/>
      <c r="Y581" s="350"/>
    </row>
    <row r="582" spans="18:25" x14ac:dyDescent="0.25">
      <c r="R582" s="379"/>
      <c r="T582" s="377"/>
      <c r="U582" s="380"/>
      <c r="W582" s="352"/>
      <c r="X582" s="352"/>
      <c r="Y582" s="350"/>
    </row>
    <row r="583" spans="18:25" x14ac:dyDescent="0.25">
      <c r="R583" s="379"/>
      <c r="T583" s="377"/>
      <c r="U583" s="380"/>
      <c r="W583" s="352"/>
      <c r="X583" s="352"/>
      <c r="Y583" s="350"/>
    </row>
    <row r="584" spans="18:25" x14ac:dyDescent="0.25">
      <c r="R584" s="379"/>
      <c r="T584" s="377"/>
      <c r="U584" s="380"/>
      <c r="W584" s="352"/>
      <c r="X584" s="352"/>
      <c r="Y584" s="350"/>
    </row>
    <row r="585" spans="18:25" x14ac:dyDescent="0.25">
      <c r="R585" s="379"/>
      <c r="T585" s="377"/>
      <c r="U585" s="380"/>
      <c r="W585" s="352"/>
      <c r="X585" s="352"/>
      <c r="Y585" s="350"/>
    </row>
    <row r="586" spans="18:25" x14ac:dyDescent="0.25">
      <c r="R586" s="379"/>
      <c r="T586" s="377"/>
      <c r="U586" s="380"/>
      <c r="W586" s="352"/>
      <c r="X586" s="352"/>
      <c r="Y586" s="350"/>
    </row>
    <row r="587" spans="18:25" x14ac:dyDescent="0.25">
      <c r="R587" s="379"/>
      <c r="T587" s="377"/>
      <c r="U587" s="380"/>
      <c r="W587" s="352"/>
      <c r="X587" s="352"/>
      <c r="Y587" s="350"/>
    </row>
    <row r="588" spans="18:25" x14ac:dyDescent="0.25">
      <c r="R588" s="379"/>
      <c r="T588" s="377"/>
      <c r="U588" s="380"/>
      <c r="W588" s="352"/>
      <c r="X588" s="352"/>
      <c r="Y588" s="350"/>
    </row>
    <row r="589" spans="18:25" x14ac:dyDescent="0.25">
      <c r="R589" s="379"/>
      <c r="T589" s="377"/>
      <c r="U589" s="380"/>
      <c r="W589" s="352"/>
      <c r="X589" s="352"/>
      <c r="Y589" s="350"/>
    </row>
    <row r="590" spans="18:25" x14ac:dyDescent="0.25">
      <c r="R590" s="379"/>
      <c r="T590" s="377"/>
      <c r="U590" s="380"/>
      <c r="W590" s="352"/>
      <c r="X590" s="352"/>
      <c r="Y590" s="350"/>
    </row>
    <row r="591" spans="18:25" x14ac:dyDescent="0.25">
      <c r="R591" s="379"/>
      <c r="T591" s="377"/>
      <c r="U591" s="380"/>
      <c r="W591" s="352"/>
      <c r="X591" s="352"/>
      <c r="Y591" s="350"/>
    </row>
    <row r="592" spans="18:25" x14ac:dyDescent="0.25">
      <c r="R592" s="379"/>
      <c r="T592" s="377"/>
      <c r="U592" s="380"/>
      <c r="W592" s="352"/>
      <c r="X592" s="352"/>
      <c r="Y592" s="350"/>
    </row>
    <row r="593" spans="18:25" x14ac:dyDescent="0.25">
      <c r="R593" s="379"/>
      <c r="T593" s="377"/>
      <c r="U593" s="380"/>
      <c r="W593" s="352"/>
      <c r="X593" s="352"/>
      <c r="Y593" s="350"/>
    </row>
    <row r="594" spans="18:25" x14ac:dyDescent="0.25">
      <c r="R594" s="379"/>
      <c r="T594" s="377"/>
      <c r="U594" s="380"/>
      <c r="W594" s="352"/>
      <c r="X594" s="352"/>
      <c r="Y594" s="350"/>
    </row>
    <row r="595" spans="18:25" x14ac:dyDescent="0.25">
      <c r="R595" s="379"/>
      <c r="T595" s="377"/>
      <c r="U595" s="380"/>
      <c r="W595" s="352"/>
      <c r="X595" s="352"/>
      <c r="Y595" s="350"/>
    </row>
    <row r="596" spans="18:25" x14ac:dyDescent="0.25">
      <c r="R596" s="379"/>
      <c r="T596" s="377"/>
      <c r="U596" s="380"/>
      <c r="W596" s="352"/>
      <c r="X596" s="352"/>
      <c r="Y596" s="350"/>
    </row>
    <row r="597" spans="18:25" x14ac:dyDescent="0.25">
      <c r="R597" s="379"/>
      <c r="T597" s="377"/>
      <c r="U597" s="380"/>
      <c r="W597" s="352"/>
      <c r="X597" s="352"/>
      <c r="Y597" s="350"/>
    </row>
    <row r="598" spans="18:25" x14ac:dyDescent="0.25">
      <c r="R598" s="379"/>
      <c r="T598" s="377"/>
      <c r="U598" s="380"/>
      <c r="W598" s="352"/>
      <c r="X598" s="352"/>
      <c r="Y598" s="350"/>
    </row>
    <row r="599" spans="18:25" x14ac:dyDescent="0.25">
      <c r="R599" s="379"/>
      <c r="T599" s="377"/>
      <c r="U599" s="380"/>
      <c r="W599" s="352"/>
      <c r="X599" s="352"/>
      <c r="Y599" s="350"/>
    </row>
    <row r="600" spans="18:25" x14ac:dyDescent="0.25">
      <c r="R600" s="379"/>
      <c r="T600" s="377"/>
      <c r="U600" s="380"/>
      <c r="W600" s="352"/>
      <c r="X600" s="352"/>
      <c r="Y600" s="350"/>
    </row>
    <row r="601" spans="18:25" x14ac:dyDescent="0.25">
      <c r="R601" s="379"/>
      <c r="T601" s="377"/>
      <c r="U601" s="380"/>
      <c r="W601" s="352"/>
      <c r="X601" s="352"/>
      <c r="Y601" s="350"/>
    </row>
    <row r="602" spans="18:25" x14ac:dyDescent="0.25">
      <c r="R602" s="379"/>
      <c r="T602" s="377"/>
      <c r="U602" s="380"/>
      <c r="W602" s="352"/>
      <c r="X602" s="352"/>
      <c r="Y602" s="350"/>
    </row>
    <row r="603" spans="18:25" x14ac:dyDescent="0.25">
      <c r="R603" s="379"/>
      <c r="T603" s="377"/>
      <c r="U603" s="380"/>
      <c r="W603" s="352"/>
      <c r="X603" s="352"/>
      <c r="Y603" s="350"/>
    </row>
    <row r="604" spans="18:25" x14ac:dyDescent="0.25">
      <c r="R604" s="379"/>
      <c r="T604" s="377"/>
      <c r="U604" s="380"/>
      <c r="W604" s="352"/>
      <c r="X604" s="352"/>
      <c r="Y604" s="350"/>
    </row>
    <row r="605" spans="18:25" x14ac:dyDescent="0.25">
      <c r="R605" s="379"/>
      <c r="T605" s="377"/>
      <c r="U605" s="380"/>
      <c r="W605" s="352"/>
      <c r="X605" s="352"/>
      <c r="Y605" s="350"/>
    </row>
    <row r="606" spans="18:25" x14ac:dyDescent="0.25">
      <c r="R606" s="379"/>
      <c r="T606" s="377"/>
      <c r="U606" s="380"/>
      <c r="W606" s="352"/>
      <c r="X606" s="352"/>
      <c r="Y606" s="350"/>
    </row>
    <row r="607" spans="18:25" x14ac:dyDescent="0.25">
      <c r="R607" s="379"/>
      <c r="T607" s="377"/>
      <c r="U607" s="380"/>
      <c r="W607" s="352"/>
      <c r="X607" s="352"/>
      <c r="Y607" s="350"/>
    </row>
    <row r="608" spans="18:25" x14ac:dyDescent="0.25">
      <c r="R608" s="379"/>
      <c r="T608" s="377"/>
      <c r="U608" s="380"/>
      <c r="W608" s="352"/>
      <c r="X608" s="352"/>
      <c r="Y608" s="350"/>
    </row>
    <row r="609" spans="18:25" x14ac:dyDescent="0.25">
      <c r="R609" s="379"/>
      <c r="T609" s="377"/>
      <c r="U609" s="380"/>
      <c r="W609" s="352"/>
      <c r="X609" s="352"/>
      <c r="Y609" s="350"/>
    </row>
    <row r="610" spans="18:25" x14ac:dyDescent="0.25">
      <c r="R610" s="379"/>
      <c r="T610" s="377"/>
      <c r="U610" s="380"/>
      <c r="W610" s="352"/>
      <c r="X610" s="352"/>
      <c r="Y610" s="350"/>
    </row>
    <row r="611" spans="18:25" x14ac:dyDescent="0.25">
      <c r="R611" s="379"/>
      <c r="T611" s="377"/>
      <c r="U611" s="380"/>
      <c r="W611" s="352"/>
      <c r="X611" s="352"/>
      <c r="Y611" s="350"/>
    </row>
    <row r="612" spans="18:25" x14ac:dyDescent="0.25">
      <c r="R612" s="379"/>
      <c r="T612" s="377"/>
      <c r="U612" s="380"/>
      <c r="W612" s="352"/>
      <c r="X612" s="352"/>
      <c r="Y612" s="350"/>
    </row>
    <row r="613" spans="18:25" x14ac:dyDescent="0.25">
      <c r="R613" s="379"/>
      <c r="T613" s="377"/>
      <c r="U613" s="380"/>
      <c r="W613" s="352"/>
      <c r="X613" s="352"/>
      <c r="Y613" s="350"/>
    </row>
    <row r="614" spans="18:25" x14ac:dyDescent="0.25">
      <c r="R614" s="379"/>
      <c r="T614" s="377"/>
      <c r="U614" s="380"/>
      <c r="W614" s="352"/>
      <c r="X614" s="352"/>
      <c r="Y614" s="350"/>
    </row>
    <row r="615" spans="18:25" x14ac:dyDescent="0.25">
      <c r="R615" s="379"/>
      <c r="T615" s="377"/>
      <c r="U615" s="380"/>
      <c r="W615" s="352"/>
      <c r="X615" s="352"/>
      <c r="Y615" s="350"/>
    </row>
    <row r="616" spans="18:25" x14ac:dyDescent="0.25">
      <c r="R616" s="379"/>
      <c r="T616" s="377"/>
      <c r="U616" s="380"/>
      <c r="W616" s="352"/>
      <c r="X616" s="352"/>
      <c r="Y616" s="350"/>
    </row>
    <row r="617" spans="18:25" x14ac:dyDescent="0.25">
      <c r="R617" s="379"/>
      <c r="T617" s="377"/>
      <c r="U617" s="380"/>
      <c r="W617" s="352"/>
      <c r="X617" s="352"/>
      <c r="Y617" s="350"/>
    </row>
    <row r="618" spans="18:25" x14ac:dyDescent="0.25">
      <c r="R618" s="379"/>
      <c r="T618" s="377"/>
      <c r="U618" s="380"/>
      <c r="W618" s="352"/>
      <c r="X618" s="352"/>
      <c r="Y618" s="350"/>
    </row>
    <row r="619" spans="18:25" x14ac:dyDescent="0.25">
      <c r="R619" s="379"/>
      <c r="T619" s="377"/>
      <c r="U619" s="380"/>
      <c r="W619" s="352"/>
      <c r="X619" s="352"/>
      <c r="Y619" s="350"/>
    </row>
    <row r="620" spans="18:25" x14ac:dyDescent="0.25">
      <c r="R620" s="379"/>
      <c r="T620" s="377"/>
      <c r="U620" s="380"/>
      <c r="W620" s="352"/>
      <c r="X620" s="352"/>
      <c r="Y620" s="350"/>
    </row>
    <row r="621" spans="18:25" x14ac:dyDescent="0.25">
      <c r="R621" s="379"/>
      <c r="T621" s="377"/>
      <c r="U621" s="380"/>
      <c r="W621" s="352"/>
      <c r="X621" s="352"/>
      <c r="Y621" s="350"/>
    </row>
    <row r="622" spans="18:25" x14ac:dyDescent="0.25">
      <c r="R622" s="379"/>
      <c r="T622" s="377"/>
      <c r="U622" s="380"/>
      <c r="W622" s="352"/>
      <c r="X622" s="352"/>
      <c r="Y622" s="350"/>
    </row>
    <row r="623" spans="18:25" x14ac:dyDescent="0.25">
      <c r="R623" s="379"/>
      <c r="T623" s="377"/>
      <c r="U623" s="380"/>
      <c r="W623" s="352"/>
      <c r="X623" s="352"/>
      <c r="Y623" s="350"/>
    </row>
    <row r="624" spans="18:25" x14ac:dyDescent="0.25">
      <c r="R624" s="379"/>
      <c r="T624" s="377"/>
      <c r="U624" s="380"/>
      <c r="W624" s="352"/>
      <c r="X624" s="352"/>
      <c r="Y624" s="350"/>
    </row>
    <row r="625" spans="18:25" x14ac:dyDescent="0.25">
      <c r="R625" s="379"/>
      <c r="T625" s="377"/>
      <c r="U625" s="380"/>
      <c r="W625" s="352"/>
      <c r="X625" s="352"/>
      <c r="Y625" s="350"/>
    </row>
    <row r="626" spans="18:25" x14ac:dyDescent="0.25">
      <c r="R626" s="379"/>
      <c r="T626" s="377"/>
      <c r="U626" s="380"/>
      <c r="W626" s="352"/>
      <c r="X626" s="352"/>
      <c r="Y626" s="350"/>
    </row>
    <row r="627" spans="18:25" x14ac:dyDescent="0.25">
      <c r="R627" s="379"/>
      <c r="T627" s="377"/>
      <c r="U627" s="380"/>
      <c r="W627" s="352"/>
      <c r="X627" s="352"/>
      <c r="Y627" s="350"/>
    </row>
    <row r="628" spans="18:25" x14ac:dyDescent="0.25">
      <c r="R628" s="379"/>
      <c r="T628" s="377"/>
      <c r="U628" s="380"/>
      <c r="W628" s="352"/>
      <c r="X628" s="352"/>
      <c r="Y628" s="350"/>
    </row>
    <row r="629" spans="18:25" x14ac:dyDescent="0.25">
      <c r="R629" s="379"/>
      <c r="T629" s="377"/>
      <c r="U629" s="380"/>
      <c r="W629" s="352"/>
      <c r="X629" s="352"/>
      <c r="Y629" s="350"/>
    </row>
    <row r="630" spans="18:25" x14ac:dyDescent="0.25">
      <c r="R630" s="379"/>
      <c r="T630" s="377"/>
      <c r="U630" s="380"/>
      <c r="W630" s="352"/>
      <c r="X630" s="352"/>
      <c r="Y630" s="350"/>
    </row>
    <row r="631" spans="18:25" x14ac:dyDescent="0.25">
      <c r="R631" s="379"/>
      <c r="T631" s="377"/>
      <c r="U631" s="380"/>
      <c r="W631" s="352"/>
      <c r="X631" s="352"/>
      <c r="Y631" s="350"/>
    </row>
    <row r="632" spans="18:25" x14ac:dyDescent="0.25">
      <c r="R632" s="379"/>
      <c r="T632" s="377"/>
      <c r="U632" s="380"/>
      <c r="W632" s="352"/>
      <c r="X632" s="352"/>
      <c r="Y632" s="350"/>
    </row>
    <row r="633" spans="18:25" x14ac:dyDescent="0.25">
      <c r="R633" s="379"/>
      <c r="T633" s="377"/>
      <c r="U633" s="380"/>
      <c r="W633" s="352"/>
      <c r="X633" s="352"/>
      <c r="Y633" s="350"/>
    </row>
    <row r="634" spans="18:25" x14ac:dyDescent="0.25">
      <c r="R634" s="379"/>
      <c r="T634" s="377"/>
      <c r="U634" s="380"/>
      <c r="W634" s="352"/>
      <c r="X634" s="352"/>
      <c r="Y634" s="350"/>
    </row>
    <row r="635" spans="18:25" x14ac:dyDescent="0.25">
      <c r="R635" s="379"/>
      <c r="T635" s="377"/>
      <c r="U635" s="380"/>
      <c r="W635" s="352"/>
      <c r="X635" s="352"/>
      <c r="Y635" s="350"/>
    </row>
    <row r="636" spans="18:25" x14ac:dyDescent="0.25">
      <c r="R636" s="379"/>
      <c r="T636" s="377"/>
      <c r="U636" s="380"/>
      <c r="W636" s="352"/>
      <c r="X636" s="352"/>
      <c r="Y636" s="350"/>
    </row>
    <row r="637" spans="18:25" x14ac:dyDescent="0.25">
      <c r="R637" s="379"/>
      <c r="T637" s="377"/>
      <c r="U637" s="380"/>
      <c r="W637" s="352"/>
      <c r="X637" s="352"/>
      <c r="Y637" s="350"/>
    </row>
    <row r="638" spans="18:25" x14ac:dyDescent="0.25">
      <c r="R638" s="379"/>
      <c r="T638" s="377"/>
      <c r="U638" s="380"/>
      <c r="W638" s="352"/>
      <c r="X638" s="352"/>
      <c r="Y638" s="350"/>
    </row>
    <row r="639" spans="18:25" x14ac:dyDescent="0.25">
      <c r="R639" s="379"/>
      <c r="T639" s="377"/>
      <c r="U639" s="380"/>
      <c r="W639" s="352"/>
      <c r="X639" s="352"/>
      <c r="Y639" s="350"/>
    </row>
    <row r="640" spans="18:25" x14ac:dyDescent="0.25">
      <c r="R640" s="379"/>
      <c r="T640" s="377"/>
      <c r="U640" s="380"/>
      <c r="W640" s="352"/>
      <c r="X640" s="352"/>
      <c r="Y640" s="350"/>
    </row>
    <row r="641" spans="18:25" x14ac:dyDescent="0.25">
      <c r="R641" s="379"/>
      <c r="T641" s="377"/>
      <c r="U641" s="380"/>
      <c r="W641" s="352"/>
      <c r="X641" s="352"/>
      <c r="Y641" s="350"/>
    </row>
    <row r="642" spans="18:25" x14ac:dyDescent="0.25">
      <c r="R642" s="379"/>
      <c r="T642" s="377"/>
      <c r="U642" s="380"/>
      <c r="W642" s="352"/>
      <c r="X642" s="352"/>
      <c r="Y642" s="350"/>
    </row>
    <row r="643" spans="18:25" x14ac:dyDescent="0.25">
      <c r="R643" s="379"/>
      <c r="T643" s="377"/>
      <c r="U643" s="380"/>
      <c r="W643" s="352"/>
      <c r="X643" s="352"/>
      <c r="Y643" s="350"/>
    </row>
    <row r="644" spans="18:25" x14ac:dyDescent="0.25">
      <c r="R644" s="379"/>
      <c r="T644" s="377"/>
      <c r="U644" s="380"/>
      <c r="W644" s="352"/>
      <c r="X644" s="352"/>
      <c r="Y644" s="350"/>
    </row>
    <row r="645" spans="18:25" x14ac:dyDescent="0.25">
      <c r="R645" s="379"/>
      <c r="T645" s="377"/>
      <c r="U645" s="380"/>
      <c r="W645" s="352"/>
      <c r="X645" s="352"/>
      <c r="Y645" s="350"/>
    </row>
    <row r="646" spans="18:25" x14ac:dyDescent="0.25">
      <c r="R646" s="379"/>
      <c r="T646" s="377"/>
      <c r="U646" s="380"/>
      <c r="W646" s="352"/>
      <c r="X646" s="352"/>
      <c r="Y646" s="350"/>
    </row>
    <row r="647" spans="18:25" x14ac:dyDescent="0.25">
      <c r="R647" s="379"/>
      <c r="T647" s="377"/>
      <c r="U647" s="380"/>
      <c r="W647" s="352"/>
      <c r="X647" s="352"/>
      <c r="Y647" s="350"/>
    </row>
    <row r="648" spans="18:25" x14ac:dyDescent="0.25">
      <c r="R648" s="379"/>
      <c r="T648" s="377"/>
      <c r="U648" s="380"/>
      <c r="W648" s="352"/>
      <c r="X648" s="352"/>
      <c r="Y648" s="350"/>
    </row>
    <row r="649" spans="18:25" x14ac:dyDescent="0.25">
      <c r="R649" s="379"/>
      <c r="T649" s="377"/>
      <c r="U649" s="380"/>
      <c r="W649" s="352"/>
      <c r="X649" s="352"/>
      <c r="Y649" s="350"/>
    </row>
    <row r="650" spans="18:25" x14ac:dyDescent="0.25">
      <c r="R650" s="379"/>
      <c r="T650" s="377"/>
      <c r="U650" s="380"/>
      <c r="W650" s="352"/>
      <c r="X650" s="352"/>
      <c r="Y650" s="350"/>
    </row>
    <row r="651" spans="18:25" x14ac:dyDescent="0.25">
      <c r="R651" s="379"/>
      <c r="T651" s="377"/>
      <c r="U651" s="380"/>
      <c r="W651" s="352"/>
      <c r="X651" s="352"/>
      <c r="Y651" s="350"/>
    </row>
    <row r="652" spans="18:25" x14ac:dyDescent="0.25">
      <c r="R652" s="379"/>
      <c r="T652" s="377"/>
      <c r="U652" s="380"/>
      <c r="W652" s="352"/>
      <c r="X652" s="352"/>
      <c r="Y652" s="350"/>
    </row>
    <row r="653" spans="18:25" x14ac:dyDescent="0.25">
      <c r="R653" s="379"/>
      <c r="T653" s="377"/>
      <c r="U653" s="380"/>
      <c r="W653" s="352"/>
      <c r="X653" s="352"/>
      <c r="Y653" s="350"/>
    </row>
    <row r="654" spans="18:25" x14ac:dyDescent="0.25">
      <c r="R654" s="379"/>
      <c r="T654" s="377"/>
      <c r="U654" s="380"/>
      <c r="W654" s="352"/>
      <c r="X654" s="352"/>
      <c r="Y654" s="350"/>
    </row>
    <row r="655" spans="18:25" x14ac:dyDescent="0.25">
      <c r="R655" s="379"/>
      <c r="T655" s="377"/>
      <c r="U655" s="380"/>
      <c r="W655" s="352"/>
      <c r="X655" s="352"/>
      <c r="Y655" s="350"/>
    </row>
    <row r="656" spans="18:25" x14ac:dyDescent="0.25">
      <c r="R656" s="379"/>
      <c r="T656" s="377"/>
      <c r="U656" s="380"/>
      <c r="W656" s="352"/>
      <c r="X656" s="352"/>
      <c r="Y656" s="350"/>
    </row>
    <row r="657" spans="18:25" x14ac:dyDescent="0.25">
      <c r="R657" s="379"/>
      <c r="T657" s="377"/>
      <c r="U657" s="380"/>
      <c r="W657" s="352"/>
      <c r="X657" s="352"/>
      <c r="Y657" s="350"/>
    </row>
    <row r="658" spans="18:25" x14ac:dyDescent="0.25">
      <c r="R658" s="379"/>
      <c r="T658" s="377"/>
      <c r="U658" s="380"/>
      <c r="W658" s="352"/>
      <c r="X658" s="352"/>
      <c r="Y658" s="350"/>
    </row>
    <row r="659" spans="18:25" x14ac:dyDescent="0.25">
      <c r="R659" s="379"/>
      <c r="T659" s="377"/>
      <c r="U659" s="380"/>
      <c r="W659" s="352"/>
      <c r="X659" s="352"/>
      <c r="Y659" s="350"/>
    </row>
    <row r="660" spans="18:25" x14ac:dyDescent="0.25">
      <c r="R660" s="379"/>
      <c r="T660" s="377"/>
      <c r="U660" s="380"/>
      <c r="W660" s="352"/>
      <c r="X660" s="352"/>
      <c r="Y660" s="350"/>
    </row>
    <row r="661" spans="18:25" x14ac:dyDescent="0.25">
      <c r="R661" s="379"/>
      <c r="T661" s="377"/>
      <c r="U661" s="380"/>
      <c r="W661" s="352"/>
      <c r="X661" s="352"/>
      <c r="Y661" s="350"/>
    </row>
    <row r="662" spans="18:25" x14ac:dyDescent="0.25">
      <c r="R662" s="379"/>
      <c r="T662" s="377"/>
      <c r="U662" s="380"/>
      <c r="W662" s="352"/>
      <c r="X662" s="352"/>
      <c r="Y662" s="350"/>
    </row>
    <row r="663" spans="18:25" x14ac:dyDescent="0.25">
      <c r="R663" s="379"/>
      <c r="T663" s="377"/>
      <c r="U663" s="380"/>
      <c r="W663" s="352"/>
      <c r="X663" s="352"/>
      <c r="Y663" s="350"/>
    </row>
    <row r="664" spans="18:25" x14ac:dyDescent="0.25">
      <c r="R664" s="379"/>
      <c r="T664" s="377"/>
      <c r="U664" s="380"/>
      <c r="W664" s="352"/>
      <c r="X664" s="352"/>
      <c r="Y664" s="350"/>
    </row>
    <row r="665" spans="18:25" x14ac:dyDescent="0.25">
      <c r="R665" s="379"/>
      <c r="T665" s="377"/>
      <c r="U665" s="380"/>
      <c r="W665" s="352"/>
      <c r="X665" s="352"/>
      <c r="Y665" s="350"/>
    </row>
    <row r="666" spans="18:25" x14ac:dyDescent="0.25">
      <c r="R666" s="379"/>
      <c r="T666" s="377"/>
      <c r="U666" s="380"/>
      <c r="W666" s="352"/>
      <c r="X666" s="352"/>
      <c r="Y666" s="350"/>
    </row>
    <row r="667" spans="18:25" x14ac:dyDescent="0.25">
      <c r="R667" s="379"/>
      <c r="T667" s="377"/>
      <c r="U667" s="380"/>
      <c r="W667" s="352"/>
      <c r="X667" s="352"/>
      <c r="Y667" s="350"/>
    </row>
    <row r="668" spans="18:25" x14ac:dyDescent="0.25">
      <c r="R668" s="379"/>
      <c r="T668" s="377"/>
      <c r="U668" s="380"/>
      <c r="W668" s="352"/>
      <c r="X668" s="352"/>
      <c r="Y668" s="350"/>
    </row>
    <row r="669" spans="18:25" x14ac:dyDescent="0.25">
      <c r="R669" s="379"/>
      <c r="T669" s="377"/>
      <c r="U669" s="380"/>
      <c r="W669" s="352"/>
      <c r="X669" s="352"/>
      <c r="Y669" s="350"/>
    </row>
    <row r="670" spans="18:25" x14ac:dyDescent="0.25">
      <c r="R670" s="379"/>
      <c r="T670" s="377"/>
      <c r="U670" s="380"/>
      <c r="W670" s="352"/>
      <c r="X670" s="352"/>
      <c r="Y670" s="350"/>
    </row>
    <row r="671" spans="18:25" x14ac:dyDescent="0.25">
      <c r="R671" s="379"/>
      <c r="T671" s="377"/>
      <c r="U671" s="380"/>
      <c r="W671" s="352"/>
      <c r="X671" s="352"/>
      <c r="Y671" s="350"/>
    </row>
    <row r="672" spans="18:25" x14ac:dyDescent="0.25">
      <c r="R672" s="379"/>
      <c r="T672" s="377"/>
      <c r="U672" s="380"/>
      <c r="W672" s="352"/>
      <c r="X672" s="352"/>
      <c r="Y672" s="350"/>
    </row>
    <row r="673" spans="18:25" x14ac:dyDescent="0.25">
      <c r="R673" s="379"/>
      <c r="T673" s="377"/>
      <c r="U673" s="380"/>
      <c r="W673" s="352"/>
      <c r="X673" s="352"/>
      <c r="Y673" s="350"/>
    </row>
    <row r="674" spans="18:25" x14ac:dyDescent="0.25">
      <c r="R674" s="379"/>
      <c r="T674" s="377"/>
      <c r="U674" s="380"/>
      <c r="W674" s="352"/>
      <c r="X674" s="352"/>
      <c r="Y674" s="350"/>
    </row>
    <row r="675" spans="18:25" x14ac:dyDescent="0.25">
      <c r="R675" s="379"/>
      <c r="T675" s="377"/>
      <c r="U675" s="380"/>
      <c r="W675" s="352"/>
      <c r="X675" s="352"/>
      <c r="Y675" s="350"/>
    </row>
    <row r="676" spans="18:25" x14ac:dyDescent="0.25">
      <c r="R676" s="379"/>
      <c r="T676" s="377"/>
      <c r="U676" s="380"/>
      <c r="W676" s="352"/>
      <c r="X676" s="352"/>
      <c r="Y676" s="350"/>
    </row>
    <row r="677" spans="18:25" x14ac:dyDescent="0.25">
      <c r="R677" s="379"/>
      <c r="T677" s="377"/>
      <c r="U677" s="380"/>
      <c r="W677" s="352"/>
      <c r="X677" s="352"/>
      <c r="Y677" s="350"/>
    </row>
    <row r="678" spans="18:25" x14ac:dyDescent="0.25">
      <c r="R678" s="379"/>
      <c r="T678" s="377"/>
      <c r="U678" s="380"/>
      <c r="W678" s="352"/>
      <c r="X678" s="352"/>
      <c r="Y678" s="350"/>
    </row>
    <row r="679" spans="18:25" x14ac:dyDescent="0.25">
      <c r="R679" s="379"/>
      <c r="T679" s="377"/>
      <c r="U679" s="380"/>
      <c r="W679" s="352"/>
      <c r="X679" s="352"/>
      <c r="Y679" s="350"/>
    </row>
    <row r="680" spans="18:25" x14ac:dyDescent="0.25">
      <c r="R680" s="379"/>
      <c r="T680" s="377"/>
      <c r="U680" s="380"/>
      <c r="W680" s="352"/>
      <c r="X680" s="352"/>
      <c r="Y680" s="350"/>
    </row>
    <row r="681" spans="18:25" x14ac:dyDescent="0.25">
      <c r="R681" s="379"/>
      <c r="T681" s="377"/>
      <c r="U681" s="380"/>
      <c r="W681" s="352"/>
      <c r="X681" s="352"/>
      <c r="Y681" s="350"/>
    </row>
    <row r="682" spans="18:25" x14ac:dyDescent="0.25">
      <c r="R682" s="379"/>
      <c r="T682" s="377"/>
      <c r="U682" s="380"/>
      <c r="W682" s="352"/>
      <c r="X682" s="352"/>
      <c r="Y682" s="350"/>
    </row>
    <row r="683" spans="18:25" x14ac:dyDescent="0.25">
      <c r="R683" s="379"/>
      <c r="T683" s="377"/>
      <c r="U683" s="380"/>
      <c r="W683" s="352"/>
      <c r="X683" s="352"/>
      <c r="Y683" s="350"/>
    </row>
    <row r="684" spans="18:25" x14ac:dyDescent="0.25">
      <c r="R684" s="379"/>
      <c r="T684" s="377"/>
      <c r="U684" s="380"/>
      <c r="W684" s="352"/>
      <c r="X684" s="352"/>
      <c r="Y684" s="350"/>
    </row>
    <row r="685" spans="18:25" x14ac:dyDescent="0.25">
      <c r="R685" s="379"/>
      <c r="T685" s="377"/>
      <c r="U685" s="380"/>
      <c r="W685" s="352"/>
      <c r="X685" s="352"/>
      <c r="Y685" s="350"/>
    </row>
    <row r="686" spans="18:25" x14ac:dyDescent="0.25">
      <c r="R686" s="379"/>
      <c r="T686" s="377"/>
      <c r="U686" s="380"/>
      <c r="W686" s="352"/>
      <c r="X686" s="352"/>
      <c r="Y686" s="350"/>
    </row>
    <row r="687" spans="18:25" x14ac:dyDescent="0.25">
      <c r="R687" s="379"/>
      <c r="T687" s="377"/>
      <c r="U687" s="380"/>
      <c r="W687" s="352"/>
      <c r="X687" s="352"/>
      <c r="Y687" s="350"/>
    </row>
    <row r="688" spans="18:25" x14ac:dyDescent="0.25">
      <c r="R688" s="379"/>
      <c r="T688" s="377"/>
      <c r="U688" s="380"/>
      <c r="W688" s="352"/>
      <c r="X688" s="352"/>
      <c r="Y688" s="350"/>
    </row>
    <row r="689" spans="18:25" x14ac:dyDescent="0.25">
      <c r="R689" s="379"/>
      <c r="T689" s="377"/>
      <c r="U689" s="380"/>
      <c r="W689" s="352"/>
      <c r="X689" s="352"/>
      <c r="Y689" s="350"/>
    </row>
    <row r="690" spans="18:25" x14ac:dyDescent="0.25">
      <c r="R690" s="379"/>
      <c r="T690" s="377"/>
      <c r="U690" s="380"/>
      <c r="W690" s="352"/>
      <c r="X690" s="352"/>
      <c r="Y690" s="350"/>
    </row>
    <row r="691" spans="18:25" x14ac:dyDescent="0.25">
      <c r="R691" s="379"/>
      <c r="T691" s="377"/>
      <c r="U691" s="380"/>
      <c r="W691" s="352"/>
      <c r="X691" s="352"/>
      <c r="Y691" s="350"/>
    </row>
    <row r="692" spans="18:25" x14ac:dyDescent="0.25">
      <c r="R692" s="379"/>
      <c r="T692" s="377"/>
      <c r="U692" s="380"/>
      <c r="W692" s="352"/>
      <c r="X692" s="352"/>
      <c r="Y692" s="350"/>
    </row>
    <row r="693" spans="18:25" x14ac:dyDescent="0.25">
      <c r="R693" s="379"/>
      <c r="T693" s="377"/>
      <c r="U693" s="380"/>
      <c r="W693" s="352"/>
      <c r="X693" s="352"/>
      <c r="Y693" s="350"/>
    </row>
    <row r="694" spans="18:25" x14ac:dyDescent="0.25">
      <c r="R694" s="379"/>
      <c r="T694" s="377"/>
      <c r="U694" s="380"/>
      <c r="W694" s="352"/>
      <c r="X694" s="352"/>
      <c r="Y694" s="350"/>
    </row>
    <row r="695" spans="18:25" x14ac:dyDescent="0.25">
      <c r="R695" s="379"/>
      <c r="T695" s="377"/>
      <c r="U695" s="380"/>
      <c r="W695" s="352"/>
      <c r="X695" s="352"/>
      <c r="Y695" s="350"/>
    </row>
    <row r="696" spans="18:25" x14ac:dyDescent="0.25">
      <c r="R696" s="379"/>
      <c r="T696" s="377"/>
      <c r="U696" s="380"/>
      <c r="W696" s="352"/>
      <c r="X696" s="352"/>
      <c r="Y696" s="350"/>
    </row>
    <row r="697" spans="18:25" x14ac:dyDescent="0.25">
      <c r="R697" s="379"/>
      <c r="T697" s="377"/>
      <c r="U697" s="380"/>
      <c r="W697" s="352"/>
      <c r="X697" s="352"/>
      <c r="Y697" s="350"/>
    </row>
    <row r="698" spans="18:25" x14ac:dyDescent="0.25">
      <c r="R698" s="379"/>
      <c r="T698" s="377"/>
      <c r="U698" s="380"/>
      <c r="W698" s="352"/>
      <c r="X698" s="352"/>
      <c r="Y698" s="350"/>
    </row>
    <row r="699" spans="18:25" x14ac:dyDescent="0.25">
      <c r="R699" s="379"/>
      <c r="T699" s="377"/>
      <c r="U699" s="380"/>
      <c r="W699" s="352"/>
      <c r="X699" s="352"/>
      <c r="Y699" s="350"/>
    </row>
    <row r="700" spans="18:25" x14ac:dyDescent="0.25">
      <c r="R700" s="379"/>
      <c r="T700" s="377"/>
      <c r="U700" s="380"/>
      <c r="W700" s="352"/>
      <c r="X700" s="352"/>
      <c r="Y700" s="350"/>
    </row>
    <row r="701" spans="18:25" x14ac:dyDescent="0.25">
      <c r="R701" s="379"/>
      <c r="T701" s="377"/>
      <c r="U701" s="380"/>
      <c r="W701" s="352"/>
      <c r="X701" s="352"/>
      <c r="Y701" s="350"/>
    </row>
    <row r="702" spans="18:25" x14ac:dyDescent="0.25">
      <c r="R702" s="379"/>
      <c r="T702" s="377"/>
      <c r="U702" s="380"/>
      <c r="W702" s="352"/>
      <c r="X702" s="352"/>
      <c r="Y702" s="350"/>
    </row>
    <row r="703" spans="18:25" x14ac:dyDescent="0.25">
      <c r="R703" s="379"/>
      <c r="T703" s="377"/>
      <c r="U703" s="380"/>
      <c r="W703" s="352"/>
      <c r="X703" s="352"/>
      <c r="Y703" s="350"/>
    </row>
    <row r="704" spans="18:25" x14ac:dyDescent="0.25">
      <c r="R704" s="379"/>
      <c r="T704" s="377"/>
      <c r="U704" s="380"/>
      <c r="W704" s="352"/>
      <c r="X704" s="352"/>
      <c r="Y704" s="350"/>
    </row>
    <row r="705" spans="18:25" x14ac:dyDescent="0.25">
      <c r="R705" s="379"/>
      <c r="T705" s="377"/>
      <c r="U705" s="380"/>
      <c r="W705" s="352"/>
      <c r="X705" s="352"/>
      <c r="Y705" s="350"/>
    </row>
    <row r="706" spans="18:25" x14ac:dyDescent="0.25">
      <c r="R706" s="379"/>
      <c r="T706" s="377"/>
      <c r="U706" s="380"/>
      <c r="W706" s="352"/>
      <c r="X706" s="352"/>
      <c r="Y706" s="350"/>
    </row>
    <row r="707" spans="18:25" x14ac:dyDescent="0.25">
      <c r="R707" s="379"/>
      <c r="T707" s="377"/>
      <c r="U707" s="380"/>
      <c r="W707" s="352"/>
      <c r="X707" s="352"/>
      <c r="Y707" s="350"/>
    </row>
    <row r="708" spans="18:25" x14ac:dyDescent="0.25">
      <c r="R708" s="379"/>
      <c r="T708" s="377"/>
      <c r="U708" s="380"/>
      <c r="W708" s="352"/>
      <c r="X708" s="352"/>
      <c r="Y708" s="350"/>
    </row>
    <row r="709" spans="18:25" x14ac:dyDescent="0.25">
      <c r="R709" s="379"/>
      <c r="T709" s="377"/>
      <c r="U709" s="380"/>
      <c r="W709" s="352"/>
      <c r="X709" s="352"/>
      <c r="Y709" s="350"/>
    </row>
    <row r="710" spans="18:25" x14ac:dyDescent="0.25">
      <c r="R710" s="379"/>
      <c r="T710" s="377"/>
      <c r="U710" s="380"/>
      <c r="W710" s="352"/>
      <c r="X710" s="352"/>
      <c r="Y710" s="350"/>
    </row>
    <row r="711" spans="18:25" x14ac:dyDescent="0.25">
      <c r="R711" s="379"/>
      <c r="T711" s="377"/>
      <c r="U711" s="380"/>
      <c r="W711" s="352"/>
      <c r="X711" s="352"/>
      <c r="Y711" s="350"/>
    </row>
    <row r="712" spans="18:25" x14ac:dyDescent="0.25">
      <c r="R712" s="379"/>
      <c r="T712" s="377"/>
      <c r="U712" s="380"/>
      <c r="W712" s="352"/>
      <c r="X712" s="352"/>
      <c r="Y712" s="350"/>
    </row>
    <row r="713" spans="18:25" x14ac:dyDescent="0.25">
      <c r="R713" s="379"/>
      <c r="T713" s="377"/>
      <c r="U713" s="380"/>
      <c r="W713" s="352"/>
      <c r="X713" s="352"/>
      <c r="Y713" s="350"/>
    </row>
    <row r="714" spans="18:25" x14ac:dyDescent="0.25">
      <c r="R714" s="379"/>
      <c r="T714" s="377"/>
      <c r="U714" s="380"/>
      <c r="W714" s="352"/>
      <c r="X714" s="352"/>
      <c r="Y714" s="350"/>
    </row>
    <row r="715" spans="18:25" x14ac:dyDescent="0.25">
      <c r="R715" s="379"/>
      <c r="T715" s="377"/>
      <c r="U715" s="380"/>
      <c r="W715" s="352"/>
      <c r="X715" s="352"/>
      <c r="Y715" s="350"/>
    </row>
    <row r="716" spans="18:25" x14ac:dyDescent="0.25">
      <c r="R716" s="379"/>
      <c r="T716" s="377"/>
      <c r="U716" s="380"/>
      <c r="W716" s="352"/>
      <c r="X716" s="352"/>
      <c r="Y716" s="350"/>
    </row>
    <row r="717" spans="18:25" x14ac:dyDescent="0.25">
      <c r="R717" s="379"/>
      <c r="T717" s="377"/>
      <c r="U717" s="380"/>
      <c r="W717" s="352"/>
      <c r="X717" s="352"/>
      <c r="Y717" s="350"/>
    </row>
    <row r="718" spans="18:25" x14ac:dyDescent="0.25">
      <c r="R718" s="379"/>
      <c r="T718" s="377"/>
      <c r="U718" s="380"/>
      <c r="W718" s="352"/>
      <c r="X718" s="352"/>
      <c r="Y718" s="350"/>
    </row>
    <row r="719" spans="18:25" x14ac:dyDescent="0.25">
      <c r="R719" s="379"/>
      <c r="T719" s="377"/>
      <c r="U719" s="380"/>
      <c r="W719" s="352"/>
      <c r="X719" s="352"/>
      <c r="Y719" s="350"/>
    </row>
    <row r="720" spans="18:25" x14ac:dyDescent="0.25">
      <c r="R720" s="379"/>
      <c r="T720" s="377"/>
      <c r="U720" s="380"/>
      <c r="W720" s="352"/>
      <c r="X720" s="352"/>
      <c r="Y720" s="350"/>
    </row>
    <row r="721" spans="18:25" x14ac:dyDescent="0.25">
      <c r="R721" s="379"/>
      <c r="T721" s="377"/>
      <c r="U721" s="380"/>
      <c r="W721" s="352"/>
      <c r="X721" s="352"/>
      <c r="Y721" s="350"/>
    </row>
    <row r="722" spans="18:25" x14ac:dyDescent="0.25">
      <c r="R722" s="379"/>
      <c r="T722" s="377"/>
      <c r="U722" s="380"/>
      <c r="W722" s="352"/>
      <c r="X722" s="352"/>
      <c r="Y722" s="350"/>
    </row>
    <row r="723" spans="18:25" x14ac:dyDescent="0.25">
      <c r="R723" s="379"/>
      <c r="T723" s="377"/>
      <c r="U723" s="380"/>
      <c r="W723" s="352"/>
      <c r="X723" s="352"/>
      <c r="Y723" s="350"/>
    </row>
    <row r="724" spans="18:25" x14ac:dyDescent="0.25">
      <c r="R724" s="379"/>
      <c r="T724" s="377"/>
      <c r="U724" s="380"/>
      <c r="W724" s="352"/>
      <c r="X724" s="352"/>
      <c r="Y724" s="350"/>
    </row>
    <row r="725" spans="18:25" x14ac:dyDescent="0.25">
      <c r="R725" s="379"/>
      <c r="T725" s="377"/>
      <c r="U725" s="380"/>
      <c r="W725" s="352"/>
      <c r="X725" s="352"/>
      <c r="Y725" s="350"/>
    </row>
    <row r="726" spans="18:25" x14ac:dyDescent="0.25">
      <c r="R726" s="379"/>
      <c r="T726" s="377"/>
      <c r="U726" s="380"/>
      <c r="W726" s="352"/>
      <c r="X726" s="352"/>
      <c r="Y726" s="350"/>
    </row>
    <row r="727" spans="18:25" x14ac:dyDescent="0.25">
      <c r="R727" s="379"/>
      <c r="T727" s="377"/>
      <c r="U727" s="380"/>
      <c r="W727" s="352"/>
      <c r="X727" s="352"/>
      <c r="Y727" s="350"/>
    </row>
    <row r="728" spans="18:25" x14ac:dyDescent="0.25">
      <c r="R728" s="379"/>
      <c r="T728" s="377"/>
      <c r="U728" s="380"/>
      <c r="W728" s="352"/>
      <c r="X728" s="352"/>
      <c r="Y728" s="350"/>
    </row>
    <row r="729" spans="18:25" x14ac:dyDescent="0.25">
      <c r="R729" s="379"/>
      <c r="T729" s="377"/>
      <c r="U729" s="380"/>
      <c r="W729" s="352"/>
      <c r="X729" s="352"/>
      <c r="Y729" s="350"/>
    </row>
    <row r="730" spans="18:25" x14ac:dyDescent="0.25">
      <c r="R730" s="379"/>
      <c r="T730" s="377"/>
      <c r="U730" s="380"/>
      <c r="W730" s="352"/>
      <c r="X730" s="352"/>
      <c r="Y730" s="350"/>
    </row>
    <row r="731" spans="18:25" x14ac:dyDescent="0.25">
      <c r="R731" s="379"/>
      <c r="T731" s="377"/>
      <c r="U731" s="380"/>
      <c r="W731" s="352"/>
      <c r="X731" s="352"/>
      <c r="Y731" s="350"/>
    </row>
    <row r="732" spans="18:25" x14ac:dyDescent="0.25">
      <c r="R732" s="379"/>
      <c r="T732" s="377"/>
      <c r="U732" s="380"/>
      <c r="W732" s="352"/>
      <c r="X732" s="352"/>
      <c r="Y732" s="350"/>
    </row>
    <row r="733" spans="18:25" x14ac:dyDescent="0.25">
      <c r="R733" s="379"/>
      <c r="T733" s="377"/>
      <c r="U733" s="380"/>
      <c r="W733" s="352"/>
      <c r="X733" s="352"/>
      <c r="Y733" s="350"/>
    </row>
    <row r="734" spans="18:25" x14ac:dyDescent="0.25">
      <c r="R734" s="379"/>
      <c r="T734" s="377"/>
      <c r="U734" s="380"/>
      <c r="W734" s="352"/>
      <c r="X734" s="352"/>
      <c r="Y734" s="350"/>
    </row>
    <row r="735" spans="18:25" x14ac:dyDescent="0.25">
      <c r="R735" s="379"/>
      <c r="T735" s="377"/>
      <c r="U735" s="380"/>
      <c r="W735" s="352"/>
      <c r="X735" s="352"/>
      <c r="Y735" s="350"/>
    </row>
    <row r="736" spans="18:25" x14ac:dyDescent="0.25">
      <c r="R736" s="379"/>
      <c r="T736" s="377"/>
      <c r="U736" s="380"/>
      <c r="W736" s="352"/>
      <c r="X736" s="352"/>
      <c r="Y736" s="350"/>
    </row>
    <row r="737" spans="18:25" x14ac:dyDescent="0.25">
      <c r="R737" s="379"/>
      <c r="T737" s="377"/>
      <c r="U737" s="380"/>
      <c r="W737" s="352"/>
      <c r="X737" s="352"/>
      <c r="Y737" s="350"/>
    </row>
    <row r="738" spans="18:25" x14ac:dyDescent="0.25">
      <c r="R738" s="379"/>
      <c r="T738" s="377"/>
      <c r="U738" s="380"/>
      <c r="W738" s="352"/>
      <c r="X738" s="352"/>
      <c r="Y738" s="350"/>
    </row>
    <row r="739" spans="18:25" x14ac:dyDescent="0.25">
      <c r="R739" s="379"/>
      <c r="T739" s="377"/>
      <c r="U739" s="380"/>
      <c r="W739" s="352"/>
      <c r="X739" s="352"/>
      <c r="Y739" s="350"/>
    </row>
    <row r="740" spans="18:25" x14ac:dyDescent="0.25">
      <c r="R740" s="379"/>
      <c r="T740" s="377"/>
      <c r="U740" s="380"/>
      <c r="W740" s="352"/>
      <c r="X740" s="352"/>
      <c r="Y740" s="350"/>
    </row>
    <row r="741" spans="18:25" x14ac:dyDescent="0.25">
      <c r="R741" s="379"/>
      <c r="T741" s="377"/>
      <c r="U741" s="380"/>
      <c r="W741" s="352"/>
      <c r="X741" s="352"/>
      <c r="Y741" s="350"/>
    </row>
    <row r="742" spans="18:25" x14ac:dyDescent="0.25">
      <c r="R742" s="379"/>
      <c r="T742" s="377"/>
      <c r="U742" s="380"/>
      <c r="W742" s="352"/>
      <c r="X742" s="352"/>
      <c r="Y742" s="350"/>
    </row>
    <row r="743" spans="18:25" x14ac:dyDescent="0.25">
      <c r="R743" s="379"/>
      <c r="T743" s="377"/>
      <c r="U743" s="380"/>
      <c r="W743" s="352"/>
      <c r="X743" s="352"/>
      <c r="Y743" s="350"/>
    </row>
    <row r="744" spans="18:25" x14ac:dyDescent="0.25">
      <c r="R744" s="379"/>
      <c r="T744" s="377"/>
      <c r="U744" s="380"/>
      <c r="W744" s="352"/>
      <c r="X744" s="352"/>
      <c r="Y744" s="350"/>
    </row>
    <row r="745" spans="18:25" x14ac:dyDescent="0.25">
      <c r="R745" s="379"/>
      <c r="T745" s="377"/>
      <c r="U745" s="380"/>
      <c r="W745" s="352"/>
      <c r="X745" s="352"/>
      <c r="Y745" s="350"/>
    </row>
    <row r="746" spans="18:25" x14ac:dyDescent="0.25">
      <c r="R746" s="379"/>
      <c r="T746" s="377"/>
      <c r="U746" s="380"/>
      <c r="W746" s="352"/>
      <c r="X746" s="352"/>
      <c r="Y746" s="350"/>
    </row>
    <row r="747" spans="18:25" x14ac:dyDescent="0.25">
      <c r="R747" s="379"/>
      <c r="T747" s="377"/>
      <c r="U747" s="380"/>
      <c r="W747" s="352"/>
      <c r="X747" s="352"/>
      <c r="Y747" s="350"/>
    </row>
    <row r="748" spans="18:25" x14ac:dyDescent="0.25">
      <c r="R748" s="379"/>
      <c r="T748" s="377"/>
      <c r="U748" s="380"/>
      <c r="W748" s="352"/>
      <c r="X748" s="352"/>
      <c r="Y748" s="350"/>
    </row>
    <row r="749" spans="18:25" x14ac:dyDescent="0.25">
      <c r="R749" s="379"/>
      <c r="T749" s="377"/>
      <c r="U749" s="380"/>
      <c r="W749" s="352"/>
      <c r="X749" s="352"/>
      <c r="Y749" s="350"/>
    </row>
    <row r="750" spans="18:25" x14ac:dyDescent="0.25">
      <c r="R750" s="379"/>
      <c r="T750" s="377"/>
      <c r="U750" s="380"/>
      <c r="W750" s="352"/>
      <c r="X750" s="352"/>
      <c r="Y750" s="350"/>
    </row>
    <row r="751" spans="18:25" x14ac:dyDescent="0.25">
      <c r="R751" s="379"/>
      <c r="T751" s="377"/>
      <c r="U751" s="380"/>
      <c r="W751" s="352"/>
      <c r="X751" s="352"/>
      <c r="Y751" s="350"/>
    </row>
    <row r="752" spans="18:25" x14ac:dyDescent="0.25">
      <c r="R752" s="379"/>
      <c r="T752" s="377"/>
      <c r="U752" s="380"/>
      <c r="W752" s="352"/>
      <c r="X752" s="352"/>
      <c r="Y752" s="350"/>
    </row>
    <row r="753" spans="18:25" x14ac:dyDescent="0.25">
      <c r="R753" s="379"/>
      <c r="T753" s="377"/>
      <c r="U753" s="380"/>
      <c r="W753" s="352"/>
      <c r="X753" s="352"/>
      <c r="Y753" s="350"/>
    </row>
    <row r="754" spans="18:25" x14ac:dyDescent="0.25">
      <c r="R754" s="379"/>
      <c r="T754" s="377"/>
      <c r="U754" s="380"/>
      <c r="W754" s="352"/>
      <c r="X754" s="352"/>
      <c r="Y754" s="350"/>
    </row>
    <row r="755" spans="18:25" x14ac:dyDescent="0.25">
      <c r="R755" s="379"/>
      <c r="T755" s="377"/>
      <c r="U755" s="380"/>
      <c r="W755" s="352"/>
      <c r="X755" s="352"/>
      <c r="Y755" s="350"/>
    </row>
    <row r="756" spans="18:25" x14ac:dyDescent="0.25">
      <c r="R756" s="379"/>
      <c r="T756" s="377"/>
      <c r="U756" s="380"/>
      <c r="W756" s="352"/>
      <c r="X756" s="352"/>
      <c r="Y756" s="350"/>
    </row>
    <row r="757" spans="18:25" x14ac:dyDescent="0.25">
      <c r="R757" s="379"/>
      <c r="T757" s="377"/>
      <c r="U757" s="380"/>
      <c r="W757" s="352"/>
      <c r="X757" s="352"/>
      <c r="Y757" s="350"/>
    </row>
    <row r="758" spans="18:25" x14ac:dyDescent="0.25">
      <c r="R758" s="379"/>
      <c r="T758" s="377"/>
      <c r="U758" s="380"/>
      <c r="W758" s="352"/>
      <c r="X758" s="352"/>
      <c r="Y758" s="350"/>
    </row>
    <row r="759" spans="18:25" x14ac:dyDescent="0.25">
      <c r="R759" s="379"/>
      <c r="T759" s="377"/>
      <c r="U759" s="380"/>
      <c r="W759" s="352"/>
      <c r="X759" s="352"/>
      <c r="Y759" s="350"/>
    </row>
    <row r="760" spans="18:25" x14ac:dyDescent="0.25">
      <c r="R760" s="379"/>
      <c r="T760" s="377"/>
      <c r="U760" s="380"/>
      <c r="W760" s="352"/>
      <c r="X760" s="352"/>
      <c r="Y760" s="350"/>
    </row>
    <row r="761" spans="18:25" x14ac:dyDescent="0.25">
      <c r="R761" s="379"/>
      <c r="T761" s="377"/>
      <c r="U761" s="380"/>
      <c r="W761" s="352"/>
      <c r="X761" s="352"/>
      <c r="Y761" s="350"/>
    </row>
    <row r="762" spans="18:25" x14ac:dyDescent="0.25">
      <c r="R762" s="379"/>
      <c r="T762" s="377"/>
      <c r="U762" s="380"/>
      <c r="W762" s="352"/>
      <c r="X762" s="352"/>
      <c r="Y762" s="350"/>
    </row>
    <row r="763" spans="18:25" x14ac:dyDescent="0.25">
      <c r="R763" s="379"/>
      <c r="T763" s="377"/>
      <c r="U763" s="380"/>
      <c r="W763" s="352"/>
      <c r="X763" s="352"/>
      <c r="Y763" s="350"/>
    </row>
    <row r="764" spans="18:25" x14ac:dyDescent="0.25">
      <c r="R764" s="379"/>
      <c r="T764" s="377"/>
      <c r="U764" s="380"/>
      <c r="W764" s="352"/>
      <c r="X764" s="352"/>
      <c r="Y764" s="350"/>
    </row>
    <row r="765" spans="18:25" x14ac:dyDescent="0.25">
      <c r="R765" s="379"/>
      <c r="T765" s="377"/>
      <c r="U765" s="380"/>
      <c r="W765" s="352"/>
      <c r="X765" s="352"/>
      <c r="Y765" s="350"/>
    </row>
    <row r="766" spans="18:25" x14ac:dyDescent="0.25">
      <c r="R766" s="379"/>
      <c r="T766" s="377"/>
      <c r="U766" s="380"/>
      <c r="W766" s="352"/>
      <c r="X766" s="352"/>
      <c r="Y766" s="350"/>
    </row>
    <row r="767" spans="18:25" x14ac:dyDescent="0.25">
      <c r="R767" s="379"/>
      <c r="T767" s="377"/>
      <c r="U767" s="380"/>
      <c r="W767" s="352"/>
      <c r="X767" s="352"/>
      <c r="Y767" s="350"/>
    </row>
    <row r="768" spans="18:25" x14ac:dyDescent="0.25">
      <c r="R768" s="379"/>
      <c r="T768" s="377"/>
      <c r="U768" s="380"/>
      <c r="W768" s="352"/>
      <c r="X768" s="352"/>
      <c r="Y768" s="350"/>
    </row>
    <row r="769" spans="18:25" x14ac:dyDescent="0.25">
      <c r="R769" s="379"/>
      <c r="T769" s="377"/>
      <c r="U769" s="380"/>
      <c r="W769" s="352"/>
      <c r="X769" s="352"/>
      <c r="Y769" s="350"/>
    </row>
    <row r="770" spans="18:25" x14ac:dyDescent="0.25">
      <c r="R770" s="379"/>
      <c r="T770" s="377"/>
      <c r="U770" s="380"/>
      <c r="W770" s="352"/>
      <c r="X770" s="352"/>
      <c r="Y770" s="350"/>
    </row>
    <row r="771" spans="18:25" x14ac:dyDescent="0.25">
      <c r="R771" s="379"/>
      <c r="T771" s="377"/>
      <c r="U771" s="380"/>
      <c r="W771" s="352"/>
      <c r="X771" s="352"/>
      <c r="Y771" s="350"/>
    </row>
    <row r="772" spans="18:25" x14ac:dyDescent="0.25">
      <c r="R772" s="379"/>
      <c r="T772" s="377"/>
      <c r="U772" s="380"/>
      <c r="W772" s="352"/>
      <c r="X772" s="352"/>
      <c r="Y772" s="350"/>
    </row>
    <row r="773" spans="18:25" x14ac:dyDescent="0.25">
      <c r="R773" s="379"/>
      <c r="T773" s="377"/>
      <c r="U773" s="380"/>
      <c r="W773" s="352"/>
      <c r="X773" s="352"/>
      <c r="Y773" s="350"/>
    </row>
    <row r="774" spans="18:25" x14ac:dyDescent="0.25">
      <c r="R774" s="379"/>
      <c r="T774" s="377"/>
      <c r="U774" s="380"/>
      <c r="W774" s="352"/>
      <c r="X774" s="352"/>
      <c r="Y774" s="350"/>
    </row>
    <row r="775" spans="18:25" x14ac:dyDescent="0.25">
      <c r="R775" s="379"/>
      <c r="T775" s="377"/>
      <c r="U775" s="380"/>
      <c r="W775" s="352"/>
      <c r="X775" s="352"/>
      <c r="Y775" s="350"/>
    </row>
    <row r="776" spans="18:25" x14ac:dyDescent="0.25">
      <c r="R776" s="379"/>
      <c r="T776" s="377"/>
      <c r="U776" s="380"/>
      <c r="W776" s="352"/>
      <c r="X776" s="352"/>
      <c r="Y776" s="350"/>
    </row>
    <row r="777" spans="18:25" x14ac:dyDescent="0.25">
      <c r="R777" s="379"/>
      <c r="T777" s="377"/>
      <c r="U777" s="380"/>
      <c r="W777" s="352"/>
      <c r="X777" s="352"/>
      <c r="Y777" s="350"/>
    </row>
    <row r="778" spans="18:25" x14ac:dyDescent="0.25">
      <c r="R778" s="379"/>
      <c r="T778" s="377"/>
      <c r="U778" s="380"/>
      <c r="W778" s="352"/>
      <c r="X778" s="352"/>
      <c r="Y778" s="350"/>
    </row>
    <row r="779" spans="18:25" x14ac:dyDescent="0.25">
      <c r="R779" s="379"/>
      <c r="T779" s="377"/>
      <c r="U779" s="380"/>
      <c r="W779" s="352"/>
      <c r="X779" s="352"/>
      <c r="Y779" s="350"/>
    </row>
    <row r="780" spans="18:25" x14ac:dyDescent="0.25">
      <c r="R780" s="379"/>
      <c r="T780" s="377"/>
      <c r="U780" s="380"/>
      <c r="W780" s="352"/>
      <c r="X780" s="352"/>
      <c r="Y780" s="350"/>
    </row>
    <row r="781" spans="18:25" x14ac:dyDescent="0.25">
      <c r="R781" s="379"/>
      <c r="T781" s="377"/>
      <c r="U781" s="380"/>
      <c r="W781" s="352"/>
      <c r="X781" s="352"/>
      <c r="Y781" s="350"/>
    </row>
    <row r="782" spans="18:25" x14ac:dyDescent="0.25">
      <c r="R782" s="379"/>
      <c r="T782" s="377"/>
      <c r="U782" s="380"/>
      <c r="W782" s="352"/>
      <c r="X782" s="352"/>
      <c r="Y782" s="350"/>
    </row>
    <row r="783" spans="18:25" x14ac:dyDescent="0.25">
      <c r="R783" s="379"/>
      <c r="T783" s="377"/>
      <c r="U783" s="380"/>
      <c r="W783" s="352"/>
      <c r="X783" s="352"/>
      <c r="Y783" s="350"/>
    </row>
    <row r="784" spans="18:25" x14ac:dyDescent="0.25">
      <c r="R784" s="379"/>
      <c r="T784" s="377"/>
      <c r="U784" s="380"/>
      <c r="W784" s="352"/>
      <c r="X784" s="352"/>
      <c r="Y784" s="350"/>
    </row>
    <row r="785" spans="18:25" x14ac:dyDescent="0.25">
      <c r="R785" s="379"/>
      <c r="T785" s="377"/>
      <c r="U785" s="380"/>
      <c r="W785" s="352"/>
      <c r="X785" s="352"/>
      <c r="Y785" s="350"/>
    </row>
    <row r="786" spans="18:25" x14ac:dyDescent="0.25">
      <c r="R786" s="379"/>
      <c r="T786" s="377"/>
      <c r="U786" s="380"/>
      <c r="W786" s="352"/>
      <c r="X786" s="352"/>
      <c r="Y786" s="350"/>
    </row>
    <row r="787" spans="18:25" x14ac:dyDescent="0.25">
      <c r="R787" s="379"/>
      <c r="T787" s="377"/>
      <c r="U787" s="380"/>
      <c r="W787" s="352"/>
      <c r="X787" s="352"/>
      <c r="Y787" s="350"/>
    </row>
    <row r="788" spans="18:25" x14ac:dyDescent="0.25">
      <c r="R788" s="379"/>
      <c r="T788" s="377"/>
      <c r="U788" s="380"/>
      <c r="W788" s="352"/>
      <c r="X788" s="352"/>
      <c r="Y788" s="350"/>
    </row>
    <row r="789" spans="18:25" x14ac:dyDescent="0.25">
      <c r="R789" s="379"/>
      <c r="T789" s="377"/>
      <c r="U789" s="380"/>
      <c r="W789" s="352"/>
      <c r="X789" s="352"/>
      <c r="Y789" s="350"/>
    </row>
    <row r="790" spans="18:25" x14ac:dyDescent="0.25">
      <c r="R790" s="379"/>
      <c r="T790" s="377"/>
      <c r="U790" s="380"/>
      <c r="W790" s="352"/>
      <c r="X790" s="352"/>
      <c r="Y790" s="350"/>
    </row>
    <row r="791" spans="18:25" x14ac:dyDescent="0.25">
      <c r="R791" s="379"/>
      <c r="T791" s="377"/>
      <c r="U791" s="380"/>
      <c r="W791" s="352"/>
      <c r="X791" s="352"/>
      <c r="Y791" s="350"/>
    </row>
    <row r="792" spans="18:25" x14ac:dyDescent="0.25">
      <c r="R792" s="379"/>
      <c r="T792" s="377"/>
      <c r="U792" s="380"/>
      <c r="W792" s="352"/>
      <c r="X792" s="352"/>
      <c r="Y792" s="350"/>
    </row>
    <row r="793" spans="18:25" x14ac:dyDescent="0.25">
      <c r="R793" s="379"/>
      <c r="T793" s="377"/>
      <c r="U793" s="380"/>
      <c r="W793" s="352"/>
      <c r="X793" s="352"/>
      <c r="Y793" s="350"/>
    </row>
    <row r="794" spans="18:25" x14ac:dyDescent="0.25">
      <c r="R794" s="379"/>
      <c r="T794" s="377"/>
      <c r="U794" s="380"/>
      <c r="W794" s="352"/>
      <c r="X794" s="352"/>
      <c r="Y794" s="350"/>
    </row>
    <row r="795" spans="18:25" x14ac:dyDescent="0.25">
      <c r="R795" s="379"/>
      <c r="T795" s="377"/>
      <c r="U795" s="380"/>
      <c r="W795" s="352"/>
      <c r="X795" s="352"/>
      <c r="Y795" s="350"/>
    </row>
    <row r="796" spans="18:25" x14ac:dyDescent="0.25">
      <c r="R796" s="379"/>
      <c r="T796" s="377"/>
      <c r="U796" s="380"/>
      <c r="W796" s="352"/>
      <c r="X796" s="352"/>
      <c r="Y796" s="350"/>
    </row>
    <row r="797" spans="18:25" x14ac:dyDescent="0.25">
      <c r="R797" s="379"/>
      <c r="T797" s="377"/>
      <c r="U797" s="380"/>
      <c r="W797" s="352"/>
      <c r="X797" s="352"/>
      <c r="Y797" s="350"/>
    </row>
    <row r="798" spans="18:25" x14ac:dyDescent="0.25">
      <c r="R798" s="379"/>
      <c r="T798" s="377"/>
      <c r="U798" s="380"/>
      <c r="W798" s="352"/>
      <c r="X798" s="352"/>
      <c r="Y798" s="350"/>
    </row>
    <row r="799" spans="18:25" x14ac:dyDescent="0.25">
      <c r="R799" s="379"/>
      <c r="T799" s="377"/>
      <c r="U799" s="380"/>
      <c r="W799" s="352"/>
      <c r="X799" s="352"/>
      <c r="Y799" s="350"/>
    </row>
    <row r="800" spans="18:25" x14ac:dyDescent="0.25">
      <c r="R800" s="379"/>
      <c r="T800" s="377"/>
      <c r="U800" s="380"/>
      <c r="W800" s="352"/>
      <c r="X800" s="352"/>
      <c r="Y800" s="350"/>
    </row>
    <row r="801" spans="18:25" x14ac:dyDescent="0.25">
      <c r="R801" s="379"/>
      <c r="T801" s="377"/>
      <c r="U801" s="380"/>
      <c r="W801" s="352"/>
      <c r="X801" s="352"/>
      <c r="Y801" s="350"/>
    </row>
    <row r="802" spans="18:25" x14ac:dyDescent="0.25">
      <c r="R802" s="379"/>
      <c r="T802" s="377"/>
      <c r="U802" s="380"/>
      <c r="W802" s="352"/>
      <c r="X802" s="352"/>
      <c r="Y802" s="350"/>
    </row>
    <row r="803" spans="18:25" x14ac:dyDescent="0.25">
      <c r="R803" s="379"/>
      <c r="T803" s="377"/>
      <c r="U803" s="380"/>
      <c r="W803" s="352"/>
      <c r="X803" s="352"/>
      <c r="Y803" s="350"/>
    </row>
    <row r="804" spans="18:25" x14ac:dyDescent="0.25">
      <c r="R804" s="379"/>
      <c r="T804" s="377"/>
      <c r="U804" s="380"/>
      <c r="W804" s="352"/>
      <c r="X804" s="352"/>
      <c r="Y804" s="350"/>
    </row>
    <row r="805" spans="18:25" x14ac:dyDescent="0.25">
      <c r="R805" s="379"/>
      <c r="T805" s="377"/>
      <c r="U805" s="380"/>
      <c r="W805" s="352"/>
      <c r="X805" s="352"/>
      <c r="Y805" s="350"/>
    </row>
    <row r="806" spans="18:25" x14ac:dyDescent="0.25">
      <c r="R806" s="379"/>
      <c r="T806" s="377"/>
      <c r="U806" s="380"/>
      <c r="W806" s="352"/>
      <c r="X806" s="352"/>
      <c r="Y806" s="350"/>
    </row>
    <row r="807" spans="18:25" x14ac:dyDescent="0.25">
      <c r="R807" s="379"/>
      <c r="T807" s="377"/>
      <c r="U807" s="380"/>
      <c r="W807" s="352"/>
      <c r="X807" s="352"/>
      <c r="Y807" s="350"/>
    </row>
    <row r="808" spans="18:25" x14ac:dyDescent="0.25">
      <c r="R808" s="379"/>
      <c r="T808" s="377"/>
      <c r="U808" s="380"/>
      <c r="W808" s="352"/>
      <c r="X808" s="352"/>
      <c r="Y808" s="350"/>
    </row>
    <row r="809" spans="18:25" x14ac:dyDescent="0.25">
      <c r="R809" s="379"/>
      <c r="T809" s="377"/>
      <c r="U809" s="380"/>
      <c r="W809" s="352"/>
      <c r="X809" s="352"/>
      <c r="Y809" s="350"/>
    </row>
    <row r="810" spans="18:25" x14ac:dyDescent="0.25">
      <c r="R810" s="379"/>
      <c r="T810" s="377"/>
      <c r="U810" s="380"/>
      <c r="W810" s="352"/>
      <c r="X810" s="352"/>
      <c r="Y810" s="350"/>
    </row>
    <row r="811" spans="18:25" x14ac:dyDescent="0.25">
      <c r="R811" s="379"/>
      <c r="T811" s="377"/>
      <c r="U811" s="380"/>
      <c r="W811" s="352"/>
      <c r="X811" s="352"/>
      <c r="Y811" s="350"/>
    </row>
    <row r="812" spans="18:25" x14ac:dyDescent="0.25">
      <c r="R812" s="379"/>
      <c r="T812" s="377"/>
      <c r="U812" s="380"/>
      <c r="W812" s="352"/>
      <c r="X812" s="352"/>
      <c r="Y812" s="350"/>
    </row>
    <row r="813" spans="18:25" x14ac:dyDescent="0.25">
      <c r="R813" s="379"/>
      <c r="T813" s="377"/>
      <c r="U813" s="380"/>
      <c r="W813" s="352"/>
      <c r="X813" s="352"/>
      <c r="Y813" s="350"/>
    </row>
    <row r="814" spans="18:25" x14ac:dyDescent="0.25">
      <c r="R814" s="379"/>
      <c r="T814" s="377"/>
      <c r="U814" s="380"/>
      <c r="W814" s="352"/>
      <c r="X814" s="352"/>
      <c r="Y814" s="350"/>
    </row>
    <row r="815" spans="18:25" x14ac:dyDescent="0.25">
      <c r="R815" s="379"/>
      <c r="T815" s="377"/>
      <c r="U815" s="380"/>
      <c r="W815" s="352"/>
      <c r="X815" s="352"/>
      <c r="Y815" s="350"/>
    </row>
    <row r="816" spans="18:25" x14ac:dyDescent="0.25">
      <c r="R816" s="379"/>
      <c r="T816" s="377"/>
      <c r="U816" s="380"/>
      <c r="W816" s="352"/>
      <c r="X816" s="352"/>
      <c r="Y816" s="350"/>
    </row>
    <row r="817" spans="18:25" x14ac:dyDescent="0.25">
      <c r="R817" s="379"/>
      <c r="T817" s="377"/>
      <c r="U817" s="380"/>
      <c r="W817" s="352"/>
      <c r="X817" s="352"/>
      <c r="Y817" s="350"/>
    </row>
    <row r="818" spans="18:25" x14ac:dyDescent="0.25">
      <c r="R818" s="379"/>
      <c r="T818" s="377"/>
      <c r="U818" s="380"/>
      <c r="W818" s="352"/>
      <c r="X818" s="352"/>
      <c r="Y818" s="350"/>
    </row>
    <row r="819" spans="18:25" x14ac:dyDescent="0.25">
      <c r="R819" s="379"/>
      <c r="T819" s="377"/>
      <c r="U819" s="380"/>
      <c r="W819" s="352"/>
      <c r="X819" s="352"/>
      <c r="Y819" s="350"/>
    </row>
    <row r="820" spans="18:25" x14ac:dyDescent="0.25">
      <c r="R820" s="379"/>
      <c r="T820" s="377"/>
      <c r="U820" s="380"/>
      <c r="W820" s="352"/>
      <c r="X820" s="352"/>
      <c r="Y820" s="350"/>
    </row>
    <row r="821" spans="18:25" x14ac:dyDescent="0.25">
      <c r="R821" s="379"/>
      <c r="T821" s="377"/>
      <c r="U821" s="380"/>
      <c r="W821" s="352"/>
      <c r="X821" s="352"/>
      <c r="Y821" s="350"/>
    </row>
    <row r="822" spans="18:25" x14ac:dyDescent="0.25">
      <c r="R822" s="379"/>
      <c r="T822" s="377"/>
      <c r="U822" s="380"/>
      <c r="W822" s="352"/>
      <c r="X822" s="352"/>
      <c r="Y822" s="350"/>
    </row>
    <row r="823" spans="18:25" x14ac:dyDescent="0.25">
      <c r="R823" s="379"/>
      <c r="T823" s="377"/>
      <c r="U823" s="380"/>
      <c r="W823" s="352"/>
      <c r="X823" s="352"/>
      <c r="Y823" s="350"/>
    </row>
    <row r="824" spans="18:25" x14ac:dyDescent="0.25">
      <c r="R824" s="379"/>
      <c r="T824" s="377"/>
      <c r="U824" s="380"/>
      <c r="W824" s="352"/>
      <c r="X824" s="352"/>
      <c r="Y824" s="350"/>
    </row>
    <row r="825" spans="18:25" x14ac:dyDescent="0.25">
      <c r="R825" s="379"/>
      <c r="T825" s="377"/>
      <c r="U825" s="380"/>
      <c r="W825" s="352"/>
      <c r="X825" s="352"/>
      <c r="Y825" s="350"/>
    </row>
    <row r="826" spans="18:25" x14ac:dyDescent="0.25">
      <c r="R826" s="379"/>
      <c r="T826" s="377"/>
      <c r="U826" s="380"/>
      <c r="W826" s="352"/>
      <c r="X826" s="352"/>
      <c r="Y826" s="350"/>
    </row>
    <row r="827" spans="18:25" x14ac:dyDescent="0.25">
      <c r="R827" s="379"/>
      <c r="T827" s="377"/>
      <c r="U827" s="380"/>
      <c r="W827" s="352"/>
      <c r="X827" s="352"/>
      <c r="Y827" s="350"/>
    </row>
    <row r="828" spans="18:25" x14ac:dyDescent="0.25">
      <c r="R828" s="379"/>
      <c r="T828" s="377"/>
      <c r="U828" s="380"/>
      <c r="W828" s="352"/>
      <c r="X828" s="352"/>
      <c r="Y828" s="350"/>
    </row>
    <row r="829" spans="18:25" x14ac:dyDescent="0.25">
      <c r="R829" s="379"/>
      <c r="T829" s="377"/>
      <c r="U829" s="380"/>
      <c r="W829" s="352"/>
      <c r="X829" s="352"/>
      <c r="Y829" s="350"/>
    </row>
    <row r="830" spans="18:25" x14ac:dyDescent="0.25">
      <c r="R830" s="379"/>
      <c r="T830" s="377"/>
      <c r="U830" s="380"/>
      <c r="W830" s="352"/>
      <c r="X830" s="352"/>
      <c r="Y830" s="350"/>
    </row>
    <row r="831" spans="18:25" x14ac:dyDescent="0.25">
      <c r="R831" s="379"/>
      <c r="T831" s="377"/>
      <c r="U831" s="380"/>
      <c r="W831" s="352"/>
      <c r="X831" s="352"/>
      <c r="Y831" s="350"/>
    </row>
    <row r="832" spans="18:25" x14ac:dyDescent="0.25">
      <c r="R832" s="379"/>
      <c r="T832" s="377"/>
      <c r="U832" s="380"/>
      <c r="W832" s="352"/>
      <c r="X832" s="352"/>
      <c r="Y832" s="350"/>
    </row>
    <row r="833" spans="18:25" x14ac:dyDescent="0.25">
      <c r="R833" s="379"/>
      <c r="T833" s="377"/>
      <c r="U833" s="380"/>
      <c r="W833" s="352"/>
      <c r="X833" s="352"/>
      <c r="Y833" s="350"/>
    </row>
    <row r="834" spans="18:25" x14ac:dyDescent="0.25">
      <c r="R834" s="379"/>
      <c r="T834" s="377"/>
      <c r="U834" s="380"/>
      <c r="W834" s="352"/>
      <c r="X834" s="352"/>
      <c r="Y834" s="350"/>
    </row>
    <row r="835" spans="18:25" x14ac:dyDescent="0.25">
      <c r="R835" s="379"/>
      <c r="T835" s="377"/>
      <c r="U835" s="380"/>
      <c r="W835" s="352"/>
      <c r="X835" s="352"/>
      <c r="Y835" s="350"/>
    </row>
    <row r="836" spans="18:25" x14ac:dyDescent="0.25">
      <c r="R836" s="379"/>
      <c r="T836" s="377"/>
      <c r="U836" s="380"/>
      <c r="W836" s="352"/>
      <c r="X836" s="352"/>
      <c r="Y836" s="350"/>
    </row>
    <row r="837" spans="18:25" x14ac:dyDescent="0.25">
      <c r="R837" s="379"/>
      <c r="T837" s="377"/>
      <c r="U837" s="380"/>
      <c r="W837" s="352"/>
      <c r="X837" s="352"/>
      <c r="Y837" s="350"/>
    </row>
    <row r="838" spans="18:25" x14ac:dyDescent="0.25">
      <c r="R838" s="379"/>
      <c r="T838" s="377"/>
      <c r="U838" s="380"/>
      <c r="W838" s="352"/>
      <c r="X838" s="352"/>
      <c r="Y838" s="350"/>
    </row>
    <row r="839" spans="18:25" x14ac:dyDescent="0.25">
      <c r="R839" s="379"/>
      <c r="T839" s="377"/>
      <c r="U839" s="380"/>
      <c r="W839" s="352"/>
      <c r="X839" s="352"/>
      <c r="Y839" s="350"/>
    </row>
    <row r="840" spans="18:25" x14ac:dyDescent="0.25">
      <c r="R840" s="379"/>
      <c r="T840" s="377"/>
      <c r="U840" s="380"/>
      <c r="W840" s="352"/>
      <c r="X840" s="352"/>
      <c r="Y840" s="350"/>
    </row>
    <row r="841" spans="18:25" x14ac:dyDescent="0.25">
      <c r="R841" s="379"/>
      <c r="T841" s="377"/>
      <c r="U841" s="380"/>
      <c r="W841" s="352"/>
      <c r="X841" s="352"/>
      <c r="Y841" s="350"/>
    </row>
    <row r="842" spans="18:25" x14ac:dyDescent="0.25">
      <c r="R842" s="379"/>
      <c r="T842" s="377"/>
      <c r="U842" s="380"/>
      <c r="W842" s="352"/>
      <c r="X842" s="352"/>
      <c r="Y842" s="350"/>
    </row>
    <row r="843" spans="18:25" x14ac:dyDescent="0.25">
      <c r="R843" s="379"/>
      <c r="T843" s="377"/>
      <c r="U843" s="380"/>
      <c r="W843" s="352"/>
      <c r="X843" s="352"/>
      <c r="Y843" s="350"/>
    </row>
    <row r="844" spans="18:25" x14ac:dyDescent="0.25">
      <c r="R844" s="379"/>
      <c r="T844" s="377"/>
      <c r="U844" s="380"/>
      <c r="W844" s="352"/>
      <c r="X844" s="352"/>
      <c r="Y844" s="350"/>
    </row>
    <row r="845" spans="18:25" x14ac:dyDescent="0.25">
      <c r="R845" s="379"/>
      <c r="T845" s="377"/>
      <c r="U845" s="380"/>
      <c r="W845" s="352"/>
      <c r="X845" s="352"/>
      <c r="Y845" s="350"/>
    </row>
    <row r="846" spans="18:25" x14ac:dyDescent="0.25">
      <c r="R846" s="379"/>
      <c r="T846" s="377"/>
      <c r="U846" s="380"/>
      <c r="W846" s="352"/>
      <c r="X846" s="352"/>
      <c r="Y846" s="350"/>
    </row>
    <row r="847" spans="18:25" x14ac:dyDescent="0.25">
      <c r="R847" s="379"/>
      <c r="T847" s="377"/>
      <c r="U847" s="380"/>
      <c r="W847" s="352"/>
      <c r="X847" s="352"/>
      <c r="Y847" s="350"/>
    </row>
    <row r="848" spans="18:25" x14ac:dyDescent="0.25">
      <c r="R848" s="379"/>
      <c r="T848" s="377"/>
      <c r="U848" s="380"/>
      <c r="W848" s="352"/>
      <c r="X848" s="352"/>
      <c r="Y848" s="350"/>
    </row>
    <row r="849" spans="18:25" x14ac:dyDescent="0.25">
      <c r="R849" s="379"/>
      <c r="T849" s="377"/>
      <c r="U849" s="380"/>
      <c r="W849" s="352"/>
      <c r="X849" s="352"/>
      <c r="Y849" s="350"/>
    </row>
    <row r="850" spans="18:25" x14ac:dyDescent="0.25">
      <c r="R850" s="379"/>
      <c r="T850" s="377"/>
      <c r="U850" s="380"/>
      <c r="W850" s="352"/>
      <c r="X850" s="352"/>
      <c r="Y850" s="350"/>
    </row>
    <row r="851" spans="18:25" x14ac:dyDescent="0.25">
      <c r="R851" s="379"/>
      <c r="T851" s="377"/>
      <c r="U851" s="380"/>
      <c r="W851" s="352"/>
      <c r="X851" s="352"/>
      <c r="Y851" s="350"/>
    </row>
    <row r="852" spans="18:25" x14ac:dyDescent="0.25">
      <c r="R852" s="379"/>
      <c r="T852" s="377"/>
      <c r="U852" s="380"/>
      <c r="W852" s="352"/>
      <c r="X852" s="352"/>
      <c r="Y852" s="350"/>
    </row>
    <row r="853" spans="18:25" x14ac:dyDescent="0.25">
      <c r="R853" s="379"/>
      <c r="T853" s="377"/>
      <c r="U853" s="380"/>
      <c r="W853" s="352"/>
      <c r="X853" s="352"/>
      <c r="Y853" s="350"/>
    </row>
    <row r="854" spans="18:25" x14ac:dyDescent="0.25">
      <c r="R854" s="379"/>
      <c r="T854" s="377"/>
      <c r="U854" s="380"/>
      <c r="W854" s="352"/>
      <c r="X854" s="352"/>
      <c r="Y854" s="350"/>
    </row>
    <row r="855" spans="18:25" x14ac:dyDescent="0.25">
      <c r="R855" s="379"/>
      <c r="T855" s="377"/>
      <c r="U855" s="380"/>
      <c r="W855" s="352"/>
      <c r="X855" s="352"/>
      <c r="Y855" s="350"/>
    </row>
    <row r="856" spans="18:25" x14ac:dyDescent="0.25">
      <c r="R856" s="379"/>
      <c r="T856" s="377"/>
      <c r="U856" s="380"/>
      <c r="W856" s="352"/>
      <c r="X856" s="352"/>
      <c r="Y856" s="350"/>
    </row>
    <row r="857" spans="18:25" x14ac:dyDescent="0.25">
      <c r="R857" s="379"/>
      <c r="T857" s="377"/>
      <c r="U857" s="380"/>
      <c r="W857" s="352"/>
      <c r="X857" s="352"/>
      <c r="Y857" s="350"/>
    </row>
    <row r="858" spans="18:25" x14ac:dyDescent="0.25">
      <c r="R858" s="379"/>
      <c r="T858" s="377"/>
      <c r="U858" s="380"/>
      <c r="W858" s="352"/>
      <c r="X858" s="352"/>
      <c r="Y858" s="350"/>
    </row>
    <row r="859" spans="18:25" x14ac:dyDescent="0.25">
      <c r="R859" s="379"/>
      <c r="T859" s="377"/>
      <c r="U859" s="380"/>
      <c r="W859" s="352"/>
      <c r="X859" s="352"/>
      <c r="Y859" s="350"/>
    </row>
    <row r="860" spans="18:25" x14ac:dyDescent="0.25">
      <c r="R860" s="379"/>
      <c r="T860" s="377"/>
      <c r="U860" s="380"/>
      <c r="W860" s="352"/>
      <c r="X860" s="352"/>
      <c r="Y860" s="350"/>
    </row>
    <row r="861" spans="18:25" x14ac:dyDescent="0.25">
      <c r="R861" s="379"/>
      <c r="T861" s="377"/>
      <c r="U861" s="380"/>
      <c r="W861" s="352"/>
      <c r="X861" s="352"/>
      <c r="Y861" s="350"/>
    </row>
    <row r="862" spans="18:25" x14ac:dyDescent="0.25">
      <c r="R862" s="379"/>
      <c r="T862" s="377"/>
      <c r="U862" s="380"/>
      <c r="W862" s="352"/>
      <c r="X862" s="352"/>
      <c r="Y862" s="350"/>
    </row>
    <row r="863" spans="18:25" x14ac:dyDescent="0.25">
      <c r="R863" s="379"/>
      <c r="T863" s="377"/>
      <c r="U863" s="380"/>
      <c r="W863" s="352"/>
      <c r="X863" s="352"/>
      <c r="Y863" s="350"/>
    </row>
    <row r="864" spans="18:25" x14ac:dyDescent="0.25">
      <c r="R864" s="379"/>
      <c r="T864" s="377"/>
      <c r="U864" s="380"/>
      <c r="W864" s="352"/>
      <c r="X864" s="352"/>
      <c r="Y864" s="350"/>
    </row>
    <row r="865" spans="18:25" x14ac:dyDescent="0.25">
      <c r="R865" s="379"/>
      <c r="T865" s="377"/>
      <c r="U865" s="380"/>
      <c r="W865" s="352"/>
      <c r="X865" s="352"/>
      <c r="Y865" s="350"/>
    </row>
    <row r="866" spans="18:25" x14ac:dyDescent="0.25">
      <c r="R866" s="379"/>
      <c r="T866" s="377"/>
      <c r="U866" s="380"/>
      <c r="W866" s="352"/>
      <c r="X866" s="352"/>
      <c r="Y866" s="350"/>
    </row>
    <row r="867" spans="18:25" x14ac:dyDescent="0.25">
      <c r="R867" s="379"/>
      <c r="T867" s="377"/>
      <c r="U867" s="380"/>
      <c r="W867" s="352"/>
      <c r="X867" s="352"/>
      <c r="Y867" s="350"/>
    </row>
    <row r="868" spans="18:25" x14ac:dyDescent="0.25">
      <c r="R868" s="379"/>
      <c r="T868" s="377"/>
      <c r="U868" s="380"/>
      <c r="W868" s="352"/>
      <c r="X868" s="352"/>
      <c r="Y868" s="350"/>
    </row>
    <row r="869" spans="18:25" x14ac:dyDescent="0.25">
      <c r="R869" s="379"/>
      <c r="T869" s="377"/>
      <c r="U869" s="380"/>
      <c r="W869" s="352"/>
      <c r="X869" s="352"/>
      <c r="Y869" s="350"/>
    </row>
    <row r="870" spans="18:25" x14ac:dyDescent="0.25">
      <c r="R870" s="379"/>
      <c r="T870" s="377"/>
      <c r="U870" s="380"/>
      <c r="W870" s="352"/>
      <c r="X870" s="352"/>
      <c r="Y870" s="350"/>
    </row>
    <row r="871" spans="18:25" x14ac:dyDescent="0.25">
      <c r="R871" s="379"/>
      <c r="T871" s="377"/>
      <c r="U871" s="380"/>
      <c r="W871" s="352"/>
      <c r="X871" s="352"/>
      <c r="Y871" s="350"/>
    </row>
    <row r="872" spans="18:25" x14ac:dyDescent="0.25">
      <c r="R872" s="379"/>
      <c r="T872" s="377"/>
      <c r="U872" s="380"/>
      <c r="W872" s="352"/>
      <c r="X872" s="352"/>
      <c r="Y872" s="350"/>
    </row>
    <row r="873" spans="18:25" x14ac:dyDescent="0.25">
      <c r="R873" s="379"/>
      <c r="T873" s="377"/>
      <c r="U873" s="380"/>
      <c r="W873" s="352"/>
      <c r="X873" s="352"/>
      <c r="Y873" s="350"/>
    </row>
    <row r="874" spans="18:25" x14ac:dyDescent="0.25">
      <c r="R874" s="379"/>
      <c r="T874" s="377"/>
      <c r="U874" s="380"/>
      <c r="W874" s="352"/>
      <c r="X874" s="352"/>
      <c r="Y874" s="350"/>
    </row>
    <row r="875" spans="18:25" x14ac:dyDescent="0.25">
      <c r="R875" s="379"/>
      <c r="T875" s="377"/>
      <c r="U875" s="380"/>
      <c r="W875" s="352"/>
      <c r="X875" s="352"/>
      <c r="Y875" s="350"/>
    </row>
    <row r="876" spans="18:25" x14ac:dyDescent="0.25">
      <c r="R876" s="379"/>
      <c r="T876" s="377"/>
      <c r="U876" s="380"/>
      <c r="W876" s="352"/>
      <c r="X876" s="352"/>
      <c r="Y876" s="350"/>
    </row>
    <row r="877" spans="18:25" x14ac:dyDescent="0.25">
      <c r="R877" s="379"/>
      <c r="T877" s="377"/>
      <c r="U877" s="380"/>
      <c r="W877" s="352"/>
      <c r="X877" s="352"/>
      <c r="Y877" s="350"/>
    </row>
    <row r="878" spans="18:25" x14ac:dyDescent="0.25">
      <c r="R878" s="379"/>
      <c r="T878" s="377"/>
      <c r="U878" s="380"/>
      <c r="W878" s="352"/>
      <c r="X878" s="352"/>
      <c r="Y878" s="350"/>
    </row>
    <row r="879" spans="18:25" x14ac:dyDescent="0.25">
      <c r="R879" s="379"/>
      <c r="T879" s="377"/>
      <c r="U879" s="380"/>
      <c r="W879" s="352"/>
      <c r="X879" s="352"/>
      <c r="Y879" s="350"/>
    </row>
    <row r="880" spans="18:25" x14ac:dyDescent="0.25">
      <c r="R880" s="379"/>
      <c r="T880" s="377"/>
      <c r="U880" s="380"/>
      <c r="W880" s="352"/>
      <c r="X880" s="352"/>
      <c r="Y880" s="350"/>
    </row>
    <row r="881" spans="18:25" x14ac:dyDescent="0.25">
      <c r="R881" s="379"/>
      <c r="T881" s="377"/>
      <c r="U881" s="380"/>
      <c r="W881" s="352"/>
      <c r="X881" s="352"/>
      <c r="Y881" s="350"/>
    </row>
    <row r="882" spans="18:25" x14ac:dyDescent="0.25">
      <c r="R882" s="379"/>
      <c r="T882" s="377"/>
      <c r="U882" s="380"/>
      <c r="W882" s="352"/>
      <c r="X882" s="352"/>
      <c r="Y882" s="350"/>
    </row>
    <row r="883" spans="18:25" x14ac:dyDescent="0.25">
      <c r="R883" s="379"/>
      <c r="T883" s="377"/>
      <c r="U883" s="380"/>
      <c r="W883" s="352"/>
      <c r="X883" s="352"/>
      <c r="Y883" s="350"/>
    </row>
    <row r="884" spans="18:25" x14ac:dyDescent="0.25">
      <c r="R884" s="379"/>
      <c r="T884" s="377"/>
      <c r="U884" s="380"/>
      <c r="W884" s="352"/>
      <c r="X884" s="352"/>
      <c r="Y884" s="350"/>
    </row>
    <row r="885" spans="18:25" x14ac:dyDescent="0.25">
      <c r="R885" s="379"/>
      <c r="T885" s="377"/>
      <c r="U885" s="380"/>
      <c r="W885" s="352"/>
      <c r="X885" s="352"/>
      <c r="Y885" s="350"/>
    </row>
    <row r="886" spans="18:25" x14ac:dyDescent="0.25">
      <c r="R886" s="379"/>
      <c r="T886" s="377"/>
      <c r="U886" s="380"/>
      <c r="W886" s="352"/>
      <c r="X886" s="352"/>
      <c r="Y886" s="350"/>
    </row>
    <row r="887" spans="18:25" x14ac:dyDescent="0.25">
      <c r="R887" s="379"/>
      <c r="T887" s="377"/>
      <c r="U887" s="380"/>
      <c r="W887" s="352"/>
      <c r="X887" s="352"/>
      <c r="Y887" s="350"/>
    </row>
    <row r="888" spans="18:25" x14ac:dyDescent="0.25">
      <c r="R888" s="379"/>
      <c r="T888" s="377"/>
      <c r="U888" s="380"/>
      <c r="W888" s="352"/>
      <c r="X888" s="352"/>
      <c r="Y888" s="350"/>
    </row>
    <row r="889" spans="18:25" x14ac:dyDescent="0.25">
      <c r="R889" s="379"/>
      <c r="T889" s="377"/>
      <c r="U889" s="380"/>
      <c r="W889" s="352"/>
      <c r="X889" s="352"/>
      <c r="Y889" s="350"/>
    </row>
    <row r="890" spans="18:25" x14ac:dyDescent="0.25">
      <c r="R890" s="379"/>
      <c r="T890" s="377"/>
      <c r="U890" s="380"/>
      <c r="W890" s="352"/>
      <c r="X890" s="352"/>
      <c r="Y890" s="350"/>
    </row>
    <row r="891" spans="18:25" x14ac:dyDescent="0.25">
      <c r="R891" s="379"/>
      <c r="T891" s="377"/>
      <c r="U891" s="380"/>
      <c r="W891" s="352"/>
      <c r="X891" s="352"/>
      <c r="Y891" s="350"/>
    </row>
    <row r="892" spans="18:25" x14ac:dyDescent="0.25">
      <c r="R892" s="379"/>
      <c r="T892" s="377"/>
      <c r="U892" s="380"/>
      <c r="W892" s="352"/>
      <c r="X892" s="352"/>
      <c r="Y892" s="350"/>
    </row>
    <row r="893" spans="18:25" x14ac:dyDescent="0.25">
      <c r="R893" s="379"/>
      <c r="T893" s="377"/>
      <c r="U893" s="380"/>
      <c r="W893" s="352"/>
      <c r="X893" s="352"/>
      <c r="Y893" s="350"/>
    </row>
    <row r="894" spans="18:25" x14ac:dyDescent="0.25">
      <c r="R894" s="379"/>
      <c r="T894" s="377"/>
      <c r="U894" s="380"/>
      <c r="W894" s="352"/>
      <c r="X894" s="352"/>
      <c r="Y894" s="350"/>
    </row>
    <row r="895" spans="18:25" x14ac:dyDescent="0.25">
      <c r="R895" s="379"/>
      <c r="T895" s="377"/>
      <c r="U895" s="380"/>
      <c r="W895" s="352"/>
      <c r="X895" s="352"/>
      <c r="Y895" s="350"/>
    </row>
    <row r="896" spans="18:25" x14ac:dyDescent="0.25">
      <c r="R896" s="379"/>
      <c r="T896" s="377"/>
      <c r="U896" s="380"/>
      <c r="W896" s="352"/>
      <c r="X896" s="352"/>
      <c r="Y896" s="350"/>
    </row>
    <row r="897" spans="18:25" x14ac:dyDescent="0.25">
      <c r="R897" s="379"/>
      <c r="T897" s="377"/>
      <c r="U897" s="380"/>
      <c r="W897" s="352"/>
      <c r="X897" s="352"/>
      <c r="Y897" s="350"/>
    </row>
    <row r="898" spans="18:25" x14ac:dyDescent="0.25">
      <c r="R898" s="379"/>
      <c r="T898" s="377"/>
      <c r="U898" s="380"/>
      <c r="W898" s="352"/>
      <c r="X898" s="352"/>
      <c r="Y898" s="350"/>
    </row>
    <row r="899" spans="18:25" x14ac:dyDescent="0.25">
      <c r="R899" s="379"/>
      <c r="T899" s="377"/>
      <c r="U899" s="380"/>
      <c r="W899" s="352"/>
      <c r="X899" s="352"/>
      <c r="Y899" s="350"/>
    </row>
    <row r="900" spans="18:25" x14ac:dyDescent="0.25">
      <c r="R900" s="379"/>
      <c r="T900" s="377"/>
      <c r="U900" s="380"/>
      <c r="W900" s="352"/>
      <c r="X900" s="352"/>
      <c r="Y900" s="350"/>
    </row>
    <row r="901" spans="18:25" x14ac:dyDescent="0.25">
      <c r="R901" s="379"/>
      <c r="T901" s="377"/>
      <c r="U901" s="380"/>
      <c r="W901" s="352"/>
      <c r="X901" s="352"/>
      <c r="Y901" s="350"/>
    </row>
    <row r="902" spans="18:25" x14ac:dyDescent="0.25">
      <c r="R902" s="379"/>
      <c r="T902" s="377"/>
      <c r="U902" s="380"/>
      <c r="W902" s="352"/>
      <c r="X902" s="352"/>
      <c r="Y902" s="350"/>
    </row>
    <row r="903" spans="18:25" x14ac:dyDescent="0.25">
      <c r="R903" s="379"/>
      <c r="T903" s="377"/>
      <c r="U903" s="380"/>
      <c r="W903" s="352"/>
      <c r="X903" s="352"/>
      <c r="Y903" s="350"/>
    </row>
    <row r="904" spans="18:25" x14ac:dyDescent="0.25">
      <c r="R904" s="379"/>
      <c r="T904" s="377"/>
      <c r="U904" s="380"/>
      <c r="W904" s="352"/>
      <c r="X904" s="352"/>
      <c r="Y904" s="350"/>
    </row>
    <row r="905" spans="18:25" x14ac:dyDescent="0.25">
      <c r="R905" s="379"/>
      <c r="T905" s="377"/>
      <c r="U905" s="380"/>
      <c r="W905" s="352"/>
      <c r="X905" s="352"/>
      <c r="Y905" s="350"/>
    </row>
    <row r="906" spans="18:25" x14ac:dyDescent="0.25">
      <c r="R906" s="379"/>
      <c r="T906" s="377"/>
      <c r="U906" s="380"/>
      <c r="W906" s="352"/>
      <c r="X906" s="352"/>
      <c r="Y906" s="350"/>
    </row>
    <row r="907" spans="18:25" x14ac:dyDescent="0.25">
      <c r="R907" s="379"/>
      <c r="T907" s="377"/>
      <c r="U907" s="380"/>
      <c r="W907" s="352"/>
      <c r="X907" s="352"/>
      <c r="Y907" s="350"/>
    </row>
    <row r="908" spans="18:25" x14ac:dyDescent="0.25">
      <c r="R908" s="379"/>
      <c r="T908" s="377"/>
      <c r="U908" s="380"/>
      <c r="W908" s="352"/>
      <c r="X908" s="352"/>
      <c r="Y908" s="350"/>
    </row>
    <row r="909" spans="18:25" x14ac:dyDescent="0.25">
      <c r="R909" s="379"/>
      <c r="T909" s="377"/>
      <c r="U909" s="380"/>
      <c r="W909" s="352"/>
      <c r="X909" s="352"/>
      <c r="Y909" s="350"/>
    </row>
    <row r="910" spans="18:25" x14ac:dyDescent="0.25">
      <c r="R910" s="379"/>
      <c r="T910" s="377"/>
      <c r="U910" s="380"/>
      <c r="W910" s="352"/>
      <c r="X910" s="352"/>
      <c r="Y910" s="350"/>
    </row>
    <row r="911" spans="18:25" x14ac:dyDescent="0.25">
      <c r="R911" s="379"/>
      <c r="T911" s="377"/>
      <c r="U911" s="380"/>
      <c r="W911" s="352"/>
      <c r="X911" s="352"/>
      <c r="Y911" s="350"/>
    </row>
    <row r="912" spans="18:25" x14ac:dyDescent="0.25">
      <c r="R912" s="379"/>
      <c r="T912" s="377"/>
      <c r="U912" s="380"/>
      <c r="W912" s="352"/>
      <c r="X912" s="352"/>
      <c r="Y912" s="350"/>
    </row>
    <row r="913" spans="18:25" x14ac:dyDescent="0.25">
      <c r="R913" s="379"/>
      <c r="T913" s="377"/>
      <c r="U913" s="380"/>
      <c r="W913" s="352"/>
      <c r="X913" s="352"/>
      <c r="Y913" s="350"/>
    </row>
    <row r="914" spans="18:25" x14ac:dyDescent="0.25">
      <c r="R914" s="379"/>
      <c r="T914" s="377"/>
      <c r="U914" s="380"/>
      <c r="W914" s="352"/>
      <c r="X914" s="352"/>
      <c r="Y914" s="350"/>
    </row>
    <row r="915" spans="18:25" x14ac:dyDescent="0.25">
      <c r="R915" s="379"/>
      <c r="T915" s="377"/>
      <c r="U915" s="380"/>
      <c r="W915" s="352"/>
      <c r="X915" s="352"/>
      <c r="Y915" s="350"/>
    </row>
    <row r="916" spans="18:25" x14ac:dyDescent="0.25">
      <c r="R916" s="379"/>
      <c r="T916" s="377"/>
      <c r="U916" s="380"/>
      <c r="W916" s="352"/>
      <c r="X916" s="352"/>
      <c r="Y916" s="350"/>
    </row>
    <row r="917" spans="18:25" x14ac:dyDescent="0.25">
      <c r="R917" s="379"/>
      <c r="T917" s="377"/>
      <c r="U917" s="380"/>
      <c r="W917" s="352"/>
      <c r="X917" s="352"/>
      <c r="Y917" s="350"/>
    </row>
    <row r="918" spans="18:25" x14ac:dyDescent="0.25">
      <c r="R918" s="379"/>
      <c r="T918" s="377"/>
      <c r="U918" s="380"/>
      <c r="W918" s="352"/>
      <c r="X918" s="352"/>
      <c r="Y918" s="350"/>
    </row>
    <row r="919" spans="18:25" x14ac:dyDescent="0.25">
      <c r="R919" s="379"/>
      <c r="T919" s="377"/>
      <c r="U919" s="380"/>
      <c r="W919" s="352"/>
      <c r="X919" s="352"/>
      <c r="Y919" s="350"/>
    </row>
    <row r="920" spans="18:25" x14ac:dyDescent="0.25">
      <c r="R920" s="379"/>
      <c r="T920" s="377"/>
      <c r="U920" s="380"/>
      <c r="W920" s="352"/>
      <c r="X920" s="352"/>
      <c r="Y920" s="350"/>
    </row>
    <row r="921" spans="18:25" x14ac:dyDescent="0.25">
      <c r="R921" s="379"/>
      <c r="T921" s="377"/>
      <c r="U921" s="380"/>
      <c r="W921" s="352"/>
      <c r="X921" s="352"/>
      <c r="Y921" s="350"/>
    </row>
    <row r="922" spans="18:25" x14ac:dyDescent="0.25">
      <c r="R922" s="379"/>
      <c r="T922" s="377"/>
      <c r="U922" s="380"/>
      <c r="W922" s="352"/>
      <c r="X922" s="352"/>
      <c r="Y922" s="350"/>
    </row>
    <row r="923" spans="18:25" x14ac:dyDescent="0.25">
      <c r="R923" s="379"/>
      <c r="T923" s="377"/>
      <c r="U923" s="380"/>
      <c r="W923" s="352"/>
      <c r="X923" s="352"/>
      <c r="Y923" s="350"/>
    </row>
    <row r="924" spans="18:25" x14ac:dyDescent="0.25">
      <c r="R924" s="379"/>
      <c r="T924" s="377"/>
      <c r="U924" s="380"/>
      <c r="W924" s="352"/>
      <c r="X924" s="352"/>
      <c r="Y924" s="350"/>
    </row>
    <row r="925" spans="18:25" x14ac:dyDescent="0.25">
      <c r="R925" s="379"/>
      <c r="T925" s="377"/>
      <c r="U925" s="380"/>
      <c r="W925" s="352"/>
      <c r="X925" s="352"/>
      <c r="Y925" s="350"/>
    </row>
    <row r="926" spans="18:25" x14ac:dyDescent="0.25">
      <c r="R926" s="379"/>
      <c r="T926" s="377"/>
      <c r="U926" s="380"/>
      <c r="W926" s="352"/>
      <c r="X926" s="352"/>
      <c r="Y926" s="350"/>
    </row>
    <row r="927" spans="18:25" x14ac:dyDescent="0.25">
      <c r="R927" s="379"/>
      <c r="T927" s="377"/>
      <c r="U927" s="380"/>
      <c r="W927" s="352"/>
      <c r="X927" s="352"/>
      <c r="Y927" s="350"/>
    </row>
    <row r="928" spans="18:25" x14ac:dyDescent="0.25">
      <c r="R928" s="379"/>
      <c r="T928" s="377"/>
      <c r="U928" s="380"/>
      <c r="W928" s="352"/>
      <c r="X928" s="352"/>
      <c r="Y928" s="350"/>
    </row>
    <row r="929" spans="18:25" x14ac:dyDescent="0.25">
      <c r="R929" s="379"/>
      <c r="T929" s="377"/>
      <c r="U929" s="380"/>
      <c r="W929" s="352"/>
      <c r="X929" s="352"/>
      <c r="Y929" s="350"/>
    </row>
    <row r="930" spans="18:25" x14ac:dyDescent="0.25">
      <c r="R930" s="379"/>
      <c r="T930" s="377"/>
      <c r="U930" s="380"/>
      <c r="W930" s="352"/>
      <c r="X930" s="352"/>
      <c r="Y930" s="350"/>
    </row>
    <row r="931" spans="18:25" x14ac:dyDescent="0.25">
      <c r="R931" s="379"/>
      <c r="T931" s="377"/>
      <c r="U931" s="380"/>
      <c r="W931" s="352"/>
      <c r="X931" s="352"/>
      <c r="Y931" s="350"/>
    </row>
    <row r="932" spans="18:25" x14ac:dyDescent="0.25">
      <c r="R932" s="379"/>
      <c r="T932" s="377"/>
      <c r="U932" s="380"/>
      <c r="W932" s="352"/>
      <c r="X932" s="352"/>
      <c r="Y932" s="350"/>
    </row>
    <row r="933" spans="18:25" x14ac:dyDescent="0.25">
      <c r="R933" s="379"/>
      <c r="T933" s="377"/>
      <c r="U933" s="380"/>
      <c r="W933" s="352"/>
      <c r="X933" s="352"/>
      <c r="Y933" s="350"/>
    </row>
    <row r="934" spans="18:25" x14ac:dyDescent="0.25">
      <c r="R934" s="379"/>
      <c r="T934" s="377"/>
      <c r="U934" s="380"/>
      <c r="W934" s="352"/>
      <c r="X934" s="352"/>
      <c r="Y934" s="350"/>
    </row>
    <row r="935" spans="18:25" x14ac:dyDescent="0.25">
      <c r="R935" s="379"/>
      <c r="T935" s="377"/>
      <c r="U935" s="380"/>
      <c r="W935" s="352"/>
      <c r="X935" s="352"/>
      <c r="Y935" s="350"/>
    </row>
    <row r="936" spans="18:25" x14ac:dyDescent="0.25">
      <c r="R936" s="379"/>
      <c r="T936" s="377"/>
      <c r="U936" s="380"/>
      <c r="W936" s="352"/>
      <c r="X936" s="352"/>
      <c r="Y936" s="350"/>
    </row>
    <row r="937" spans="18:25" x14ac:dyDescent="0.25">
      <c r="R937" s="379"/>
      <c r="T937" s="377"/>
      <c r="U937" s="380"/>
      <c r="W937" s="352"/>
      <c r="X937" s="352"/>
      <c r="Y937" s="350"/>
    </row>
    <row r="938" spans="18:25" x14ac:dyDescent="0.25">
      <c r="R938" s="379"/>
      <c r="T938" s="377"/>
      <c r="U938" s="380"/>
      <c r="W938" s="352"/>
      <c r="X938" s="352"/>
      <c r="Y938" s="350"/>
    </row>
    <row r="939" spans="18:25" x14ac:dyDescent="0.25">
      <c r="R939" s="379"/>
      <c r="T939" s="377"/>
      <c r="U939" s="380"/>
      <c r="W939" s="352"/>
      <c r="X939" s="352"/>
      <c r="Y939" s="350"/>
    </row>
    <row r="940" spans="18:25" x14ac:dyDescent="0.25">
      <c r="R940" s="379"/>
      <c r="T940" s="377"/>
      <c r="U940" s="380"/>
      <c r="W940" s="352"/>
      <c r="X940" s="352"/>
      <c r="Y940" s="350"/>
    </row>
    <row r="941" spans="18:25" x14ac:dyDescent="0.25">
      <c r="R941" s="379"/>
      <c r="T941" s="377"/>
      <c r="U941" s="380"/>
      <c r="W941" s="352"/>
      <c r="X941" s="352"/>
      <c r="Y941" s="350"/>
    </row>
    <row r="942" spans="18:25" x14ac:dyDescent="0.25">
      <c r="R942" s="379"/>
      <c r="T942" s="377"/>
      <c r="U942" s="380"/>
      <c r="W942" s="352"/>
      <c r="X942" s="352"/>
      <c r="Y942" s="350"/>
    </row>
    <row r="943" spans="18:25" x14ac:dyDescent="0.25">
      <c r="R943" s="379"/>
      <c r="T943" s="377"/>
      <c r="U943" s="380"/>
      <c r="W943" s="352"/>
      <c r="X943" s="352"/>
      <c r="Y943" s="350"/>
    </row>
    <row r="944" spans="18:25" x14ac:dyDescent="0.25">
      <c r="R944" s="379"/>
      <c r="T944" s="377"/>
      <c r="U944" s="380"/>
      <c r="W944" s="352"/>
      <c r="X944" s="352"/>
      <c r="Y944" s="350"/>
    </row>
    <row r="945" spans="18:25" x14ac:dyDescent="0.25">
      <c r="R945" s="379"/>
      <c r="T945" s="377"/>
      <c r="U945" s="380"/>
      <c r="W945" s="352"/>
      <c r="X945" s="352"/>
      <c r="Y945" s="350"/>
    </row>
    <row r="946" spans="18:25" x14ac:dyDescent="0.25">
      <c r="R946" s="379"/>
      <c r="T946" s="377"/>
      <c r="U946" s="380"/>
      <c r="W946" s="352"/>
      <c r="X946" s="352"/>
      <c r="Y946" s="350"/>
    </row>
    <row r="947" spans="18:25" x14ac:dyDescent="0.25">
      <c r="R947" s="379"/>
      <c r="T947" s="377"/>
      <c r="U947" s="380"/>
      <c r="W947" s="352"/>
      <c r="X947" s="352"/>
      <c r="Y947" s="350"/>
    </row>
    <row r="948" spans="18:25" x14ac:dyDescent="0.25">
      <c r="R948" s="379"/>
      <c r="T948" s="377"/>
      <c r="U948" s="380"/>
      <c r="W948" s="352"/>
      <c r="X948" s="352"/>
      <c r="Y948" s="350"/>
    </row>
    <row r="949" spans="18:25" x14ac:dyDescent="0.25">
      <c r="R949" s="379"/>
      <c r="T949" s="377"/>
      <c r="U949" s="380"/>
      <c r="W949" s="352"/>
      <c r="X949" s="352"/>
      <c r="Y949" s="350"/>
    </row>
    <row r="950" spans="18:25" x14ac:dyDescent="0.25">
      <c r="R950" s="379"/>
      <c r="T950" s="377"/>
      <c r="U950" s="380"/>
      <c r="W950" s="352"/>
      <c r="X950" s="352"/>
      <c r="Y950" s="350"/>
    </row>
    <row r="951" spans="18:25" x14ac:dyDescent="0.25">
      <c r="R951" s="379"/>
      <c r="T951" s="377"/>
      <c r="U951" s="380"/>
      <c r="W951" s="352"/>
      <c r="X951" s="352"/>
      <c r="Y951" s="350"/>
    </row>
    <row r="952" spans="18:25" x14ac:dyDescent="0.25">
      <c r="R952" s="379"/>
      <c r="T952" s="377"/>
      <c r="U952" s="380"/>
      <c r="W952" s="352"/>
      <c r="X952" s="352"/>
      <c r="Y952" s="350"/>
    </row>
    <row r="953" spans="18:25" x14ac:dyDescent="0.25">
      <c r="R953" s="379"/>
      <c r="T953" s="377"/>
      <c r="U953" s="380"/>
      <c r="W953" s="352"/>
      <c r="X953" s="352"/>
      <c r="Y953" s="350"/>
    </row>
    <row r="954" spans="18:25" x14ac:dyDescent="0.25">
      <c r="R954" s="379"/>
      <c r="T954" s="377"/>
      <c r="U954" s="380"/>
      <c r="W954" s="352"/>
      <c r="X954" s="352"/>
      <c r="Y954" s="350"/>
    </row>
    <row r="955" spans="18:25" x14ac:dyDescent="0.25">
      <c r="R955" s="379"/>
      <c r="T955" s="377"/>
      <c r="U955" s="380"/>
      <c r="W955" s="352"/>
      <c r="X955" s="352"/>
      <c r="Y955" s="350"/>
    </row>
    <row r="956" spans="18:25" x14ac:dyDescent="0.25">
      <c r="R956" s="379"/>
      <c r="T956" s="377"/>
      <c r="U956" s="380"/>
      <c r="W956" s="352"/>
      <c r="X956" s="352"/>
      <c r="Y956" s="350"/>
    </row>
    <row r="957" spans="18:25" x14ac:dyDescent="0.25">
      <c r="R957" s="379"/>
      <c r="T957" s="377"/>
      <c r="U957" s="380"/>
      <c r="W957" s="352"/>
      <c r="X957" s="352"/>
      <c r="Y957" s="350"/>
    </row>
    <row r="958" spans="18:25" x14ac:dyDescent="0.25">
      <c r="R958" s="379"/>
      <c r="T958" s="377"/>
      <c r="U958" s="380"/>
      <c r="W958" s="352"/>
      <c r="X958" s="352"/>
      <c r="Y958" s="350"/>
    </row>
    <row r="959" spans="18:25" x14ac:dyDescent="0.25">
      <c r="R959" s="379"/>
      <c r="T959" s="377"/>
      <c r="U959" s="380"/>
      <c r="W959" s="352"/>
      <c r="X959" s="352"/>
      <c r="Y959" s="350"/>
    </row>
    <row r="960" spans="18:25" x14ac:dyDescent="0.25">
      <c r="R960" s="379"/>
      <c r="T960" s="377"/>
      <c r="U960" s="380"/>
      <c r="W960" s="352"/>
      <c r="X960" s="352"/>
      <c r="Y960" s="350"/>
    </row>
    <row r="961" spans="18:25" x14ac:dyDescent="0.25">
      <c r="R961" s="379"/>
      <c r="T961" s="377"/>
      <c r="U961" s="380"/>
      <c r="W961" s="352"/>
      <c r="X961" s="352"/>
      <c r="Y961" s="350"/>
    </row>
    <row r="962" spans="18:25" x14ac:dyDescent="0.25">
      <c r="R962" s="379"/>
      <c r="T962" s="377"/>
      <c r="U962" s="380"/>
      <c r="W962" s="352"/>
      <c r="X962" s="352"/>
      <c r="Y962" s="350"/>
    </row>
    <row r="963" spans="18:25" x14ac:dyDescent="0.25">
      <c r="R963" s="379"/>
      <c r="T963" s="377"/>
      <c r="U963" s="380"/>
      <c r="W963" s="352"/>
      <c r="X963" s="352"/>
      <c r="Y963" s="350"/>
    </row>
    <row r="964" spans="18:25" x14ac:dyDescent="0.25">
      <c r="R964" s="379"/>
      <c r="T964" s="377"/>
      <c r="U964" s="380"/>
      <c r="W964" s="352"/>
      <c r="X964" s="352"/>
      <c r="Y964" s="350"/>
    </row>
    <row r="965" spans="18:25" x14ac:dyDescent="0.25">
      <c r="R965" s="379"/>
      <c r="T965" s="377"/>
      <c r="U965" s="380"/>
      <c r="W965" s="352"/>
      <c r="X965" s="352"/>
      <c r="Y965" s="350"/>
    </row>
    <row r="966" spans="18:25" x14ac:dyDescent="0.25">
      <c r="R966" s="379"/>
      <c r="T966" s="377"/>
      <c r="U966" s="380"/>
      <c r="W966" s="352"/>
      <c r="X966" s="352"/>
      <c r="Y966" s="350"/>
    </row>
    <row r="967" spans="18:25" x14ac:dyDescent="0.25">
      <c r="R967" s="379"/>
      <c r="T967" s="377"/>
      <c r="U967" s="380"/>
      <c r="W967" s="352"/>
      <c r="X967" s="352"/>
      <c r="Y967" s="350"/>
    </row>
    <row r="968" spans="18:25" x14ac:dyDescent="0.25">
      <c r="R968" s="379"/>
      <c r="T968" s="377"/>
      <c r="U968" s="380"/>
      <c r="W968" s="352"/>
      <c r="X968" s="352"/>
      <c r="Y968" s="350"/>
    </row>
    <row r="969" spans="18:25" x14ac:dyDescent="0.25">
      <c r="R969" s="379"/>
      <c r="T969" s="377"/>
      <c r="U969" s="380"/>
      <c r="W969" s="352"/>
      <c r="X969" s="352"/>
      <c r="Y969" s="350"/>
    </row>
    <row r="970" spans="18:25" x14ac:dyDescent="0.25">
      <c r="R970" s="379"/>
      <c r="T970" s="377"/>
      <c r="U970" s="380"/>
      <c r="W970" s="352"/>
      <c r="X970" s="352"/>
      <c r="Y970" s="350"/>
    </row>
    <row r="971" spans="18:25" x14ac:dyDescent="0.25">
      <c r="R971" s="379"/>
      <c r="T971" s="377"/>
      <c r="U971" s="380"/>
      <c r="W971" s="352"/>
      <c r="X971" s="352"/>
      <c r="Y971" s="350"/>
    </row>
    <row r="972" spans="18:25" x14ac:dyDescent="0.25">
      <c r="R972" s="379"/>
      <c r="T972" s="377"/>
      <c r="U972" s="380"/>
      <c r="W972" s="352"/>
      <c r="X972" s="352"/>
      <c r="Y972" s="350"/>
    </row>
    <row r="973" spans="18:25" x14ac:dyDescent="0.25">
      <c r="R973" s="379"/>
      <c r="T973" s="377"/>
      <c r="U973" s="380"/>
      <c r="W973" s="352"/>
      <c r="X973" s="352"/>
      <c r="Y973" s="350"/>
    </row>
    <row r="974" spans="18:25" x14ac:dyDescent="0.25">
      <c r="R974" s="379"/>
      <c r="T974" s="377"/>
      <c r="U974" s="380"/>
      <c r="W974" s="352"/>
      <c r="X974" s="352"/>
      <c r="Y974" s="350"/>
    </row>
    <row r="975" spans="18:25" x14ac:dyDescent="0.25">
      <c r="R975" s="379"/>
      <c r="T975" s="377"/>
      <c r="U975" s="380"/>
      <c r="W975" s="352"/>
      <c r="X975" s="352"/>
      <c r="Y975" s="350"/>
    </row>
    <row r="976" spans="18:25" x14ac:dyDescent="0.25">
      <c r="R976" s="379"/>
      <c r="T976" s="377"/>
      <c r="U976" s="380"/>
      <c r="W976" s="352"/>
      <c r="X976" s="352"/>
      <c r="Y976" s="350"/>
    </row>
    <row r="977" spans="18:25" x14ac:dyDescent="0.25">
      <c r="R977" s="379"/>
      <c r="T977" s="377"/>
      <c r="U977" s="380"/>
      <c r="W977" s="352"/>
      <c r="X977" s="352"/>
      <c r="Y977" s="350"/>
    </row>
    <row r="978" spans="18:25" x14ac:dyDescent="0.25">
      <c r="R978" s="379"/>
      <c r="T978" s="377"/>
      <c r="U978" s="380"/>
      <c r="W978" s="352"/>
      <c r="X978" s="352"/>
      <c r="Y978" s="350"/>
    </row>
    <row r="979" spans="18:25" x14ac:dyDescent="0.25">
      <c r="R979" s="379"/>
      <c r="T979" s="377"/>
      <c r="U979" s="380"/>
      <c r="W979" s="352"/>
      <c r="X979" s="352"/>
      <c r="Y979" s="350"/>
    </row>
    <row r="980" spans="18:25" x14ac:dyDescent="0.25">
      <c r="R980" s="379"/>
      <c r="T980" s="377"/>
      <c r="U980" s="380"/>
      <c r="W980" s="352"/>
      <c r="X980" s="352"/>
      <c r="Y980" s="350"/>
    </row>
    <row r="981" spans="18:25" x14ac:dyDescent="0.25">
      <c r="R981" s="379"/>
      <c r="T981" s="377"/>
      <c r="U981" s="380"/>
      <c r="W981" s="352"/>
      <c r="X981" s="352"/>
      <c r="Y981" s="350"/>
    </row>
    <row r="982" spans="18:25" x14ac:dyDescent="0.25">
      <c r="R982" s="379"/>
      <c r="T982" s="377"/>
      <c r="U982" s="380"/>
      <c r="W982" s="352"/>
      <c r="X982" s="352"/>
      <c r="Y982" s="350"/>
    </row>
    <row r="983" spans="18:25" x14ac:dyDescent="0.25">
      <c r="R983" s="379"/>
      <c r="T983" s="377"/>
      <c r="U983" s="380"/>
      <c r="W983" s="352"/>
      <c r="X983" s="352"/>
      <c r="Y983" s="350"/>
    </row>
    <row r="984" spans="18:25" x14ac:dyDescent="0.25">
      <c r="R984" s="379"/>
      <c r="T984" s="377"/>
      <c r="U984" s="380"/>
      <c r="W984" s="352"/>
      <c r="X984" s="352"/>
      <c r="Y984" s="350"/>
    </row>
    <row r="985" spans="18:25" x14ac:dyDescent="0.25">
      <c r="R985" s="379"/>
      <c r="T985" s="377"/>
      <c r="U985" s="380"/>
      <c r="W985" s="352"/>
      <c r="X985" s="352"/>
      <c r="Y985" s="350"/>
    </row>
    <row r="986" spans="18:25" x14ac:dyDescent="0.25">
      <c r="R986" s="379"/>
      <c r="T986" s="377"/>
      <c r="U986" s="380"/>
      <c r="W986" s="352"/>
      <c r="X986" s="352"/>
      <c r="Y986" s="350"/>
    </row>
    <row r="987" spans="18:25" x14ac:dyDescent="0.25">
      <c r="R987" s="379"/>
      <c r="T987" s="377"/>
      <c r="U987" s="380"/>
      <c r="W987" s="352"/>
      <c r="X987" s="352"/>
      <c r="Y987" s="350"/>
    </row>
    <row r="988" spans="18:25" x14ac:dyDescent="0.25">
      <c r="R988" s="379"/>
      <c r="T988" s="377"/>
      <c r="U988" s="380"/>
      <c r="W988" s="352"/>
      <c r="X988" s="352"/>
      <c r="Y988" s="350"/>
    </row>
    <row r="989" spans="18:25" x14ac:dyDescent="0.25">
      <c r="R989" s="379"/>
      <c r="T989" s="377"/>
      <c r="U989" s="380"/>
      <c r="W989" s="352"/>
      <c r="X989" s="352"/>
      <c r="Y989" s="350"/>
    </row>
    <row r="990" spans="18:25" x14ac:dyDescent="0.25">
      <c r="R990" s="379"/>
      <c r="T990" s="377"/>
      <c r="U990" s="380"/>
      <c r="W990" s="352"/>
      <c r="X990" s="352"/>
      <c r="Y990" s="350"/>
    </row>
    <row r="991" spans="18:25" x14ac:dyDescent="0.25">
      <c r="R991" s="379"/>
      <c r="T991" s="377"/>
      <c r="U991" s="380"/>
      <c r="W991" s="352"/>
      <c r="X991" s="352"/>
      <c r="Y991" s="350"/>
    </row>
    <row r="992" spans="18:25" x14ac:dyDescent="0.25">
      <c r="R992" s="379"/>
      <c r="T992" s="377"/>
      <c r="U992" s="380"/>
      <c r="W992" s="352"/>
      <c r="X992" s="352"/>
      <c r="Y992" s="350"/>
    </row>
    <row r="993" spans="18:25" x14ac:dyDescent="0.25">
      <c r="R993" s="379"/>
      <c r="T993" s="377"/>
      <c r="U993" s="380"/>
      <c r="W993" s="352"/>
      <c r="X993" s="352"/>
      <c r="Y993" s="350"/>
    </row>
    <row r="994" spans="18:25" x14ac:dyDescent="0.25">
      <c r="R994" s="379"/>
      <c r="T994" s="377"/>
      <c r="U994" s="380"/>
      <c r="W994" s="352"/>
      <c r="X994" s="352"/>
      <c r="Y994" s="350"/>
    </row>
    <row r="995" spans="18:25" x14ac:dyDescent="0.25">
      <c r="R995" s="379"/>
      <c r="T995" s="377"/>
      <c r="U995" s="380"/>
      <c r="W995" s="352"/>
      <c r="X995" s="352"/>
      <c r="Y995" s="350"/>
    </row>
    <row r="996" spans="18:25" x14ac:dyDescent="0.25">
      <c r="R996" s="379"/>
      <c r="T996" s="377"/>
      <c r="U996" s="380"/>
      <c r="W996" s="352"/>
      <c r="X996" s="352"/>
      <c r="Y996" s="350"/>
    </row>
    <row r="997" spans="18:25" x14ac:dyDescent="0.25">
      <c r="R997" s="379"/>
      <c r="T997" s="377"/>
      <c r="U997" s="380"/>
      <c r="W997" s="352"/>
      <c r="X997" s="352"/>
      <c r="Y997" s="350"/>
    </row>
    <row r="998" spans="18:25" x14ac:dyDescent="0.25">
      <c r="R998" s="379"/>
      <c r="T998" s="377"/>
      <c r="U998" s="380"/>
      <c r="W998" s="352"/>
      <c r="X998" s="352"/>
      <c r="Y998" s="350"/>
    </row>
    <row r="999" spans="18:25" x14ac:dyDescent="0.25">
      <c r="R999" s="379"/>
      <c r="T999" s="377"/>
      <c r="U999" s="380"/>
      <c r="W999" s="352"/>
      <c r="X999" s="352"/>
      <c r="Y999" s="350"/>
    </row>
    <row r="1000" spans="18:25" x14ac:dyDescent="0.25">
      <c r="R1000" s="379"/>
      <c r="T1000" s="377"/>
      <c r="U1000" s="380"/>
      <c r="W1000" s="352"/>
      <c r="X1000" s="352"/>
      <c r="Y1000" s="350"/>
    </row>
    <row r="1001" spans="18:25" x14ac:dyDescent="0.25">
      <c r="R1001" s="379"/>
      <c r="T1001" s="377"/>
      <c r="U1001" s="380"/>
      <c r="W1001" s="352"/>
      <c r="X1001" s="352"/>
      <c r="Y1001" s="350"/>
    </row>
    <row r="1002" spans="18:25" x14ac:dyDescent="0.25">
      <c r="R1002" s="379"/>
      <c r="T1002" s="377"/>
      <c r="U1002" s="380"/>
      <c r="W1002" s="352"/>
      <c r="X1002" s="352"/>
      <c r="Y1002" s="350"/>
    </row>
    <row r="1003" spans="18:25" x14ac:dyDescent="0.25">
      <c r="R1003" s="379"/>
      <c r="T1003" s="377"/>
      <c r="U1003" s="380"/>
      <c r="W1003" s="352"/>
      <c r="X1003" s="352"/>
      <c r="Y1003" s="350"/>
    </row>
    <row r="1004" spans="18:25" x14ac:dyDescent="0.25">
      <c r="R1004" s="379"/>
      <c r="T1004" s="377"/>
      <c r="U1004" s="380"/>
      <c r="W1004" s="352"/>
      <c r="X1004" s="352"/>
      <c r="Y1004" s="350"/>
    </row>
    <row r="1005" spans="18:25" x14ac:dyDescent="0.25">
      <c r="R1005" s="379"/>
      <c r="T1005" s="377"/>
      <c r="U1005" s="380"/>
      <c r="W1005" s="352"/>
      <c r="X1005" s="352"/>
      <c r="Y1005" s="350"/>
    </row>
    <row r="1006" spans="18:25" x14ac:dyDescent="0.25">
      <c r="R1006" s="379"/>
      <c r="T1006" s="377"/>
      <c r="U1006" s="380"/>
      <c r="W1006" s="352"/>
      <c r="X1006" s="352"/>
      <c r="Y1006" s="350"/>
    </row>
    <row r="1007" spans="18:25" x14ac:dyDescent="0.25">
      <c r="R1007" s="379"/>
      <c r="T1007" s="377"/>
      <c r="U1007" s="380"/>
      <c r="W1007" s="352"/>
      <c r="X1007" s="352"/>
      <c r="Y1007" s="350"/>
    </row>
    <row r="1008" spans="18:25" x14ac:dyDescent="0.25">
      <c r="R1008" s="379"/>
      <c r="T1008" s="377"/>
      <c r="U1008" s="380"/>
      <c r="W1008" s="352"/>
      <c r="X1008" s="352"/>
      <c r="Y1008" s="350"/>
    </row>
    <row r="1009" spans="18:25" x14ac:dyDescent="0.25">
      <c r="R1009" s="379"/>
      <c r="T1009" s="377"/>
      <c r="U1009" s="380"/>
      <c r="W1009" s="352"/>
      <c r="X1009" s="352"/>
      <c r="Y1009" s="350"/>
    </row>
    <row r="1010" spans="18:25" x14ac:dyDescent="0.25">
      <c r="R1010" s="379"/>
      <c r="T1010" s="377"/>
      <c r="U1010" s="380"/>
      <c r="W1010" s="352"/>
      <c r="X1010" s="352"/>
      <c r="Y1010" s="350"/>
    </row>
    <row r="1011" spans="18:25" x14ac:dyDescent="0.25">
      <c r="R1011" s="379"/>
      <c r="T1011" s="377"/>
      <c r="U1011" s="380"/>
      <c r="W1011" s="352"/>
      <c r="X1011" s="352"/>
      <c r="Y1011" s="350"/>
    </row>
    <row r="1012" spans="18:25" x14ac:dyDescent="0.25">
      <c r="R1012" s="379"/>
      <c r="T1012" s="377"/>
      <c r="U1012" s="380"/>
      <c r="W1012" s="352"/>
      <c r="X1012" s="352"/>
      <c r="Y1012" s="350"/>
    </row>
    <row r="1013" spans="18:25" x14ac:dyDescent="0.25">
      <c r="R1013" s="379"/>
      <c r="T1013" s="377"/>
      <c r="U1013" s="380"/>
      <c r="W1013" s="352"/>
      <c r="X1013" s="352"/>
      <c r="Y1013" s="350"/>
    </row>
    <row r="1014" spans="18:25" x14ac:dyDescent="0.25">
      <c r="R1014" s="379"/>
      <c r="T1014" s="377"/>
      <c r="U1014" s="380"/>
      <c r="W1014" s="352"/>
      <c r="X1014" s="352"/>
      <c r="Y1014" s="350"/>
    </row>
    <row r="1015" spans="18:25" x14ac:dyDescent="0.25">
      <c r="R1015" s="379"/>
      <c r="T1015" s="377"/>
      <c r="U1015" s="380"/>
      <c r="W1015" s="352"/>
      <c r="X1015" s="352"/>
      <c r="Y1015" s="350"/>
    </row>
    <row r="1016" spans="18:25" x14ac:dyDescent="0.25">
      <c r="R1016" s="379"/>
      <c r="T1016" s="377"/>
      <c r="U1016" s="380"/>
      <c r="W1016" s="352"/>
      <c r="X1016" s="352"/>
      <c r="Y1016" s="350"/>
    </row>
    <row r="1017" spans="18:25" x14ac:dyDescent="0.25">
      <c r="R1017" s="379"/>
      <c r="T1017" s="377"/>
      <c r="U1017" s="380"/>
      <c r="W1017" s="352"/>
      <c r="X1017" s="352"/>
      <c r="Y1017" s="350"/>
    </row>
    <row r="1018" spans="18:25" x14ac:dyDescent="0.25">
      <c r="R1018" s="379"/>
      <c r="T1018" s="377"/>
      <c r="U1018" s="380"/>
      <c r="W1018" s="352"/>
      <c r="X1018" s="352"/>
      <c r="Y1018" s="350"/>
    </row>
    <row r="1019" spans="18:25" x14ac:dyDescent="0.25">
      <c r="R1019" s="379"/>
      <c r="T1019" s="377"/>
      <c r="U1019" s="380"/>
      <c r="W1019" s="352"/>
      <c r="X1019" s="352"/>
      <c r="Y1019" s="350"/>
    </row>
    <row r="1020" spans="18:25" x14ac:dyDescent="0.25">
      <c r="R1020" s="379"/>
      <c r="T1020" s="377"/>
      <c r="U1020" s="380"/>
      <c r="W1020" s="352"/>
      <c r="X1020" s="352"/>
      <c r="Y1020" s="350"/>
    </row>
    <row r="1021" spans="18:25" x14ac:dyDescent="0.25">
      <c r="R1021" s="379"/>
      <c r="T1021" s="377"/>
      <c r="U1021" s="380"/>
      <c r="W1021" s="352"/>
      <c r="X1021" s="352"/>
      <c r="Y1021" s="350"/>
    </row>
    <row r="1022" spans="18:25" x14ac:dyDescent="0.25">
      <c r="R1022" s="379"/>
      <c r="T1022" s="377"/>
      <c r="U1022" s="380"/>
      <c r="W1022" s="352"/>
      <c r="X1022" s="352"/>
      <c r="Y1022" s="350"/>
    </row>
    <row r="1023" spans="18:25" x14ac:dyDescent="0.25">
      <c r="R1023" s="379"/>
      <c r="T1023" s="377"/>
      <c r="U1023" s="380"/>
      <c r="W1023" s="352"/>
      <c r="X1023" s="352"/>
      <c r="Y1023" s="350"/>
    </row>
    <row r="1024" spans="18:25" x14ac:dyDescent="0.25">
      <c r="R1024" s="379"/>
      <c r="T1024" s="377"/>
      <c r="U1024" s="380"/>
      <c r="W1024" s="352"/>
      <c r="X1024" s="352"/>
      <c r="Y1024" s="350"/>
    </row>
    <row r="1025" spans="18:25" x14ac:dyDescent="0.25">
      <c r="R1025" s="379"/>
      <c r="T1025" s="377"/>
      <c r="U1025" s="380"/>
      <c r="W1025" s="352"/>
      <c r="X1025" s="352"/>
      <c r="Y1025" s="350"/>
    </row>
    <row r="1026" spans="18:25" x14ac:dyDescent="0.25">
      <c r="R1026" s="379"/>
      <c r="T1026" s="377"/>
      <c r="U1026" s="380"/>
      <c r="W1026" s="352"/>
      <c r="X1026" s="352"/>
      <c r="Y1026" s="350"/>
    </row>
    <row r="1027" spans="18:25" x14ac:dyDescent="0.25">
      <c r="R1027" s="379"/>
      <c r="T1027" s="377"/>
      <c r="U1027" s="380"/>
      <c r="W1027" s="352"/>
      <c r="X1027" s="352"/>
      <c r="Y1027" s="350"/>
    </row>
    <row r="1028" spans="18:25" x14ac:dyDescent="0.25">
      <c r="R1028" s="379"/>
      <c r="T1028" s="377"/>
      <c r="U1028" s="380"/>
      <c r="W1028" s="352"/>
      <c r="X1028" s="352"/>
      <c r="Y1028" s="350"/>
    </row>
    <row r="1029" spans="18:25" x14ac:dyDescent="0.25">
      <c r="R1029" s="379"/>
      <c r="T1029" s="377"/>
      <c r="U1029" s="380"/>
      <c r="W1029" s="352"/>
      <c r="X1029" s="352"/>
      <c r="Y1029" s="350"/>
    </row>
    <row r="1030" spans="18:25" x14ac:dyDescent="0.25">
      <c r="R1030" s="379"/>
      <c r="T1030" s="377"/>
      <c r="U1030" s="380"/>
      <c r="W1030" s="352"/>
      <c r="X1030" s="352"/>
      <c r="Y1030" s="350"/>
    </row>
    <row r="1031" spans="18:25" x14ac:dyDescent="0.25">
      <c r="R1031" s="379"/>
      <c r="T1031" s="377"/>
      <c r="U1031" s="380"/>
      <c r="W1031" s="352"/>
      <c r="X1031" s="352"/>
      <c r="Y1031" s="350"/>
    </row>
    <row r="1032" spans="18:25" x14ac:dyDescent="0.25">
      <c r="R1032" s="379"/>
      <c r="T1032" s="377"/>
      <c r="U1032" s="380"/>
      <c r="W1032" s="352"/>
      <c r="X1032" s="352"/>
      <c r="Y1032" s="350"/>
    </row>
    <row r="1033" spans="18:25" x14ac:dyDescent="0.25">
      <c r="R1033" s="379"/>
      <c r="T1033" s="377"/>
      <c r="U1033" s="380"/>
      <c r="W1033" s="352"/>
      <c r="X1033" s="352"/>
      <c r="Y1033" s="350"/>
    </row>
    <row r="1034" spans="18:25" x14ac:dyDescent="0.25">
      <c r="R1034" s="379"/>
      <c r="T1034" s="377"/>
      <c r="U1034" s="380"/>
      <c r="W1034" s="352"/>
      <c r="X1034" s="352"/>
      <c r="Y1034" s="350"/>
    </row>
    <row r="1035" spans="18:25" x14ac:dyDescent="0.25">
      <c r="R1035" s="379"/>
      <c r="T1035" s="377"/>
      <c r="U1035" s="380"/>
      <c r="W1035" s="352"/>
      <c r="X1035" s="352"/>
      <c r="Y1035" s="350"/>
    </row>
    <row r="1036" spans="18:25" x14ac:dyDescent="0.25">
      <c r="R1036" s="379"/>
      <c r="T1036" s="377"/>
      <c r="U1036" s="380"/>
      <c r="W1036" s="352"/>
      <c r="X1036" s="352"/>
      <c r="Y1036" s="350"/>
    </row>
    <row r="1037" spans="18:25" x14ac:dyDescent="0.25">
      <c r="R1037" s="379"/>
      <c r="T1037" s="377"/>
      <c r="U1037" s="380"/>
      <c r="W1037" s="352"/>
      <c r="X1037" s="352"/>
      <c r="Y1037" s="350"/>
    </row>
    <row r="1038" spans="18:25" x14ac:dyDescent="0.25">
      <c r="R1038" s="379"/>
      <c r="T1038" s="377"/>
      <c r="U1038" s="380"/>
      <c r="W1038" s="352"/>
      <c r="X1038" s="352"/>
      <c r="Y1038" s="350"/>
    </row>
    <row r="1039" spans="18:25" x14ac:dyDescent="0.25">
      <c r="R1039" s="379"/>
      <c r="T1039" s="377"/>
      <c r="U1039" s="380"/>
      <c r="W1039" s="352"/>
      <c r="X1039" s="352"/>
      <c r="Y1039" s="350"/>
    </row>
    <row r="1040" spans="18:25" x14ac:dyDescent="0.25">
      <c r="R1040" s="379"/>
      <c r="T1040" s="377"/>
      <c r="U1040" s="380"/>
      <c r="W1040" s="352"/>
      <c r="X1040" s="352"/>
      <c r="Y1040" s="350"/>
    </row>
    <row r="1041" spans="18:25" x14ac:dyDescent="0.25">
      <c r="R1041" s="379"/>
      <c r="T1041" s="377"/>
      <c r="U1041" s="380"/>
      <c r="W1041" s="352"/>
      <c r="X1041" s="352"/>
      <c r="Y1041" s="350"/>
    </row>
    <row r="1042" spans="18:25" x14ac:dyDescent="0.25">
      <c r="R1042" s="379"/>
      <c r="T1042" s="377"/>
      <c r="U1042" s="380"/>
      <c r="W1042" s="352"/>
      <c r="X1042" s="352"/>
      <c r="Y1042" s="350"/>
    </row>
    <row r="1043" spans="18:25" x14ac:dyDescent="0.25">
      <c r="R1043" s="379"/>
      <c r="T1043" s="377"/>
      <c r="U1043" s="380"/>
      <c r="W1043" s="352"/>
      <c r="X1043" s="352"/>
      <c r="Y1043" s="350"/>
    </row>
    <row r="1044" spans="18:25" x14ac:dyDescent="0.25">
      <c r="R1044" s="379"/>
      <c r="T1044" s="377"/>
      <c r="U1044" s="380"/>
      <c r="W1044" s="352"/>
      <c r="X1044" s="352"/>
      <c r="Y1044" s="350"/>
    </row>
    <row r="1045" spans="18:25" x14ac:dyDescent="0.25">
      <c r="R1045" s="379"/>
      <c r="T1045" s="377"/>
      <c r="U1045" s="380"/>
      <c r="W1045" s="352"/>
      <c r="X1045" s="352"/>
      <c r="Y1045" s="350"/>
    </row>
    <row r="1046" spans="18:25" x14ac:dyDescent="0.25">
      <c r="R1046" s="379"/>
      <c r="T1046" s="377"/>
      <c r="U1046" s="380"/>
      <c r="W1046" s="352"/>
      <c r="X1046" s="352"/>
      <c r="Y1046" s="350"/>
    </row>
    <row r="1047" spans="18:25" x14ac:dyDescent="0.25">
      <c r="R1047" s="379"/>
      <c r="T1047" s="377"/>
      <c r="U1047" s="380"/>
      <c r="W1047" s="352"/>
      <c r="X1047" s="352"/>
      <c r="Y1047" s="350"/>
    </row>
    <row r="1048" spans="18:25" x14ac:dyDescent="0.25">
      <c r="R1048" s="379"/>
      <c r="T1048" s="377"/>
      <c r="U1048" s="380"/>
      <c r="W1048" s="352"/>
      <c r="X1048" s="352"/>
      <c r="Y1048" s="350"/>
    </row>
    <row r="1049" spans="18:25" x14ac:dyDescent="0.25">
      <c r="R1049" s="379"/>
      <c r="T1049" s="377"/>
      <c r="U1049" s="380"/>
      <c r="W1049" s="352"/>
      <c r="X1049" s="352"/>
      <c r="Y1049" s="350"/>
    </row>
    <row r="1050" spans="18:25" x14ac:dyDescent="0.25">
      <c r="R1050" s="379"/>
      <c r="T1050" s="377"/>
      <c r="U1050" s="380"/>
      <c r="W1050" s="352"/>
      <c r="X1050" s="352"/>
      <c r="Y1050" s="350"/>
    </row>
    <row r="1051" spans="18:25" x14ac:dyDescent="0.25">
      <c r="R1051" s="379"/>
      <c r="T1051" s="377"/>
      <c r="U1051" s="380"/>
      <c r="W1051" s="352"/>
      <c r="X1051" s="352"/>
      <c r="Y1051" s="350"/>
    </row>
    <row r="1052" spans="18:25" x14ac:dyDescent="0.25">
      <c r="R1052" s="379"/>
      <c r="T1052" s="377"/>
      <c r="U1052" s="380"/>
      <c r="W1052" s="352"/>
      <c r="X1052" s="352"/>
      <c r="Y1052" s="350"/>
    </row>
    <row r="1053" spans="18:25" x14ac:dyDescent="0.25">
      <c r="R1053" s="379"/>
      <c r="T1053" s="377"/>
      <c r="U1053" s="380"/>
      <c r="W1053" s="352"/>
      <c r="X1053" s="352"/>
      <c r="Y1053" s="350"/>
    </row>
    <row r="1054" spans="18:25" x14ac:dyDescent="0.25">
      <c r="R1054" s="379"/>
      <c r="T1054" s="377"/>
      <c r="U1054" s="380"/>
      <c r="W1054" s="352"/>
      <c r="X1054" s="352"/>
      <c r="Y1054" s="350"/>
    </row>
    <row r="1055" spans="18:25" x14ac:dyDescent="0.25">
      <c r="R1055" s="379"/>
      <c r="T1055" s="377"/>
      <c r="U1055" s="380"/>
      <c r="W1055" s="352"/>
      <c r="X1055" s="352"/>
      <c r="Y1055" s="350"/>
    </row>
    <row r="1056" spans="18:25" x14ac:dyDescent="0.25">
      <c r="R1056" s="379"/>
      <c r="T1056" s="377"/>
      <c r="U1056" s="380"/>
      <c r="W1056" s="352"/>
      <c r="X1056" s="352"/>
      <c r="Y1056" s="350"/>
    </row>
    <row r="1057" spans="18:25" x14ac:dyDescent="0.25">
      <c r="R1057" s="379"/>
      <c r="T1057" s="377"/>
      <c r="U1057" s="380"/>
      <c r="W1057" s="352"/>
      <c r="X1057" s="352"/>
      <c r="Y1057" s="350"/>
    </row>
    <row r="1058" spans="18:25" x14ac:dyDescent="0.25">
      <c r="R1058" s="379"/>
      <c r="T1058" s="377"/>
      <c r="U1058" s="380"/>
      <c r="W1058" s="352"/>
      <c r="X1058" s="352"/>
      <c r="Y1058" s="350"/>
    </row>
    <row r="1059" spans="18:25" x14ac:dyDescent="0.25">
      <c r="R1059" s="379"/>
      <c r="T1059" s="377"/>
      <c r="U1059" s="380"/>
      <c r="W1059" s="352"/>
      <c r="X1059" s="352"/>
      <c r="Y1059" s="350"/>
    </row>
    <row r="1060" spans="18:25" x14ac:dyDescent="0.25">
      <c r="R1060" s="379"/>
      <c r="T1060" s="377"/>
      <c r="U1060" s="380"/>
      <c r="W1060" s="352"/>
      <c r="X1060" s="352"/>
      <c r="Y1060" s="350"/>
    </row>
    <row r="1061" spans="18:25" x14ac:dyDescent="0.25">
      <c r="R1061" s="379"/>
      <c r="T1061" s="377"/>
      <c r="U1061" s="380"/>
      <c r="W1061" s="352"/>
      <c r="X1061" s="352"/>
      <c r="Y1061" s="350"/>
    </row>
    <row r="1062" spans="18:25" x14ac:dyDescent="0.25">
      <c r="R1062" s="379"/>
      <c r="T1062" s="377"/>
      <c r="U1062" s="380"/>
      <c r="W1062" s="352"/>
      <c r="X1062" s="352"/>
      <c r="Y1062" s="350"/>
    </row>
    <row r="1063" spans="18:25" x14ac:dyDescent="0.25">
      <c r="R1063" s="379"/>
      <c r="T1063" s="377"/>
      <c r="U1063" s="380"/>
      <c r="W1063" s="352"/>
      <c r="X1063" s="352"/>
      <c r="Y1063" s="350"/>
    </row>
    <row r="1064" spans="18:25" x14ac:dyDescent="0.25">
      <c r="R1064" s="379"/>
      <c r="T1064" s="377"/>
      <c r="U1064" s="380"/>
      <c r="W1064" s="352"/>
      <c r="X1064" s="352"/>
      <c r="Y1064" s="350"/>
    </row>
    <row r="1065" spans="18:25" x14ac:dyDescent="0.25">
      <c r="R1065" s="379"/>
      <c r="T1065" s="377"/>
      <c r="U1065" s="380"/>
      <c r="W1065" s="352"/>
      <c r="X1065" s="352"/>
      <c r="Y1065" s="350"/>
    </row>
    <row r="1066" spans="18:25" x14ac:dyDescent="0.25">
      <c r="R1066" s="379"/>
      <c r="T1066" s="377"/>
      <c r="U1066" s="380"/>
      <c r="W1066" s="352"/>
      <c r="X1066" s="352"/>
      <c r="Y1066" s="350"/>
    </row>
    <row r="1067" spans="18:25" x14ac:dyDescent="0.25">
      <c r="R1067" s="379"/>
      <c r="T1067" s="377"/>
      <c r="U1067" s="380"/>
      <c r="W1067" s="352"/>
      <c r="X1067" s="352"/>
      <c r="Y1067" s="350"/>
    </row>
    <row r="1068" spans="18:25" x14ac:dyDescent="0.25">
      <c r="R1068" s="379"/>
      <c r="T1068" s="377"/>
      <c r="U1068" s="380"/>
      <c r="W1068" s="352"/>
      <c r="X1068" s="352"/>
      <c r="Y1068" s="350"/>
    </row>
    <row r="1069" spans="18:25" x14ac:dyDescent="0.25">
      <c r="R1069" s="379"/>
      <c r="T1069" s="377"/>
      <c r="U1069" s="380"/>
      <c r="W1069" s="352"/>
      <c r="X1069" s="352"/>
      <c r="Y1069" s="350"/>
    </row>
    <row r="1070" spans="18:25" x14ac:dyDescent="0.25">
      <c r="R1070" s="379"/>
      <c r="T1070" s="377"/>
      <c r="U1070" s="380"/>
      <c r="W1070" s="352"/>
      <c r="X1070" s="352"/>
      <c r="Y1070" s="350"/>
    </row>
    <row r="1071" spans="18:25" x14ac:dyDescent="0.25">
      <c r="R1071" s="379"/>
      <c r="T1071" s="377"/>
      <c r="U1071" s="380"/>
      <c r="W1071" s="352"/>
      <c r="X1071" s="352"/>
      <c r="Y1071" s="350"/>
    </row>
    <row r="1072" spans="18:25" x14ac:dyDescent="0.25">
      <c r="R1072" s="379"/>
      <c r="T1072" s="377"/>
      <c r="U1072" s="380"/>
      <c r="W1072" s="352"/>
      <c r="X1072" s="352"/>
      <c r="Y1072" s="350"/>
    </row>
    <row r="1073" spans="18:25" x14ac:dyDescent="0.25">
      <c r="R1073" s="379"/>
      <c r="T1073" s="377"/>
      <c r="U1073" s="380"/>
      <c r="W1073" s="352"/>
      <c r="X1073" s="352"/>
      <c r="Y1073" s="350"/>
    </row>
    <row r="1074" spans="18:25" x14ac:dyDescent="0.25">
      <c r="R1074" s="379"/>
      <c r="T1074" s="377"/>
      <c r="U1074" s="380"/>
      <c r="W1074" s="352"/>
      <c r="X1074" s="352"/>
      <c r="Y1074" s="350"/>
    </row>
    <row r="1075" spans="18:25" x14ac:dyDescent="0.25">
      <c r="R1075" s="379"/>
      <c r="T1075" s="377"/>
      <c r="U1075" s="380"/>
      <c r="W1075" s="352"/>
      <c r="X1075" s="352"/>
      <c r="Y1075" s="350"/>
    </row>
    <row r="1076" spans="18:25" x14ac:dyDescent="0.25">
      <c r="R1076" s="379"/>
      <c r="T1076" s="377"/>
      <c r="U1076" s="380"/>
      <c r="W1076" s="352"/>
      <c r="X1076" s="352"/>
      <c r="Y1076" s="350"/>
    </row>
    <row r="1077" spans="18:25" x14ac:dyDescent="0.25">
      <c r="R1077" s="379"/>
      <c r="T1077" s="377"/>
      <c r="U1077" s="380"/>
      <c r="W1077" s="352"/>
      <c r="X1077" s="352"/>
      <c r="Y1077" s="350"/>
    </row>
    <row r="1078" spans="18:25" x14ac:dyDescent="0.25">
      <c r="R1078" s="379"/>
      <c r="T1078" s="377"/>
      <c r="U1078" s="380"/>
      <c r="W1078" s="352"/>
      <c r="X1078" s="352"/>
      <c r="Y1078" s="350"/>
    </row>
    <row r="1079" spans="18:25" x14ac:dyDescent="0.25">
      <c r="R1079" s="379"/>
      <c r="T1079" s="377"/>
      <c r="U1079" s="380"/>
      <c r="W1079" s="352"/>
      <c r="X1079" s="352"/>
      <c r="Y1079" s="350"/>
    </row>
    <row r="1080" spans="18:25" x14ac:dyDescent="0.25">
      <c r="R1080" s="379"/>
      <c r="T1080" s="377"/>
      <c r="U1080" s="380"/>
      <c r="W1080" s="352"/>
      <c r="X1080" s="352"/>
      <c r="Y1080" s="350"/>
    </row>
    <row r="1081" spans="18:25" x14ac:dyDescent="0.25">
      <c r="R1081" s="379"/>
      <c r="T1081" s="377"/>
      <c r="U1081" s="380"/>
      <c r="W1081" s="352"/>
      <c r="X1081" s="352"/>
      <c r="Y1081" s="350"/>
    </row>
    <row r="1082" spans="18:25" x14ac:dyDescent="0.25">
      <c r="R1082" s="379"/>
      <c r="T1082" s="377"/>
      <c r="U1082" s="380"/>
      <c r="W1082" s="352"/>
      <c r="X1082" s="352"/>
      <c r="Y1082" s="350"/>
    </row>
    <row r="1083" spans="18:25" x14ac:dyDescent="0.25">
      <c r="R1083" s="379"/>
      <c r="T1083" s="377"/>
      <c r="U1083" s="380"/>
      <c r="W1083" s="352"/>
      <c r="X1083" s="352"/>
      <c r="Y1083" s="350"/>
    </row>
    <row r="1084" spans="18:25" x14ac:dyDescent="0.25">
      <c r="R1084" s="379"/>
      <c r="T1084" s="377"/>
      <c r="U1084" s="380"/>
      <c r="W1084" s="352"/>
      <c r="X1084" s="352"/>
      <c r="Y1084" s="350"/>
    </row>
    <row r="1085" spans="18:25" x14ac:dyDescent="0.25">
      <c r="R1085" s="379"/>
      <c r="T1085" s="377"/>
      <c r="U1085" s="380"/>
      <c r="W1085" s="352"/>
      <c r="X1085" s="352"/>
      <c r="Y1085" s="350"/>
    </row>
    <row r="1086" spans="18:25" x14ac:dyDescent="0.25">
      <c r="R1086" s="379"/>
      <c r="T1086" s="377"/>
      <c r="U1086" s="380"/>
      <c r="W1086" s="352"/>
      <c r="X1086" s="352"/>
      <c r="Y1086" s="350"/>
    </row>
    <row r="1087" spans="18:25" x14ac:dyDescent="0.25">
      <c r="R1087" s="379"/>
      <c r="T1087" s="377"/>
      <c r="U1087" s="380"/>
      <c r="W1087" s="352"/>
      <c r="X1087" s="352"/>
      <c r="Y1087" s="350"/>
    </row>
    <row r="1088" spans="18:25" x14ac:dyDescent="0.25">
      <c r="R1088" s="379"/>
      <c r="T1088" s="377"/>
      <c r="U1088" s="380"/>
      <c r="W1088" s="352"/>
      <c r="X1088" s="352"/>
      <c r="Y1088" s="350"/>
    </row>
    <row r="1089" spans="18:25" x14ac:dyDescent="0.25">
      <c r="R1089" s="379"/>
      <c r="T1089" s="377"/>
      <c r="U1089" s="380"/>
      <c r="W1089" s="352"/>
      <c r="X1089" s="352"/>
      <c r="Y1089" s="350"/>
    </row>
    <row r="1090" spans="18:25" x14ac:dyDescent="0.25">
      <c r="R1090" s="379"/>
      <c r="T1090" s="377"/>
      <c r="U1090" s="380"/>
      <c r="W1090" s="352"/>
      <c r="X1090" s="352"/>
      <c r="Y1090" s="350"/>
    </row>
    <row r="1091" spans="18:25" x14ac:dyDescent="0.25">
      <c r="R1091" s="379"/>
      <c r="T1091" s="377"/>
      <c r="U1091" s="380"/>
      <c r="W1091" s="352"/>
      <c r="X1091" s="352"/>
      <c r="Y1091" s="350"/>
    </row>
    <row r="1092" spans="18:25" x14ac:dyDescent="0.25">
      <c r="R1092" s="379"/>
      <c r="T1092" s="377"/>
      <c r="U1092" s="380"/>
      <c r="W1092" s="352"/>
      <c r="X1092" s="352"/>
      <c r="Y1092" s="350"/>
    </row>
    <row r="1093" spans="18:25" x14ac:dyDescent="0.25">
      <c r="R1093" s="379"/>
      <c r="T1093" s="377"/>
      <c r="U1093" s="380"/>
      <c r="W1093" s="352"/>
      <c r="X1093" s="352"/>
      <c r="Y1093" s="350"/>
    </row>
    <row r="1094" spans="18:25" x14ac:dyDescent="0.25">
      <c r="R1094" s="379"/>
      <c r="T1094" s="377"/>
      <c r="U1094" s="380"/>
      <c r="W1094" s="352"/>
      <c r="X1094" s="352"/>
      <c r="Y1094" s="350"/>
    </row>
    <row r="1095" spans="18:25" x14ac:dyDescent="0.25">
      <c r="R1095" s="379"/>
      <c r="T1095" s="377"/>
      <c r="U1095" s="380"/>
      <c r="W1095" s="352"/>
      <c r="X1095" s="352"/>
      <c r="Y1095" s="350"/>
    </row>
    <row r="1096" spans="18:25" x14ac:dyDescent="0.25">
      <c r="R1096" s="379"/>
      <c r="T1096" s="377"/>
      <c r="U1096" s="380"/>
      <c r="W1096" s="352"/>
      <c r="X1096" s="352"/>
      <c r="Y1096" s="350"/>
    </row>
    <row r="1097" spans="18:25" x14ac:dyDescent="0.25">
      <c r="R1097" s="379"/>
      <c r="T1097" s="377"/>
      <c r="U1097" s="380"/>
      <c r="W1097" s="352"/>
      <c r="X1097" s="352"/>
      <c r="Y1097" s="350"/>
    </row>
    <row r="1098" spans="18:25" x14ac:dyDescent="0.25">
      <c r="R1098" s="379"/>
      <c r="T1098" s="377"/>
      <c r="U1098" s="380"/>
      <c r="W1098" s="352"/>
      <c r="X1098" s="352"/>
      <c r="Y1098" s="350"/>
    </row>
    <row r="1099" spans="18:25" x14ac:dyDescent="0.25">
      <c r="R1099" s="379"/>
      <c r="T1099" s="377"/>
      <c r="U1099" s="380"/>
      <c r="W1099" s="352"/>
      <c r="X1099" s="352"/>
      <c r="Y1099" s="350"/>
    </row>
    <row r="1100" spans="18:25" x14ac:dyDescent="0.25">
      <c r="R1100" s="379"/>
      <c r="T1100" s="377"/>
      <c r="U1100" s="380"/>
      <c r="W1100" s="352"/>
      <c r="X1100" s="352"/>
      <c r="Y1100" s="350"/>
    </row>
    <row r="1101" spans="18:25" x14ac:dyDescent="0.25">
      <c r="R1101" s="379"/>
      <c r="T1101" s="377"/>
      <c r="U1101" s="380"/>
      <c r="W1101" s="352"/>
      <c r="X1101" s="352"/>
      <c r="Y1101" s="350"/>
    </row>
    <row r="1102" spans="18:25" x14ac:dyDescent="0.25">
      <c r="R1102" s="379"/>
      <c r="T1102" s="377"/>
      <c r="U1102" s="380"/>
      <c r="W1102" s="352"/>
      <c r="X1102" s="352"/>
      <c r="Y1102" s="350"/>
    </row>
    <row r="1103" spans="18:25" x14ac:dyDescent="0.25">
      <c r="R1103" s="379"/>
      <c r="T1103" s="377"/>
      <c r="U1103" s="380"/>
      <c r="W1103" s="352"/>
      <c r="X1103" s="352"/>
      <c r="Y1103" s="350"/>
    </row>
    <row r="1104" spans="18:25" x14ac:dyDescent="0.25">
      <c r="R1104" s="379"/>
      <c r="T1104" s="377"/>
      <c r="U1104" s="380"/>
      <c r="W1104" s="352"/>
      <c r="X1104" s="352"/>
      <c r="Y1104" s="350"/>
    </row>
    <row r="1105" spans="18:25" x14ac:dyDescent="0.25">
      <c r="R1105" s="379"/>
      <c r="T1105" s="377"/>
      <c r="U1105" s="380"/>
      <c r="W1105" s="352"/>
      <c r="X1105" s="352"/>
      <c r="Y1105" s="350"/>
    </row>
    <row r="1106" spans="18:25" x14ac:dyDescent="0.25">
      <c r="R1106" s="379"/>
      <c r="T1106" s="377"/>
      <c r="U1106" s="380"/>
      <c r="W1106" s="352"/>
      <c r="X1106" s="352"/>
      <c r="Y1106" s="350"/>
    </row>
    <row r="1107" spans="18:25" x14ac:dyDescent="0.25">
      <c r="R1107" s="379"/>
      <c r="T1107" s="377"/>
      <c r="U1107" s="380"/>
      <c r="W1107" s="352"/>
      <c r="X1107" s="352"/>
      <c r="Y1107" s="350"/>
    </row>
    <row r="1108" spans="18:25" x14ac:dyDescent="0.25">
      <c r="R1108" s="379"/>
      <c r="T1108" s="377"/>
      <c r="U1108" s="380"/>
      <c r="W1108" s="352"/>
      <c r="X1108" s="352"/>
      <c r="Y1108" s="350"/>
    </row>
    <row r="1109" spans="18:25" x14ac:dyDescent="0.25">
      <c r="R1109" s="379"/>
      <c r="T1109" s="377"/>
      <c r="U1109" s="380"/>
      <c r="W1109" s="352"/>
      <c r="X1109" s="352"/>
      <c r="Y1109" s="350"/>
    </row>
    <row r="1110" spans="18:25" x14ac:dyDescent="0.25">
      <c r="R1110" s="379"/>
      <c r="T1110" s="377"/>
      <c r="U1110" s="380"/>
      <c r="W1110" s="352"/>
      <c r="X1110" s="352"/>
      <c r="Y1110" s="350"/>
    </row>
    <row r="1111" spans="18:25" x14ac:dyDescent="0.25">
      <c r="R1111" s="379"/>
      <c r="T1111" s="377"/>
      <c r="U1111" s="380"/>
      <c r="W1111" s="352"/>
      <c r="X1111" s="352"/>
      <c r="Y1111" s="350"/>
    </row>
    <row r="1112" spans="18:25" x14ac:dyDescent="0.25">
      <c r="R1112" s="379"/>
      <c r="T1112" s="377"/>
      <c r="U1112" s="380"/>
      <c r="W1112" s="352"/>
      <c r="X1112" s="352"/>
      <c r="Y1112" s="350"/>
    </row>
    <row r="1113" spans="18:25" x14ac:dyDescent="0.25">
      <c r="R1113" s="379"/>
      <c r="T1113" s="377"/>
      <c r="U1113" s="380"/>
      <c r="W1113" s="352"/>
      <c r="X1113" s="352"/>
      <c r="Y1113" s="350"/>
    </row>
    <row r="1114" spans="18:25" x14ac:dyDescent="0.25">
      <c r="R1114" s="379"/>
      <c r="T1114" s="377"/>
      <c r="U1114" s="380"/>
      <c r="W1114" s="352"/>
      <c r="X1114" s="352"/>
      <c r="Y1114" s="350"/>
    </row>
    <row r="1115" spans="18:25" x14ac:dyDescent="0.25">
      <c r="R1115" s="379"/>
      <c r="T1115" s="377"/>
      <c r="U1115" s="380"/>
      <c r="W1115" s="352"/>
      <c r="X1115" s="352"/>
      <c r="Y1115" s="350"/>
    </row>
    <row r="1116" spans="18:25" x14ac:dyDescent="0.25">
      <c r="R1116" s="379"/>
      <c r="T1116" s="377"/>
      <c r="U1116" s="380"/>
      <c r="W1116" s="352"/>
      <c r="X1116" s="352"/>
      <c r="Y1116" s="350"/>
    </row>
    <row r="1117" spans="18:25" x14ac:dyDescent="0.25">
      <c r="R1117" s="379"/>
      <c r="T1117" s="377"/>
      <c r="U1117" s="380"/>
      <c r="W1117" s="352"/>
      <c r="X1117" s="352"/>
      <c r="Y1117" s="350"/>
    </row>
    <row r="1118" spans="18:25" x14ac:dyDescent="0.25">
      <c r="R1118" s="379"/>
      <c r="T1118" s="377"/>
      <c r="U1118" s="380"/>
      <c r="W1118" s="352"/>
      <c r="X1118" s="352"/>
      <c r="Y1118" s="350"/>
    </row>
    <row r="1119" spans="18:25" x14ac:dyDescent="0.25">
      <c r="R1119" s="379"/>
      <c r="T1119" s="377"/>
      <c r="U1119" s="380"/>
      <c r="W1119" s="352"/>
      <c r="X1119" s="352"/>
      <c r="Y1119" s="350"/>
    </row>
    <row r="1120" spans="18:25" x14ac:dyDescent="0.25">
      <c r="R1120" s="379"/>
      <c r="T1120" s="377"/>
      <c r="U1120" s="380"/>
      <c r="W1120" s="352"/>
      <c r="X1120" s="352"/>
      <c r="Y1120" s="350"/>
    </row>
    <row r="1121" spans="18:25" x14ac:dyDescent="0.25">
      <c r="R1121" s="379"/>
      <c r="T1121" s="377"/>
      <c r="U1121" s="380"/>
      <c r="W1121" s="352"/>
      <c r="X1121" s="352"/>
      <c r="Y1121" s="350"/>
    </row>
    <row r="1122" spans="18:25" x14ac:dyDescent="0.25">
      <c r="R1122" s="379"/>
      <c r="T1122" s="377"/>
      <c r="U1122" s="380"/>
      <c r="W1122" s="352"/>
      <c r="X1122" s="352"/>
      <c r="Y1122" s="350"/>
    </row>
    <row r="1123" spans="18:25" x14ac:dyDescent="0.25">
      <c r="R1123" s="379"/>
      <c r="T1123" s="377"/>
      <c r="U1123" s="380"/>
      <c r="W1123" s="352"/>
      <c r="X1123" s="352"/>
      <c r="Y1123" s="350"/>
    </row>
    <row r="1124" spans="18:25" x14ac:dyDescent="0.25">
      <c r="R1124" s="379"/>
      <c r="T1124" s="377"/>
      <c r="U1124" s="380"/>
      <c r="W1124" s="352"/>
      <c r="X1124" s="352"/>
      <c r="Y1124" s="350"/>
    </row>
    <row r="1125" spans="18:25" x14ac:dyDescent="0.25">
      <c r="R1125" s="379"/>
      <c r="T1125" s="377"/>
      <c r="U1125" s="380"/>
      <c r="W1125" s="352"/>
      <c r="X1125" s="352"/>
      <c r="Y1125" s="350"/>
    </row>
    <row r="1126" spans="18:25" x14ac:dyDescent="0.25">
      <c r="R1126" s="379"/>
      <c r="T1126" s="377"/>
      <c r="U1126" s="380"/>
      <c r="W1126" s="352"/>
      <c r="X1126" s="352"/>
      <c r="Y1126" s="350"/>
    </row>
    <row r="1127" spans="18:25" x14ac:dyDescent="0.25">
      <c r="R1127" s="379"/>
      <c r="T1127" s="377"/>
      <c r="U1127" s="380"/>
      <c r="W1127" s="352"/>
      <c r="X1127" s="352"/>
      <c r="Y1127" s="350"/>
    </row>
    <row r="1128" spans="18:25" x14ac:dyDescent="0.25">
      <c r="R1128" s="379"/>
      <c r="T1128" s="377"/>
      <c r="U1128" s="380"/>
      <c r="W1128" s="352"/>
      <c r="X1128" s="352"/>
      <c r="Y1128" s="350"/>
    </row>
    <row r="1129" spans="18:25" x14ac:dyDescent="0.25">
      <c r="R1129" s="379"/>
      <c r="T1129" s="377"/>
      <c r="U1129" s="380"/>
      <c r="W1129" s="352"/>
      <c r="X1129" s="352"/>
      <c r="Y1129" s="350"/>
    </row>
    <row r="1130" spans="18:25" x14ac:dyDescent="0.25">
      <c r="R1130" s="379"/>
      <c r="T1130" s="377"/>
      <c r="U1130" s="380"/>
      <c r="W1130" s="352"/>
      <c r="X1130" s="352"/>
      <c r="Y1130" s="350"/>
    </row>
    <row r="1131" spans="18:25" x14ac:dyDescent="0.25">
      <c r="R1131" s="379"/>
      <c r="T1131" s="377"/>
      <c r="U1131" s="380"/>
      <c r="W1131" s="352"/>
      <c r="X1131" s="352"/>
      <c r="Y1131" s="350"/>
    </row>
    <row r="1132" spans="18:25" x14ac:dyDescent="0.25">
      <c r="R1132" s="379"/>
      <c r="T1132" s="377"/>
      <c r="U1132" s="380"/>
      <c r="W1132" s="352"/>
      <c r="X1132" s="352"/>
      <c r="Y1132" s="350"/>
    </row>
    <row r="1133" spans="18:25" x14ac:dyDescent="0.25">
      <c r="R1133" s="379"/>
      <c r="T1133" s="377"/>
      <c r="U1133" s="380"/>
      <c r="W1133" s="352"/>
      <c r="X1133" s="352"/>
      <c r="Y1133" s="350"/>
    </row>
    <row r="1134" spans="18:25" x14ac:dyDescent="0.25">
      <c r="R1134" s="379"/>
      <c r="T1134" s="377"/>
      <c r="U1134" s="380"/>
      <c r="W1134" s="352"/>
      <c r="X1134" s="352"/>
      <c r="Y1134" s="350"/>
    </row>
    <row r="1135" spans="18:25" x14ac:dyDescent="0.25">
      <c r="R1135" s="379"/>
      <c r="T1135" s="377"/>
      <c r="U1135" s="380"/>
      <c r="W1135" s="352"/>
      <c r="X1135" s="352"/>
      <c r="Y1135" s="350"/>
    </row>
    <row r="1136" spans="18:25" x14ac:dyDescent="0.25">
      <c r="R1136" s="379"/>
      <c r="T1136" s="377"/>
      <c r="U1136" s="380"/>
      <c r="W1136" s="352"/>
      <c r="X1136" s="352"/>
      <c r="Y1136" s="350"/>
    </row>
    <row r="1137" spans="18:25" x14ac:dyDescent="0.25">
      <c r="R1137" s="379"/>
      <c r="T1137" s="377"/>
      <c r="U1137" s="380"/>
      <c r="W1137" s="352"/>
      <c r="X1137" s="352"/>
      <c r="Y1137" s="350"/>
    </row>
    <row r="1138" spans="18:25" x14ac:dyDescent="0.25">
      <c r="R1138" s="379"/>
      <c r="T1138" s="377"/>
      <c r="U1138" s="380"/>
      <c r="W1138" s="352"/>
      <c r="X1138" s="352"/>
      <c r="Y1138" s="350"/>
    </row>
    <row r="1139" spans="18:25" x14ac:dyDescent="0.25">
      <c r="R1139" s="379"/>
      <c r="T1139" s="377"/>
      <c r="U1139" s="380"/>
      <c r="W1139" s="352"/>
      <c r="X1139" s="352"/>
      <c r="Y1139" s="350"/>
    </row>
    <row r="1140" spans="18:25" x14ac:dyDescent="0.25">
      <c r="R1140" s="379"/>
      <c r="T1140" s="377"/>
      <c r="U1140" s="380"/>
      <c r="W1140" s="352"/>
      <c r="X1140" s="352"/>
      <c r="Y1140" s="350"/>
    </row>
    <row r="1141" spans="18:25" x14ac:dyDescent="0.25">
      <c r="R1141" s="379"/>
      <c r="T1141" s="377"/>
      <c r="U1141" s="380"/>
      <c r="W1141" s="352"/>
      <c r="X1141" s="352"/>
      <c r="Y1141" s="350"/>
    </row>
    <row r="1142" spans="18:25" x14ac:dyDescent="0.25">
      <c r="R1142" s="379"/>
      <c r="T1142" s="377"/>
      <c r="U1142" s="380"/>
      <c r="W1142" s="352"/>
      <c r="X1142" s="352"/>
      <c r="Y1142" s="350"/>
    </row>
    <row r="1143" spans="18:25" x14ac:dyDescent="0.25">
      <c r="R1143" s="379"/>
      <c r="T1143" s="377"/>
      <c r="U1143" s="380"/>
      <c r="W1143" s="352"/>
      <c r="X1143" s="352"/>
      <c r="Y1143" s="350"/>
    </row>
    <row r="1144" spans="18:25" x14ac:dyDescent="0.25">
      <c r="R1144" s="379"/>
      <c r="T1144" s="377"/>
      <c r="U1144" s="380"/>
      <c r="W1144" s="352"/>
      <c r="X1144" s="352"/>
      <c r="Y1144" s="350"/>
    </row>
    <row r="1145" spans="18:25" x14ac:dyDescent="0.25">
      <c r="R1145" s="379"/>
      <c r="T1145" s="377"/>
      <c r="U1145" s="380"/>
      <c r="W1145" s="352"/>
      <c r="X1145" s="352"/>
      <c r="Y1145" s="350"/>
    </row>
    <row r="1146" spans="18:25" x14ac:dyDescent="0.25">
      <c r="R1146" s="379"/>
      <c r="T1146" s="377"/>
      <c r="U1146" s="380"/>
      <c r="W1146" s="352"/>
      <c r="X1146" s="352"/>
      <c r="Y1146" s="350"/>
    </row>
    <row r="1147" spans="18:25" x14ac:dyDescent="0.25">
      <c r="R1147" s="379"/>
      <c r="T1147" s="377"/>
      <c r="U1147" s="380"/>
      <c r="W1147" s="352"/>
      <c r="X1147" s="352"/>
      <c r="Y1147" s="350"/>
    </row>
    <row r="1148" spans="18:25" x14ac:dyDescent="0.25">
      <c r="R1148" s="379"/>
      <c r="T1148" s="377"/>
      <c r="U1148" s="380"/>
      <c r="W1148" s="352"/>
      <c r="X1148" s="352"/>
      <c r="Y1148" s="350"/>
    </row>
    <row r="1149" spans="18:25" x14ac:dyDescent="0.25">
      <c r="R1149" s="379"/>
      <c r="T1149" s="377"/>
      <c r="U1149" s="380"/>
      <c r="W1149" s="352"/>
      <c r="X1149" s="352"/>
      <c r="Y1149" s="350"/>
    </row>
    <row r="1150" spans="18:25" x14ac:dyDescent="0.25">
      <c r="R1150" s="379"/>
      <c r="T1150" s="377"/>
      <c r="U1150" s="380"/>
      <c r="W1150" s="352"/>
      <c r="X1150" s="352"/>
      <c r="Y1150" s="350"/>
    </row>
    <row r="1151" spans="18:25" x14ac:dyDescent="0.25">
      <c r="R1151" s="379"/>
      <c r="T1151" s="377"/>
      <c r="U1151" s="380"/>
      <c r="W1151" s="352"/>
      <c r="X1151" s="352"/>
      <c r="Y1151" s="350"/>
    </row>
    <row r="1152" spans="18:25" x14ac:dyDescent="0.25">
      <c r="R1152" s="379"/>
      <c r="T1152" s="377"/>
      <c r="U1152" s="380"/>
      <c r="W1152" s="352"/>
      <c r="X1152" s="352"/>
      <c r="Y1152" s="350"/>
    </row>
    <row r="1153" spans="18:25" x14ac:dyDescent="0.25">
      <c r="R1153" s="379"/>
      <c r="T1153" s="377"/>
      <c r="U1153" s="380"/>
      <c r="W1153" s="352"/>
      <c r="X1153" s="352"/>
      <c r="Y1153" s="350"/>
    </row>
    <row r="1154" spans="18:25" x14ac:dyDescent="0.25">
      <c r="R1154" s="379"/>
      <c r="T1154" s="377"/>
      <c r="U1154" s="380"/>
      <c r="W1154" s="352"/>
      <c r="X1154" s="352"/>
      <c r="Y1154" s="350"/>
    </row>
    <row r="1155" spans="18:25" x14ac:dyDescent="0.25">
      <c r="R1155" s="379"/>
      <c r="T1155" s="377"/>
      <c r="U1155" s="380"/>
      <c r="W1155" s="352"/>
      <c r="X1155" s="352"/>
      <c r="Y1155" s="350"/>
    </row>
    <row r="1156" spans="18:25" x14ac:dyDescent="0.25">
      <c r="R1156" s="379"/>
      <c r="T1156" s="377"/>
      <c r="U1156" s="380"/>
      <c r="W1156" s="352"/>
      <c r="X1156" s="352"/>
      <c r="Y1156" s="350"/>
    </row>
    <row r="1157" spans="18:25" x14ac:dyDescent="0.25">
      <c r="R1157" s="379"/>
      <c r="T1157" s="377"/>
      <c r="U1157" s="380"/>
      <c r="W1157" s="352"/>
      <c r="X1157" s="352"/>
      <c r="Y1157" s="350"/>
    </row>
    <row r="1158" spans="18:25" x14ac:dyDescent="0.25">
      <c r="R1158" s="379"/>
      <c r="T1158" s="377"/>
      <c r="U1158" s="380"/>
      <c r="W1158" s="352"/>
      <c r="X1158" s="352"/>
      <c r="Y1158" s="350"/>
    </row>
    <row r="1159" spans="18:25" x14ac:dyDescent="0.25">
      <c r="R1159" s="379"/>
      <c r="T1159" s="377"/>
      <c r="U1159" s="380"/>
      <c r="W1159" s="352"/>
      <c r="X1159" s="352"/>
      <c r="Y1159" s="350"/>
    </row>
    <row r="1160" spans="18:25" x14ac:dyDescent="0.25">
      <c r="R1160" s="379"/>
      <c r="T1160" s="377"/>
      <c r="U1160" s="380"/>
      <c r="W1160" s="352"/>
      <c r="X1160" s="352"/>
      <c r="Y1160" s="350"/>
    </row>
    <row r="1161" spans="18:25" x14ac:dyDescent="0.25">
      <c r="R1161" s="379"/>
      <c r="T1161" s="377"/>
      <c r="U1161" s="380"/>
      <c r="W1161" s="352"/>
      <c r="X1161" s="352"/>
      <c r="Y1161" s="350"/>
    </row>
    <row r="1162" spans="18:25" x14ac:dyDescent="0.25">
      <c r="R1162" s="379"/>
      <c r="T1162" s="377"/>
      <c r="U1162" s="380"/>
      <c r="W1162" s="352"/>
      <c r="X1162" s="352"/>
      <c r="Y1162" s="350"/>
    </row>
    <row r="1163" spans="18:25" x14ac:dyDescent="0.25">
      <c r="R1163" s="379"/>
      <c r="T1163" s="377"/>
      <c r="U1163" s="380"/>
      <c r="W1163" s="352"/>
      <c r="X1163" s="352"/>
      <c r="Y1163" s="350"/>
    </row>
    <row r="1164" spans="18:25" x14ac:dyDescent="0.25">
      <c r="R1164" s="379"/>
      <c r="T1164" s="377"/>
      <c r="U1164" s="380"/>
      <c r="W1164" s="352"/>
      <c r="X1164" s="352"/>
      <c r="Y1164" s="350"/>
    </row>
    <row r="1165" spans="18:25" x14ac:dyDescent="0.25">
      <c r="R1165" s="379"/>
      <c r="T1165" s="377"/>
      <c r="U1165" s="380"/>
      <c r="W1165" s="352"/>
      <c r="X1165" s="352"/>
      <c r="Y1165" s="350"/>
    </row>
    <row r="1166" spans="18:25" x14ac:dyDescent="0.25">
      <c r="R1166" s="379"/>
      <c r="T1166" s="377"/>
      <c r="U1166" s="380"/>
      <c r="W1166" s="352"/>
      <c r="X1166" s="352"/>
      <c r="Y1166" s="350"/>
    </row>
    <row r="1167" spans="18:25" x14ac:dyDescent="0.25">
      <c r="R1167" s="379"/>
      <c r="T1167" s="377"/>
      <c r="U1167" s="380"/>
      <c r="W1167" s="352"/>
      <c r="X1167" s="352"/>
      <c r="Y1167" s="350"/>
    </row>
    <row r="1168" spans="18:25" x14ac:dyDescent="0.25">
      <c r="R1168" s="379"/>
      <c r="T1168" s="377"/>
      <c r="U1168" s="380"/>
      <c r="W1168" s="352"/>
      <c r="X1168" s="352"/>
      <c r="Y1168" s="350"/>
    </row>
    <row r="1169" spans="18:25" x14ac:dyDescent="0.25">
      <c r="R1169" s="379"/>
      <c r="T1169" s="377"/>
      <c r="U1169" s="380"/>
      <c r="W1169" s="352"/>
      <c r="X1169" s="352"/>
      <c r="Y1169" s="350"/>
    </row>
    <row r="1170" spans="18:25" x14ac:dyDescent="0.25">
      <c r="R1170" s="379"/>
      <c r="T1170" s="377"/>
      <c r="U1170" s="380"/>
      <c r="W1170" s="352"/>
      <c r="X1170" s="352"/>
      <c r="Y1170" s="350"/>
    </row>
    <row r="1171" spans="18:25" x14ac:dyDescent="0.25">
      <c r="R1171" s="379"/>
      <c r="T1171" s="377"/>
      <c r="U1171" s="380"/>
      <c r="W1171" s="352"/>
      <c r="X1171" s="352"/>
      <c r="Y1171" s="350"/>
    </row>
    <row r="1172" spans="18:25" x14ac:dyDescent="0.25">
      <c r="R1172" s="379"/>
      <c r="T1172" s="377"/>
      <c r="U1172" s="380"/>
      <c r="W1172" s="352"/>
      <c r="X1172" s="352"/>
      <c r="Y1172" s="350"/>
    </row>
    <row r="1173" spans="18:25" x14ac:dyDescent="0.25">
      <c r="R1173" s="379"/>
      <c r="T1173" s="377"/>
      <c r="U1173" s="380"/>
      <c r="W1173" s="352"/>
      <c r="X1173" s="352"/>
      <c r="Y1173" s="350"/>
    </row>
    <row r="1174" spans="18:25" x14ac:dyDescent="0.25">
      <c r="R1174" s="379"/>
      <c r="T1174" s="377"/>
      <c r="U1174" s="380"/>
      <c r="W1174" s="352"/>
      <c r="X1174" s="352"/>
      <c r="Y1174" s="350"/>
    </row>
    <row r="1175" spans="18:25" x14ac:dyDescent="0.25">
      <c r="R1175" s="379"/>
      <c r="T1175" s="377"/>
      <c r="U1175" s="380"/>
      <c r="W1175" s="352"/>
      <c r="X1175" s="352"/>
      <c r="Y1175" s="350"/>
    </row>
    <row r="1176" spans="18:25" x14ac:dyDescent="0.25">
      <c r="R1176" s="379"/>
      <c r="T1176" s="377"/>
      <c r="U1176" s="380"/>
      <c r="W1176" s="352"/>
      <c r="X1176" s="352"/>
      <c r="Y1176" s="350"/>
    </row>
    <row r="1177" spans="18:25" x14ac:dyDescent="0.25">
      <c r="R1177" s="379"/>
      <c r="T1177" s="377"/>
      <c r="U1177" s="380"/>
      <c r="W1177" s="352"/>
      <c r="X1177" s="352"/>
      <c r="Y1177" s="350"/>
    </row>
    <row r="1178" spans="18:25" x14ac:dyDescent="0.25">
      <c r="R1178" s="379"/>
      <c r="T1178" s="377"/>
      <c r="U1178" s="380"/>
      <c r="W1178" s="352"/>
      <c r="X1178" s="352"/>
      <c r="Y1178" s="350"/>
    </row>
    <row r="1179" spans="18:25" x14ac:dyDescent="0.25">
      <c r="R1179" s="379"/>
      <c r="T1179" s="377"/>
      <c r="U1179" s="380"/>
      <c r="W1179" s="352"/>
      <c r="X1179" s="352"/>
      <c r="Y1179" s="350"/>
    </row>
    <row r="1180" spans="18:25" x14ac:dyDescent="0.25">
      <c r="R1180" s="379"/>
      <c r="T1180" s="377"/>
      <c r="U1180" s="380"/>
      <c r="W1180" s="352"/>
      <c r="X1180" s="352"/>
      <c r="Y1180" s="350"/>
    </row>
    <row r="1181" spans="18:25" x14ac:dyDescent="0.25">
      <c r="R1181" s="379"/>
      <c r="T1181" s="377"/>
      <c r="U1181" s="380"/>
      <c r="W1181" s="352"/>
      <c r="X1181" s="352"/>
      <c r="Y1181" s="350"/>
    </row>
    <row r="1182" spans="18:25" x14ac:dyDescent="0.25">
      <c r="R1182" s="379"/>
      <c r="T1182" s="377"/>
      <c r="U1182" s="380"/>
      <c r="W1182" s="352"/>
      <c r="X1182" s="352"/>
      <c r="Y1182" s="350"/>
    </row>
    <row r="1183" spans="18:25" x14ac:dyDescent="0.25">
      <c r="R1183" s="379"/>
      <c r="T1183" s="377"/>
      <c r="U1183" s="380"/>
      <c r="W1183" s="352"/>
      <c r="X1183" s="352"/>
      <c r="Y1183" s="350"/>
    </row>
    <row r="1184" spans="18:25" x14ac:dyDescent="0.25">
      <c r="R1184" s="379"/>
      <c r="T1184" s="377"/>
      <c r="U1184" s="380"/>
      <c r="W1184" s="352"/>
      <c r="X1184" s="352"/>
      <c r="Y1184" s="350"/>
    </row>
    <row r="1185" spans="18:25" x14ac:dyDescent="0.25">
      <c r="R1185" s="379"/>
      <c r="T1185" s="377"/>
      <c r="U1185" s="380"/>
      <c r="W1185" s="352"/>
      <c r="X1185" s="352"/>
      <c r="Y1185" s="350"/>
    </row>
    <row r="1186" spans="18:25" x14ac:dyDescent="0.25">
      <c r="R1186" s="379"/>
      <c r="T1186" s="377"/>
      <c r="U1186" s="380"/>
      <c r="W1186" s="352"/>
      <c r="X1186" s="352"/>
      <c r="Y1186" s="350"/>
    </row>
    <row r="1187" spans="18:25" x14ac:dyDescent="0.25">
      <c r="R1187" s="379"/>
      <c r="T1187" s="377"/>
      <c r="U1187" s="380"/>
      <c r="W1187" s="352"/>
      <c r="X1187" s="352"/>
      <c r="Y1187" s="350"/>
    </row>
    <row r="1188" spans="18:25" x14ac:dyDescent="0.25">
      <c r="R1188" s="379"/>
      <c r="T1188" s="377"/>
      <c r="U1188" s="380"/>
      <c r="W1188" s="352"/>
      <c r="X1188" s="352"/>
      <c r="Y1188" s="350"/>
    </row>
    <row r="1189" spans="18:25" x14ac:dyDescent="0.25">
      <c r="R1189" s="379"/>
      <c r="T1189" s="377"/>
      <c r="U1189" s="380"/>
      <c r="W1189" s="352"/>
      <c r="X1189" s="352"/>
      <c r="Y1189" s="350"/>
    </row>
    <row r="1190" spans="18:25" x14ac:dyDescent="0.25">
      <c r="R1190" s="379"/>
      <c r="T1190" s="377"/>
      <c r="U1190" s="380"/>
      <c r="W1190" s="352"/>
      <c r="X1190" s="352"/>
      <c r="Y1190" s="350"/>
    </row>
    <row r="1191" spans="18:25" x14ac:dyDescent="0.25">
      <c r="R1191" s="379"/>
      <c r="T1191" s="377"/>
      <c r="U1191" s="380"/>
      <c r="W1191" s="352"/>
      <c r="X1191" s="352"/>
      <c r="Y1191" s="350"/>
    </row>
    <row r="1192" spans="18:25" x14ac:dyDescent="0.25">
      <c r="R1192" s="379"/>
      <c r="T1192" s="377"/>
      <c r="U1192" s="380"/>
      <c r="W1192" s="352"/>
      <c r="X1192" s="352"/>
      <c r="Y1192" s="350"/>
    </row>
    <row r="1193" spans="18:25" x14ac:dyDescent="0.25">
      <c r="R1193" s="379"/>
      <c r="T1193" s="377"/>
      <c r="U1193" s="380"/>
      <c r="W1193" s="352"/>
      <c r="X1193" s="352"/>
      <c r="Y1193" s="350"/>
    </row>
    <row r="1194" spans="18:25" x14ac:dyDescent="0.25">
      <c r="R1194" s="379"/>
      <c r="T1194" s="377"/>
      <c r="U1194" s="380"/>
      <c r="W1194" s="352"/>
      <c r="X1194" s="352"/>
      <c r="Y1194" s="350"/>
    </row>
    <row r="1195" spans="18:25" x14ac:dyDescent="0.25">
      <c r="R1195" s="379"/>
      <c r="T1195" s="377"/>
      <c r="U1195" s="380"/>
      <c r="W1195" s="352"/>
      <c r="X1195" s="352"/>
      <c r="Y1195" s="350"/>
    </row>
    <row r="1196" spans="18:25" x14ac:dyDescent="0.25">
      <c r="R1196" s="379"/>
      <c r="T1196" s="377"/>
      <c r="U1196" s="380"/>
      <c r="W1196" s="352"/>
      <c r="X1196" s="352"/>
      <c r="Y1196" s="350"/>
    </row>
    <row r="1197" spans="18:25" x14ac:dyDescent="0.25">
      <c r="R1197" s="379"/>
      <c r="T1197" s="377"/>
      <c r="U1197" s="380"/>
      <c r="W1197" s="352"/>
      <c r="X1197" s="352"/>
      <c r="Y1197" s="350"/>
    </row>
    <row r="1198" spans="18:25" x14ac:dyDescent="0.25">
      <c r="R1198" s="379"/>
      <c r="T1198" s="377"/>
      <c r="U1198" s="380"/>
      <c r="W1198" s="352"/>
      <c r="X1198" s="352"/>
      <c r="Y1198" s="350"/>
    </row>
    <row r="1199" spans="18:25" x14ac:dyDescent="0.25">
      <c r="R1199" s="379"/>
      <c r="T1199" s="377"/>
      <c r="U1199" s="380"/>
      <c r="W1199" s="352"/>
      <c r="X1199" s="352"/>
      <c r="Y1199" s="350"/>
    </row>
    <row r="1200" spans="18:25" x14ac:dyDescent="0.25">
      <c r="R1200" s="379"/>
      <c r="T1200" s="377"/>
      <c r="U1200" s="380"/>
      <c r="W1200" s="352"/>
      <c r="X1200" s="352"/>
      <c r="Y1200" s="350"/>
    </row>
    <row r="1201" spans="18:25" x14ac:dyDescent="0.25">
      <c r="R1201" s="379"/>
      <c r="T1201" s="377"/>
      <c r="U1201" s="380"/>
      <c r="W1201" s="352"/>
      <c r="X1201" s="352"/>
      <c r="Y1201" s="350"/>
    </row>
    <row r="1202" spans="18:25" x14ac:dyDescent="0.25">
      <c r="R1202" s="379"/>
      <c r="T1202" s="377"/>
      <c r="U1202" s="380"/>
      <c r="W1202" s="352"/>
      <c r="X1202" s="352"/>
      <c r="Y1202" s="350"/>
    </row>
    <row r="1203" spans="18:25" x14ac:dyDescent="0.25">
      <c r="R1203" s="379"/>
      <c r="T1203" s="377"/>
      <c r="U1203" s="380"/>
      <c r="W1203" s="352"/>
      <c r="X1203" s="352"/>
      <c r="Y1203" s="350"/>
    </row>
    <row r="1204" spans="18:25" x14ac:dyDescent="0.25">
      <c r="R1204" s="379"/>
      <c r="T1204" s="377"/>
      <c r="U1204" s="380"/>
      <c r="W1204" s="352"/>
      <c r="X1204" s="352"/>
      <c r="Y1204" s="350"/>
    </row>
    <row r="1205" spans="18:25" x14ac:dyDescent="0.25">
      <c r="R1205" s="379"/>
      <c r="T1205" s="377"/>
      <c r="U1205" s="380"/>
      <c r="W1205" s="352"/>
      <c r="X1205" s="352"/>
      <c r="Y1205" s="350"/>
    </row>
    <row r="1206" spans="18:25" x14ac:dyDescent="0.25">
      <c r="R1206" s="379"/>
      <c r="T1206" s="377"/>
      <c r="U1206" s="380"/>
      <c r="W1206" s="352"/>
      <c r="X1206" s="352"/>
      <c r="Y1206" s="350"/>
    </row>
  </sheetData>
  <phoneticPr fontId="45" type="noConversion"/>
  <conditionalFormatting sqref="H1">
    <cfRule type="containsText" dxfId="1602" priority="2" operator="containsText" text=" ">
      <formula>NOT(ISERROR(SEARCH(" ",H1)))</formula>
    </cfRule>
  </conditionalFormatting>
  <conditionalFormatting sqref="H2">
    <cfRule type="containsText" dxfId="1601" priority="1" operator="containsText" text=" ">
      <formula>NOT(ISERROR(SEARCH(" ",H2)))</formula>
    </cfRule>
  </conditionalFormatting>
  <conditionalFormatting sqref="G4:H4">
    <cfRule type="containsText" dxfId="1600" priority="4" operator="containsText" text=" ">
      <formula>NOT(ISERROR(SEARCH(" ",G4)))</formula>
    </cfRule>
  </conditionalFormatting>
  <conditionalFormatting sqref="I1:I4">
    <cfRule type="containsText" dxfId="1599" priority="3" operator="containsText" text=" ">
      <formula>NOT(ISERROR(SEARCH(" ",I1)))</formula>
    </cfRule>
  </conditionalFormatting>
  <conditionalFormatting sqref="A1:F4 G3:H3 G1:G2">
    <cfRule type="containsText" dxfId="1598" priority="6" operator="containsText" text=" ">
      <formula>NOT(ISERROR(SEARCH(" ",A1)))</formula>
    </cfRule>
  </conditionalFormatting>
  <pageMargins left="0.69930555555555596" right="0.69930555555555596" top="0.75" bottom="0.75" header="0.3" footer="0.3"/>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E75"/>
  <sheetViews>
    <sheetView workbookViewId="0">
      <pane xSplit="6" ySplit="4" topLeftCell="RJ5" activePane="bottomRight" state="frozen"/>
      <selection pane="topRight" activeCell="G1" sqref="G1"/>
      <selection pane="bottomLeft" activeCell="A5" sqref="A5"/>
      <selection pane="bottomRight" activeCell="RS35" sqref="RS35"/>
    </sheetView>
  </sheetViews>
  <sheetFormatPr defaultRowHeight="13.2" x14ac:dyDescent="0.3"/>
  <cols>
    <col min="1" max="1" width="12.77734375" style="341" bestFit="1" customWidth="1"/>
    <col min="2" max="5" width="8.88671875" style="341"/>
    <col min="6" max="6" width="3.33203125" style="384" customWidth="1"/>
    <col min="7" max="7" width="10.33203125" style="341" customWidth="1"/>
    <col min="8" max="8" width="7.109375" style="341" bestFit="1" customWidth="1"/>
    <col min="9" max="9" width="4.21875" style="341" bestFit="1" customWidth="1"/>
    <col min="10" max="10" width="5.44140625" style="341" bestFit="1" customWidth="1"/>
    <col min="11" max="11" width="4.5546875" style="341" bestFit="1" customWidth="1"/>
    <col min="12" max="12" width="7.109375" style="341" bestFit="1" customWidth="1"/>
    <col min="13" max="13" width="4.21875" style="341" bestFit="1" customWidth="1"/>
    <col min="14" max="14" width="5.44140625" style="341" bestFit="1" customWidth="1"/>
    <col min="15" max="15" width="6.6640625" style="341" bestFit="1" customWidth="1"/>
    <col min="16" max="16" width="18.21875" style="341" customWidth="1"/>
    <col min="17" max="17" width="5.6640625" style="341" customWidth="1"/>
    <col min="18" max="18" width="8.88671875" style="341" customWidth="1"/>
    <col min="19" max="19" width="7.109375" style="341" bestFit="1" customWidth="1"/>
    <col min="20" max="20" width="4.21875" style="341" bestFit="1" customWidth="1"/>
    <col min="21" max="21" width="5.44140625" style="341" bestFit="1" customWidth="1"/>
    <col min="22" max="22" width="4.21875" style="341" bestFit="1" customWidth="1"/>
    <col min="23" max="23" width="7.109375" style="341" bestFit="1" customWidth="1"/>
    <col min="24" max="24" width="4.21875" style="341" bestFit="1" customWidth="1"/>
    <col min="25" max="25" width="5.44140625" style="341" bestFit="1" customWidth="1"/>
    <col min="26" max="26" width="7.5546875" style="341" bestFit="1" customWidth="1"/>
    <col min="27" max="27" width="16.5546875" style="341" customWidth="1"/>
    <col min="28" max="28" width="6" style="341" bestFit="1" customWidth="1"/>
    <col min="29" max="29" width="8" style="341" customWidth="1"/>
    <col min="30" max="30" width="8.88671875" style="341"/>
    <col min="31" max="31" width="4.21875" style="341" bestFit="1" customWidth="1"/>
    <col min="32" max="32" width="5.44140625" style="341" bestFit="1" customWidth="1"/>
    <col min="33" max="33" width="4.21875" style="341" bestFit="1" customWidth="1"/>
    <col min="34" max="34" width="7.109375" style="341" bestFit="1" customWidth="1"/>
    <col min="35" max="35" width="4.21875" style="341" bestFit="1" customWidth="1"/>
    <col min="36" max="36" width="5.44140625" style="341" bestFit="1" customWidth="1"/>
    <col min="37" max="37" width="6.6640625" style="341" bestFit="1" customWidth="1"/>
    <col min="38" max="38" width="16.33203125" style="341" bestFit="1" customWidth="1"/>
    <col min="39" max="40" width="8.88671875" style="341"/>
    <col min="41" max="41" width="7.109375" style="341" bestFit="1" customWidth="1"/>
    <col min="42" max="42" width="4.21875" style="341" bestFit="1" customWidth="1"/>
    <col min="43" max="43" width="5.44140625" style="341" bestFit="1" customWidth="1"/>
    <col min="44" max="44" width="4.21875" style="341" bestFit="1" customWidth="1"/>
    <col min="45" max="45" width="7.109375" style="341" bestFit="1" customWidth="1"/>
    <col min="46" max="46" width="4.21875" style="341" bestFit="1" customWidth="1"/>
    <col min="47" max="47" width="5.44140625" style="341" bestFit="1" customWidth="1"/>
    <col min="48" max="48" width="4.21875" style="341" bestFit="1" customWidth="1"/>
    <col min="49" max="49" width="14.109375" style="341" bestFit="1" customWidth="1"/>
    <col min="50" max="51" width="8.88671875" style="341"/>
    <col min="52" max="52" width="7.109375" style="341" bestFit="1" customWidth="1"/>
    <col min="53" max="53" width="4.21875" style="341" bestFit="1" customWidth="1"/>
    <col min="54" max="54" width="5.44140625" style="341" bestFit="1" customWidth="1"/>
    <col min="55" max="55" width="4.21875" style="341" bestFit="1" customWidth="1"/>
    <col min="56" max="56" width="7.109375" style="341" bestFit="1" customWidth="1"/>
    <col min="57" max="57" width="4.21875" style="341" bestFit="1" customWidth="1"/>
    <col min="58" max="58" width="5.44140625" style="341" bestFit="1" customWidth="1"/>
    <col min="59" max="59" width="6.6640625" style="341" bestFit="1" customWidth="1"/>
    <col min="60" max="60" width="16.33203125" style="341" bestFit="1" customWidth="1"/>
    <col min="61" max="62" width="8.88671875" style="341"/>
    <col min="63" max="63" width="7.109375" style="341" bestFit="1" customWidth="1"/>
    <col min="64" max="64" width="4.21875" style="341" bestFit="1" customWidth="1"/>
    <col min="65" max="65" width="5.44140625" style="341" bestFit="1" customWidth="1"/>
    <col min="66" max="66" width="4.21875" style="341" bestFit="1" customWidth="1"/>
    <col min="67" max="67" width="7.109375" style="341" bestFit="1" customWidth="1"/>
    <col min="68" max="68" width="4.21875" style="341" bestFit="1" customWidth="1"/>
    <col min="69" max="69" width="5.44140625" style="341" bestFit="1" customWidth="1"/>
    <col min="70" max="70" width="5.77734375" style="341" bestFit="1" customWidth="1"/>
    <col min="71" max="71" width="8.88671875" style="341"/>
    <col min="72" max="72" width="10.44140625" style="341" customWidth="1"/>
    <col min="73" max="73" width="12.88671875" style="341" bestFit="1" customWidth="1"/>
    <col min="74" max="74" width="7.109375" style="341" bestFit="1" customWidth="1"/>
    <col min="75" max="75" width="4.21875" style="341" bestFit="1" customWidth="1"/>
    <col min="76" max="76" width="5.44140625" style="341" bestFit="1" customWidth="1"/>
    <col min="77" max="77" width="4.21875" style="341" bestFit="1" customWidth="1"/>
    <col min="78" max="78" width="7.109375" style="341" bestFit="1" customWidth="1"/>
    <col min="79" max="79" width="4.21875" style="341" bestFit="1" customWidth="1"/>
    <col min="80" max="80" width="5.44140625" style="341" bestFit="1" customWidth="1"/>
    <col min="81" max="81" width="6.6640625" style="341" bestFit="1" customWidth="1"/>
    <col min="82" max="84" width="8.88671875" style="341"/>
    <col min="85" max="85" width="7.109375" style="341" bestFit="1" customWidth="1"/>
    <col min="86" max="86" width="4.21875" style="341" bestFit="1" customWidth="1"/>
    <col min="87" max="87" width="5.44140625" style="341" bestFit="1" customWidth="1"/>
    <col min="88" max="88" width="4.21875" style="341" bestFit="1" customWidth="1"/>
    <col min="89" max="89" width="7.109375" style="341" bestFit="1" customWidth="1"/>
    <col min="90" max="90" width="4.21875" style="341" bestFit="1" customWidth="1"/>
    <col min="91" max="91" width="5.44140625" style="341" bestFit="1" customWidth="1"/>
    <col min="92" max="92" width="6.6640625" style="341" bestFit="1" customWidth="1"/>
    <col min="93" max="95" width="8.88671875" style="341"/>
    <col min="96" max="96" width="7.109375" style="341" bestFit="1" customWidth="1"/>
    <col min="97" max="97" width="4.21875" style="341" bestFit="1" customWidth="1"/>
    <col min="98" max="98" width="5.44140625" style="341" bestFit="1" customWidth="1"/>
    <col min="99" max="99" width="4.21875" style="341" bestFit="1" customWidth="1"/>
    <col min="100" max="100" width="7.109375" style="341" bestFit="1" customWidth="1"/>
    <col min="101" max="101" width="4.21875" style="341" bestFit="1" customWidth="1"/>
    <col min="102" max="102" width="5.44140625" style="341" bestFit="1" customWidth="1"/>
    <col min="103" max="103" width="6.6640625" style="341" bestFit="1" customWidth="1"/>
    <col min="104" max="105" width="8.88671875" style="341"/>
    <col min="106" max="106" width="8.88671875" style="341" customWidth="1"/>
    <col min="107" max="107" width="7.109375" style="341" bestFit="1" customWidth="1"/>
    <col min="108" max="108" width="4.21875" style="341" bestFit="1" customWidth="1"/>
    <col min="109" max="109" width="5.44140625" style="341" bestFit="1" customWidth="1"/>
    <col min="110" max="110" width="4.21875" style="341" bestFit="1" customWidth="1"/>
    <col min="111" max="111" width="7.109375" style="341" bestFit="1" customWidth="1"/>
    <col min="112" max="112" width="4.21875" style="341" bestFit="1" customWidth="1"/>
    <col min="113" max="113" width="5.44140625" style="341" bestFit="1" customWidth="1"/>
    <col min="114" max="114" width="6.6640625" style="341" bestFit="1" customWidth="1"/>
    <col min="115" max="117" width="8.88671875" style="341"/>
    <col min="118" max="118" width="7.109375" style="341" bestFit="1" customWidth="1"/>
    <col min="119" max="119" width="4.21875" style="341" bestFit="1" customWidth="1"/>
    <col min="120" max="120" width="5.44140625" style="341" bestFit="1" customWidth="1"/>
    <col min="121" max="121" width="4.21875" style="341" bestFit="1" customWidth="1"/>
    <col min="122" max="122" width="7.109375" style="341" bestFit="1" customWidth="1"/>
    <col min="123" max="123" width="4.21875" style="341" bestFit="1" customWidth="1"/>
    <col min="124" max="124" width="5.44140625" style="341" bestFit="1" customWidth="1"/>
    <col min="125" max="125" width="6.6640625" style="341" bestFit="1" customWidth="1"/>
    <col min="126" max="128" width="8.88671875" style="341"/>
    <col min="129" max="129" width="7.109375" style="341" bestFit="1" customWidth="1"/>
    <col min="130" max="130" width="4.21875" style="341" bestFit="1" customWidth="1"/>
    <col min="131" max="131" width="5.44140625" style="341" bestFit="1" customWidth="1"/>
    <col min="132" max="132" width="4.21875" style="341" bestFit="1" customWidth="1"/>
    <col min="133" max="133" width="7.109375" style="341" bestFit="1" customWidth="1"/>
    <col min="134" max="134" width="4.21875" style="341" bestFit="1" customWidth="1"/>
    <col min="135" max="135" width="5.44140625" style="341" bestFit="1" customWidth="1"/>
    <col min="136" max="136" width="6.6640625" style="341" bestFit="1" customWidth="1"/>
    <col min="137" max="139" width="8.88671875" style="341"/>
    <col min="140" max="140" width="7.109375" style="341" bestFit="1" customWidth="1"/>
    <col min="141" max="141" width="4.21875" style="341" bestFit="1" customWidth="1"/>
    <col min="142" max="142" width="5.44140625" style="341" bestFit="1" customWidth="1"/>
    <col min="143" max="143" width="4.21875" style="341" bestFit="1" customWidth="1"/>
    <col min="144" max="144" width="7.109375" style="341" bestFit="1" customWidth="1"/>
    <col min="145" max="145" width="4.21875" style="341" bestFit="1" customWidth="1"/>
    <col min="146" max="146" width="5.44140625" style="341" bestFit="1" customWidth="1"/>
    <col min="147" max="147" width="6.6640625" style="341" bestFit="1" customWidth="1"/>
    <col min="148" max="150" width="8.88671875" style="341"/>
    <col min="151" max="151" width="7.109375" style="341" bestFit="1" customWidth="1"/>
    <col min="152" max="152" width="4.21875" style="341" bestFit="1" customWidth="1"/>
    <col min="153" max="153" width="5.44140625" style="341" bestFit="1" customWidth="1"/>
    <col min="154" max="154" width="4.21875" style="341" bestFit="1" customWidth="1"/>
    <col min="155" max="155" width="7.109375" style="341" bestFit="1" customWidth="1"/>
    <col min="156" max="156" width="4.21875" style="341" bestFit="1" customWidth="1"/>
    <col min="157" max="157" width="5.44140625" style="341" bestFit="1" customWidth="1"/>
    <col min="158" max="158" width="5.77734375" style="341" bestFit="1" customWidth="1"/>
    <col min="159" max="162" width="8.88671875" style="341"/>
    <col min="163" max="163" width="4.21875" style="341" bestFit="1" customWidth="1"/>
    <col min="164" max="164" width="5.44140625" style="341" bestFit="1" customWidth="1"/>
    <col min="165" max="165" width="4.21875" style="341" bestFit="1" customWidth="1"/>
    <col min="166" max="166" width="7.109375" style="341" bestFit="1" customWidth="1"/>
    <col min="167" max="167" width="4.21875" style="341" bestFit="1" customWidth="1"/>
    <col min="168" max="168" width="5.44140625" style="341" bestFit="1" customWidth="1"/>
    <col min="169" max="169" width="6.6640625" style="341" bestFit="1" customWidth="1"/>
    <col min="170" max="173" width="8.88671875" style="341"/>
    <col min="174" max="174" width="4.21875" style="341" bestFit="1" customWidth="1"/>
    <col min="175" max="175" width="5.44140625" style="341" bestFit="1" customWidth="1"/>
    <col min="176" max="176" width="4.21875" style="341" bestFit="1" customWidth="1"/>
    <col min="177" max="177" width="7.109375" style="341" bestFit="1" customWidth="1"/>
    <col min="178" max="178" width="4.21875" style="341" bestFit="1" customWidth="1"/>
    <col min="179" max="179" width="5.44140625" style="341" bestFit="1" customWidth="1"/>
    <col min="180" max="180" width="5.77734375" style="341" bestFit="1" customWidth="1"/>
    <col min="181" max="183" width="8.88671875" style="341"/>
    <col min="184" max="184" width="7.109375" style="341" bestFit="1" customWidth="1"/>
    <col min="185" max="185" width="4.21875" style="341" bestFit="1" customWidth="1"/>
    <col min="186" max="186" width="5.44140625" style="341" bestFit="1" customWidth="1"/>
    <col min="187" max="187" width="4.21875" style="341" bestFit="1" customWidth="1"/>
    <col min="188" max="188" width="7.109375" style="341" bestFit="1" customWidth="1"/>
    <col min="189" max="189" width="4.21875" style="341" bestFit="1" customWidth="1"/>
    <col min="190" max="190" width="5.44140625" style="341" bestFit="1" customWidth="1"/>
    <col min="191" max="191" width="6.6640625" style="341" bestFit="1" customWidth="1"/>
    <col min="192" max="194" width="8.88671875" style="341"/>
    <col min="195" max="195" width="7.109375" style="341" bestFit="1" customWidth="1"/>
    <col min="196" max="196" width="4.21875" style="341" bestFit="1" customWidth="1"/>
    <col min="197" max="197" width="5.44140625" style="341" bestFit="1" customWidth="1"/>
    <col min="198" max="198" width="4.21875" style="341" bestFit="1" customWidth="1"/>
    <col min="199" max="199" width="7.109375" style="341" bestFit="1" customWidth="1"/>
    <col min="200" max="200" width="4.21875" style="341" bestFit="1" customWidth="1"/>
    <col min="201" max="201" width="5.44140625" style="341" bestFit="1" customWidth="1"/>
    <col min="202" max="205" width="8.88671875" style="341"/>
    <col min="206" max="206" width="7.109375" style="341" bestFit="1" customWidth="1"/>
    <col min="207" max="207" width="4.21875" style="341" bestFit="1" customWidth="1"/>
    <col min="208" max="208" width="5.44140625" style="341" bestFit="1" customWidth="1"/>
    <col min="209" max="209" width="4.21875" style="341" bestFit="1" customWidth="1"/>
    <col min="210" max="210" width="7.109375" style="341" bestFit="1" customWidth="1"/>
    <col min="211" max="211" width="4.21875" style="341" bestFit="1" customWidth="1"/>
    <col min="212" max="212" width="5.44140625" style="341" bestFit="1" customWidth="1"/>
    <col min="213" max="213" width="6.6640625" style="341" bestFit="1" customWidth="1"/>
    <col min="214" max="216" width="8.88671875" style="341"/>
    <col min="217" max="217" width="7.109375" style="341" bestFit="1" customWidth="1"/>
    <col min="218" max="218" width="4.21875" style="341" bestFit="1" customWidth="1"/>
    <col min="219" max="219" width="5.44140625" style="341" bestFit="1" customWidth="1"/>
    <col min="220" max="220" width="4.21875" style="341" bestFit="1" customWidth="1"/>
    <col min="221" max="221" width="7.109375" style="341" bestFit="1" customWidth="1"/>
    <col min="222" max="222" width="4.21875" style="341" bestFit="1" customWidth="1"/>
    <col min="223" max="223" width="5.44140625" style="341" bestFit="1" customWidth="1"/>
    <col min="224" max="224" width="6.6640625" style="341" bestFit="1" customWidth="1"/>
    <col min="225" max="227" width="8.88671875" style="341"/>
    <col min="228" max="228" width="7.109375" style="341" bestFit="1" customWidth="1"/>
    <col min="229" max="229" width="4.21875" style="341" bestFit="1" customWidth="1"/>
    <col min="230" max="230" width="5.44140625" style="341" bestFit="1" customWidth="1"/>
    <col min="231" max="231" width="4.21875" style="341" bestFit="1" customWidth="1"/>
    <col min="232" max="232" width="7.109375" style="341" bestFit="1" customWidth="1"/>
    <col min="233" max="233" width="4.21875" style="341" bestFit="1" customWidth="1"/>
    <col min="234" max="234" width="5.44140625" style="341" bestFit="1" customWidth="1"/>
    <col min="235" max="235" width="5.77734375" style="341" bestFit="1" customWidth="1"/>
    <col min="236" max="238" width="8.88671875" style="341"/>
    <col min="239" max="239" width="7.109375" style="341" bestFit="1" customWidth="1"/>
    <col min="240" max="240" width="4.21875" style="341" bestFit="1" customWidth="1"/>
    <col min="241" max="241" width="5.44140625" style="341" bestFit="1" customWidth="1"/>
    <col min="242" max="242" width="4.21875" style="341" bestFit="1" customWidth="1"/>
    <col min="243" max="243" width="7.109375" style="341" bestFit="1" customWidth="1"/>
    <col min="244" max="244" width="4.21875" style="341" bestFit="1" customWidth="1"/>
    <col min="245" max="245" width="5.44140625" style="341" bestFit="1" customWidth="1"/>
    <col min="246" max="246" width="6.6640625" style="341" bestFit="1" customWidth="1"/>
    <col min="247" max="249" width="8.88671875" style="341"/>
    <col min="250" max="250" width="7.109375" style="341" bestFit="1" customWidth="1"/>
    <col min="251" max="251" width="4.21875" style="341" bestFit="1" customWidth="1"/>
    <col min="252" max="252" width="5.44140625" style="341" bestFit="1" customWidth="1"/>
    <col min="253" max="253" width="4.21875" style="341" bestFit="1" customWidth="1"/>
    <col min="254" max="254" width="7.109375" style="341" bestFit="1" customWidth="1"/>
    <col min="255" max="255" width="4.21875" style="341" bestFit="1" customWidth="1"/>
    <col min="256" max="256" width="5.44140625" style="341" bestFit="1" customWidth="1"/>
    <col min="257" max="257" width="6.6640625" style="341" bestFit="1" customWidth="1"/>
    <col min="258" max="260" width="8.88671875" style="341"/>
    <col min="261" max="261" width="7.109375" style="341" bestFit="1" customWidth="1"/>
    <col min="262" max="262" width="4.21875" style="341" bestFit="1" customWidth="1"/>
    <col min="263" max="263" width="5.44140625" style="341" bestFit="1" customWidth="1"/>
    <col min="264" max="264" width="4.21875" style="341" bestFit="1" customWidth="1"/>
    <col min="265" max="265" width="7.109375" style="341" bestFit="1" customWidth="1"/>
    <col min="266" max="266" width="4.21875" style="341" bestFit="1" customWidth="1"/>
    <col min="267" max="267" width="5.44140625" style="341" bestFit="1" customWidth="1"/>
    <col min="268" max="268" width="6.6640625" style="341" bestFit="1" customWidth="1"/>
    <col min="269" max="271" width="8.88671875" style="341"/>
    <col min="272" max="272" width="7.109375" style="341" bestFit="1" customWidth="1"/>
    <col min="273" max="273" width="4.21875" style="341" bestFit="1" customWidth="1"/>
    <col min="274" max="274" width="5.44140625" style="341" bestFit="1" customWidth="1"/>
    <col min="275" max="275" width="5.5546875" style="341" bestFit="1" customWidth="1"/>
    <col min="276" max="276" width="7.109375" style="341" bestFit="1" customWidth="1"/>
    <col min="277" max="277" width="4.21875" style="341" bestFit="1" customWidth="1"/>
    <col min="278" max="278" width="5.44140625" style="341" bestFit="1" customWidth="1"/>
    <col min="279" max="279" width="6.6640625" style="341" bestFit="1" customWidth="1"/>
    <col min="280" max="282" width="8.88671875" style="341"/>
    <col min="283" max="283" width="8.5546875" style="341" bestFit="1" customWidth="1"/>
    <col min="284" max="284" width="4.21875" style="341" bestFit="1" customWidth="1"/>
    <col min="285" max="285" width="5.44140625" style="341" bestFit="1" customWidth="1"/>
    <col min="286" max="286" width="5.5546875" style="341" bestFit="1" customWidth="1"/>
    <col min="287" max="287" width="7.109375" style="341" bestFit="1" customWidth="1"/>
    <col min="288" max="288" width="4.21875" style="341" bestFit="1" customWidth="1"/>
    <col min="289" max="289" width="5.44140625" style="341" bestFit="1" customWidth="1"/>
    <col min="290" max="290" width="6.6640625" style="341" bestFit="1" customWidth="1"/>
    <col min="291" max="293" width="8.88671875" style="341"/>
    <col min="294" max="294" width="7.109375" style="341" bestFit="1" customWidth="1"/>
    <col min="295" max="295" width="4.21875" style="341" bestFit="1" customWidth="1"/>
    <col min="296" max="296" width="5.44140625" style="341" bestFit="1" customWidth="1"/>
    <col min="297" max="297" width="5.5546875" style="341" bestFit="1" customWidth="1"/>
    <col min="298" max="298" width="7.109375" style="341" bestFit="1" customWidth="1"/>
    <col min="299" max="299" width="4.21875" style="341" bestFit="1" customWidth="1"/>
    <col min="300" max="300" width="5.44140625" style="341" bestFit="1" customWidth="1"/>
    <col min="301" max="301" width="5.77734375" style="341" bestFit="1" customWidth="1"/>
    <col min="302" max="304" width="8.88671875" style="341"/>
    <col min="305" max="305" width="7.109375" style="341" bestFit="1" customWidth="1"/>
    <col min="306" max="306" width="4.21875" style="341" bestFit="1" customWidth="1"/>
    <col min="307" max="307" width="5.44140625" style="341" bestFit="1" customWidth="1"/>
    <col min="308" max="308" width="4.5546875" style="341" bestFit="1" customWidth="1"/>
    <col min="309" max="309" width="7.109375" style="341" bestFit="1" customWidth="1"/>
    <col min="310" max="310" width="4.21875" style="341" bestFit="1" customWidth="1"/>
    <col min="311" max="311" width="5.44140625" style="341" bestFit="1" customWidth="1"/>
    <col min="312" max="312" width="6.6640625" style="341" bestFit="1" customWidth="1"/>
    <col min="313" max="315" width="8.88671875" style="341"/>
    <col min="316" max="316" width="7.109375" style="341" bestFit="1" customWidth="1"/>
    <col min="317" max="317" width="4.21875" style="341" bestFit="1" customWidth="1"/>
    <col min="318" max="318" width="5.44140625" style="341" bestFit="1" customWidth="1"/>
    <col min="319" max="319" width="4.21875" style="341" bestFit="1" customWidth="1"/>
    <col min="320" max="320" width="7.109375" style="341" bestFit="1" customWidth="1"/>
    <col min="321" max="321" width="4.21875" style="341" bestFit="1" customWidth="1"/>
    <col min="322" max="322" width="5.44140625" style="341" bestFit="1" customWidth="1"/>
    <col min="323" max="323" width="6.6640625" style="341" bestFit="1" customWidth="1"/>
    <col min="324" max="326" width="8.88671875" style="341"/>
    <col min="327" max="327" width="7.109375" style="341" bestFit="1" customWidth="1"/>
    <col min="328" max="328" width="4.21875" style="341" bestFit="1" customWidth="1"/>
    <col min="329" max="329" width="5.44140625" style="341" bestFit="1" customWidth="1"/>
    <col min="330" max="330" width="5.5546875" style="341" bestFit="1" customWidth="1"/>
    <col min="331" max="331" width="7.109375" style="341" bestFit="1" customWidth="1"/>
    <col min="332" max="332" width="4.21875" style="341" bestFit="1" customWidth="1"/>
    <col min="333" max="333" width="5.44140625" style="341" bestFit="1" customWidth="1"/>
    <col min="334" max="334" width="6.6640625" style="341" bestFit="1" customWidth="1"/>
    <col min="335" max="337" width="8.88671875" style="341"/>
    <col min="338" max="338" width="7.109375" style="341" bestFit="1" customWidth="1"/>
    <col min="339" max="339" width="4.21875" style="341" bestFit="1" customWidth="1"/>
    <col min="340" max="340" width="5.44140625" style="341" bestFit="1" customWidth="1"/>
    <col min="341" max="341" width="5.5546875" style="341" bestFit="1" customWidth="1"/>
    <col min="342" max="342" width="7.109375" style="341" bestFit="1" customWidth="1"/>
    <col min="343" max="343" width="4.21875" style="341" bestFit="1" customWidth="1"/>
    <col min="344" max="344" width="5.44140625" style="341" bestFit="1" customWidth="1"/>
    <col min="345" max="345" width="6.6640625" style="341" bestFit="1" customWidth="1"/>
    <col min="346" max="348" width="8.88671875" style="341"/>
    <col min="349" max="349" width="7.109375" style="341" bestFit="1" customWidth="1"/>
    <col min="350" max="350" width="4.21875" style="341" bestFit="1" customWidth="1"/>
    <col min="351" max="351" width="5.44140625" style="341" bestFit="1" customWidth="1"/>
    <col min="352" max="352" width="4.21875" style="341" bestFit="1" customWidth="1"/>
    <col min="353" max="353" width="7.109375" style="341" bestFit="1" customWidth="1"/>
    <col min="354" max="354" width="4.21875" style="341" bestFit="1" customWidth="1"/>
    <col min="355" max="355" width="5.44140625" style="341" bestFit="1" customWidth="1"/>
    <col min="356" max="356" width="6.6640625" style="341" bestFit="1" customWidth="1"/>
    <col min="357" max="359" width="8.88671875" style="341"/>
    <col min="360" max="360" width="7.109375" style="341" bestFit="1" customWidth="1"/>
    <col min="361" max="361" width="4.21875" style="341" bestFit="1" customWidth="1"/>
    <col min="362" max="362" width="5.44140625" style="341" bestFit="1" customWidth="1"/>
    <col min="363" max="363" width="5.77734375" style="341" bestFit="1" customWidth="1"/>
    <col min="364" max="364" width="7.109375" style="341" bestFit="1" customWidth="1"/>
    <col min="365" max="365" width="4.21875" style="341" bestFit="1" customWidth="1"/>
    <col min="366" max="366" width="5.44140625" style="341" bestFit="1" customWidth="1"/>
    <col min="367" max="367" width="6.6640625" style="341" bestFit="1" customWidth="1"/>
    <col min="368" max="370" width="8.88671875" style="341"/>
    <col min="371" max="371" width="7.109375" style="341" bestFit="1" customWidth="1"/>
    <col min="372" max="372" width="4.21875" style="341" bestFit="1" customWidth="1"/>
    <col min="373" max="373" width="5.44140625" style="341" bestFit="1" customWidth="1"/>
    <col min="374" max="374" width="4.21875" style="341" bestFit="1" customWidth="1"/>
    <col min="375" max="375" width="7.109375" style="341" bestFit="1" customWidth="1"/>
    <col min="376" max="376" width="4.21875" style="341" bestFit="1" customWidth="1"/>
    <col min="377" max="377" width="5.44140625" style="341" bestFit="1" customWidth="1"/>
    <col min="378" max="378" width="6.6640625" style="341" bestFit="1" customWidth="1"/>
    <col min="379" max="381" width="8.88671875" style="341"/>
    <col min="382" max="382" width="7.109375" style="341" bestFit="1" customWidth="1"/>
    <col min="383" max="383" width="4.21875" style="341" bestFit="1" customWidth="1"/>
    <col min="384" max="384" width="5.44140625" style="341" bestFit="1" customWidth="1"/>
    <col min="385" max="385" width="4.21875" style="341" bestFit="1" customWidth="1"/>
    <col min="386" max="386" width="7.109375" style="341" bestFit="1" customWidth="1"/>
    <col min="387" max="387" width="4.21875" style="341" bestFit="1" customWidth="1"/>
    <col min="388" max="388" width="5.44140625" style="341" bestFit="1" customWidth="1"/>
    <col min="389" max="389" width="6.6640625" style="341" bestFit="1" customWidth="1"/>
    <col min="390" max="392" width="8.88671875" style="341"/>
    <col min="393" max="393" width="7.109375" style="341" bestFit="1" customWidth="1"/>
    <col min="394" max="394" width="4.21875" style="341" bestFit="1" customWidth="1"/>
    <col min="395" max="395" width="5.44140625" style="341" bestFit="1" customWidth="1"/>
    <col min="396" max="396" width="4.21875" style="341" bestFit="1" customWidth="1"/>
    <col min="397" max="397" width="7.109375" style="341" bestFit="1" customWidth="1"/>
    <col min="398" max="398" width="4.21875" style="341" bestFit="1" customWidth="1"/>
    <col min="399" max="399" width="5.44140625" style="341" bestFit="1" customWidth="1"/>
    <col min="400" max="400" width="5.77734375" style="341" bestFit="1" customWidth="1"/>
    <col min="401" max="403" width="8.88671875" style="341"/>
    <col min="404" max="404" width="7.109375" style="341" bestFit="1" customWidth="1"/>
    <col min="405" max="405" width="4.21875" style="341" bestFit="1" customWidth="1"/>
    <col min="406" max="406" width="5.44140625" style="341" bestFit="1" customWidth="1"/>
    <col min="407" max="407" width="4.21875" style="341" bestFit="1" customWidth="1"/>
    <col min="408" max="408" width="7.109375" style="341" bestFit="1" customWidth="1"/>
    <col min="409" max="409" width="4.21875" style="341" bestFit="1" customWidth="1"/>
    <col min="410" max="410" width="5.44140625" style="341" bestFit="1" customWidth="1"/>
    <col min="411" max="411" width="5.77734375" style="341" bestFit="1" customWidth="1"/>
    <col min="412" max="414" width="8.88671875" style="341"/>
    <col min="415" max="415" width="7.109375" style="341" bestFit="1" customWidth="1"/>
    <col min="416" max="416" width="4.21875" style="341" bestFit="1" customWidth="1"/>
    <col min="417" max="417" width="5.44140625" style="341" bestFit="1" customWidth="1"/>
    <col min="418" max="418" width="5.5546875" style="341" bestFit="1" customWidth="1"/>
    <col min="419" max="419" width="7.109375" style="341" bestFit="1" customWidth="1"/>
    <col min="420" max="420" width="4.21875" style="341" bestFit="1" customWidth="1"/>
    <col min="421" max="421" width="5.44140625" style="341" bestFit="1" customWidth="1"/>
    <col min="422" max="422" width="4.88671875" style="341" bestFit="1" customWidth="1"/>
    <col min="423" max="425" width="8.88671875" style="341"/>
    <col min="426" max="426" width="7.109375" style="341" bestFit="1" customWidth="1"/>
    <col min="427" max="427" width="4.21875" style="341" bestFit="1" customWidth="1"/>
    <col min="428" max="428" width="5.44140625" style="341" bestFit="1" customWidth="1"/>
    <col min="429" max="429" width="5.5546875" style="341" bestFit="1" customWidth="1"/>
    <col min="430" max="430" width="7.109375" style="341" bestFit="1" customWidth="1"/>
    <col min="431" max="431" width="4.21875" style="341" bestFit="1" customWidth="1"/>
    <col min="432" max="432" width="5.44140625" style="341" bestFit="1" customWidth="1"/>
    <col min="433" max="433" width="4.88671875" style="341" bestFit="1" customWidth="1"/>
    <col min="434" max="437" width="8.88671875" style="341"/>
    <col min="438" max="438" width="4.21875" style="341" bestFit="1" customWidth="1"/>
    <col min="439" max="439" width="5.44140625" style="341" bestFit="1" customWidth="1"/>
    <col min="440" max="440" width="4.21875" style="341" bestFit="1" customWidth="1"/>
    <col min="441" max="441" width="7.109375" style="341" bestFit="1" customWidth="1"/>
    <col min="442" max="442" width="4.21875" style="341" bestFit="1" customWidth="1"/>
    <col min="443" max="443" width="5.44140625" style="341" bestFit="1" customWidth="1"/>
    <col min="444" max="444" width="6.6640625" style="341" bestFit="1" customWidth="1"/>
    <col min="445" max="447" width="8.88671875" style="341"/>
    <col min="448" max="448" width="7.109375" style="341" bestFit="1" customWidth="1"/>
    <col min="449" max="449" width="4.21875" style="341" bestFit="1" customWidth="1"/>
    <col min="450" max="450" width="5.44140625" style="341" bestFit="1" customWidth="1"/>
    <col min="451" max="451" width="4.21875" style="341" bestFit="1" customWidth="1"/>
    <col min="452" max="452" width="7.109375" style="341" bestFit="1" customWidth="1"/>
    <col min="453" max="453" width="4.21875" style="341" bestFit="1" customWidth="1"/>
    <col min="454" max="454" width="5.44140625" style="341" bestFit="1" customWidth="1"/>
    <col min="455" max="455" width="6.6640625" style="341" bestFit="1" customWidth="1"/>
    <col min="456" max="458" width="8.88671875" style="341"/>
    <col min="459" max="459" width="7.109375" style="341" bestFit="1" customWidth="1"/>
    <col min="460" max="460" width="4.21875" style="341" bestFit="1" customWidth="1"/>
    <col min="461" max="461" width="5.44140625" style="341" bestFit="1" customWidth="1"/>
    <col min="462" max="462" width="4.21875" style="341" bestFit="1" customWidth="1"/>
    <col min="463" max="463" width="7.109375" style="341" bestFit="1" customWidth="1"/>
    <col min="464" max="464" width="4.21875" style="341" bestFit="1" customWidth="1"/>
    <col min="465" max="465" width="5.44140625" style="341" bestFit="1" customWidth="1"/>
    <col min="466" max="466" width="4.88671875" style="341" bestFit="1" customWidth="1"/>
    <col min="467" max="469" width="8.88671875" style="341"/>
    <col min="470" max="470" width="7.109375" style="341" bestFit="1" customWidth="1"/>
    <col min="471" max="471" width="4.21875" style="341" bestFit="1" customWidth="1"/>
    <col min="472" max="472" width="5.44140625" style="341" bestFit="1" customWidth="1"/>
    <col min="473" max="473" width="4.21875" style="341" bestFit="1" customWidth="1"/>
    <col min="474" max="474" width="7.109375" style="341" bestFit="1" customWidth="1"/>
    <col min="475" max="475" width="4.21875" style="341" bestFit="1" customWidth="1"/>
    <col min="476" max="476" width="5.44140625" style="341" bestFit="1" customWidth="1"/>
    <col min="477" max="477" width="4.88671875" style="341" bestFit="1" customWidth="1"/>
    <col min="478" max="480" width="8.88671875" style="341"/>
    <col min="481" max="481" width="7.109375" style="341" bestFit="1" customWidth="1"/>
    <col min="482" max="482" width="4.21875" style="341" bestFit="1" customWidth="1"/>
    <col min="483" max="483" width="5.44140625" style="341" bestFit="1" customWidth="1"/>
    <col min="484" max="484" width="4.21875" style="341" bestFit="1" customWidth="1"/>
    <col min="485" max="485" width="7.109375" style="341" bestFit="1" customWidth="1"/>
    <col min="486" max="486" width="4.21875" style="341" bestFit="1" customWidth="1"/>
    <col min="487" max="487" width="5.44140625" style="341" bestFit="1" customWidth="1"/>
    <col min="488" max="488" width="6.6640625" style="341" bestFit="1" customWidth="1"/>
    <col min="489" max="491" width="8.88671875" style="341"/>
    <col min="492" max="492" width="7.109375" style="341" bestFit="1" customWidth="1"/>
    <col min="493" max="493" width="4.21875" style="341" bestFit="1" customWidth="1"/>
    <col min="494" max="494" width="5.44140625" style="341" bestFit="1" customWidth="1"/>
    <col min="495" max="495" width="4.21875" style="341" bestFit="1" customWidth="1"/>
    <col min="496" max="496" width="7.109375" style="341" bestFit="1" customWidth="1"/>
    <col min="497" max="497" width="4.21875" style="341" bestFit="1" customWidth="1"/>
    <col min="498" max="498" width="5.44140625" style="341" bestFit="1" customWidth="1"/>
    <col min="499" max="499" width="6.6640625" style="341" bestFit="1" customWidth="1"/>
    <col min="500" max="502" width="8.88671875" style="341"/>
    <col min="503" max="503" width="7.109375" style="341" bestFit="1" customWidth="1"/>
    <col min="504" max="504" width="4.21875" style="341" bestFit="1" customWidth="1"/>
    <col min="505" max="505" width="5.44140625" style="341" bestFit="1" customWidth="1"/>
    <col min="506" max="506" width="4.21875" style="341" bestFit="1" customWidth="1"/>
    <col min="507" max="507" width="7.109375" style="341" bestFit="1" customWidth="1"/>
    <col min="508" max="508" width="4.21875" style="341" bestFit="1" customWidth="1"/>
    <col min="509" max="509" width="5.44140625" style="341" bestFit="1" customWidth="1"/>
    <col min="510" max="510" width="6.6640625" style="341" bestFit="1" customWidth="1"/>
    <col min="511" max="513" width="8.88671875" style="341"/>
    <col min="514" max="514" width="7.109375" style="341" bestFit="1" customWidth="1"/>
    <col min="515" max="515" width="4.21875" style="341" bestFit="1" customWidth="1"/>
    <col min="516" max="516" width="5.44140625" style="341" bestFit="1" customWidth="1"/>
    <col min="517" max="517" width="4.21875" style="341" bestFit="1" customWidth="1"/>
    <col min="518" max="518" width="7.109375" style="341" bestFit="1" customWidth="1"/>
    <col min="519" max="519" width="4.21875" style="341" bestFit="1" customWidth="1"/>
    <col min="520" max="520" width="5.44140625" style="341" bestFit="1" customWidth="1"/>
    <col min="521" max="521" width="5.77734375" style="341" bestFit="1" customWidth="1"/>
    <col min="522" max="525" width="8.88671875" style="341"/>
    <col min="526" max="526" width="4.21875" style="341" bestFit="1" customWidth="1"/>
    <col min="527" max="527" width="5.44140625" style="341" bestFit="1" customWidth="1"/>
    <col min="528" max="528" width="4.21875" style="341" bestFit="1" customWidth="1"/>
    <col min="529" max="529" width="7.109375" style="341" bestFit="1" customWidth="1"/>
    <col min="530" max="530" width="4.21875" style="341" bestFit="1" customWidth="1"/>
    <col min="531" max="531" width="5.44140625" style="341" bestFit="1" customWidth="1"/>
    <col min="532" max="532" width="5.77734375" style="341" bestFit="1" customWidth="1"/>
    <col min="533" max="535" width="8.88671875" style="341"/>
    <col min="536" max="536" width="7.109375" style="341" bestFit="1" customWidth="1"/>
    <col min="537" max="537" width="4.21875" style="341" bestFit="1" customWidth="1"/>
    <col min="538" max="538" width="5.44140625" style="341" bestFit="1" customWidth="1"/>
    <col min="539" max="539" width="4.21875" style="341" bestFit="1" customWidth="1"/>
    <col min="540" max="540" width="7.109375" style="341" bestFit="1" customWidth="1"/>
    <col min="541" max="541" width="4.21875" style="341" bestFit="1" customWidth="1"/>
    <col min="542" max="542" width="5.44140625" style="341" bestFit="1" customWidth="1"/>
    <col min="543" max="543" width="5.77734375" style="341" bestFit="1" customWidth="1"/>
    <col min="544" max="546" width="8.88671875" style="341"/>
    <col min="547" max="547" width="7.109375" style="341" bestFit="1" customWidth="1"/>
    <col min="548" max="548" width="4.21875" style="341" bestFit="1" customWidth="1"/>
    <col min="549" max="549" width="5.44140625" style="341" bestFit="1" customWidth="1"/>
    <col min="550" max="550" width="4.21875" style="341" bestFit="1" customWidth="1"/>
    <col min="551" max="551" width="7.109375" style="341" bestFit="1" customWidth="1"/>
    <col min="552" max="552" width="4.21875" style="341" bestFit="1" customWidth="1"/>
    <col min="553" max="553" width="5.44140625" style="341" bestFit="1" customWidth="1"/>
    <col min="554" max="554" width="4.88671875" style="341" bestFit="1" customWidth="1"/>
    <col min="555" max="557" width="8.88671875" style="341"/>
    <col min="558" max="558" width="7.109375" style="341" bestFit="1" customWidth="1"/>
    <col min="559" max="559" width="4.21875" style="341" bestFit="1" customWidth="1"/>
    <col min="560" max="560" width="5.44140625" style="341" bestFit="1" customWidth="1"/>
    <col min="561" max="561" width="4.21875" style="341" bestFit="1" customWidth="1"/>
    <col min="562" max="562" width="7.109375" style="341" bestFit="1" customWidth="1"/>
    <col min="563" max="563" width="4.21875" style="341" bestFit="1" customWidth="1"/>
    <col min="564" max="564" width="5.44140625" style="341" bestFit="1" customWidth="1"/>
    <col min="565" max="565" width="4.88671875" style="341" bestFit="1" customWidth="1"/>
    <col min="566" max="568" width="8.88671875" style="341"/>
    <col min="569" max="569" width="7.109375" style="341" bestFit="1" customWidth="1"/>
    <col min="570" max="570" width="4.21875" style="341" bestFit="1" customWidth="1"/>
    <col min="571" max="571" width="5.44140625" style="341" bestFit="1" customWidth="1"/>
    <col min="572" max="572" width="4.21875" style="341" bestFit="1" customWidth="1"/>
    <col min="573" max="573" width="7.109375" style="341" bestFit="1" customWidth="1"/>
    <col min="574" max="574" width="4.21875" style="341" bestFit="1" customWidth="1"/>
    <col min="575" max="575" width="5.44140625" style="341" bestFit="1" customWidth="1"/>
    <col min="576" max="576" width="4.88671875" style="341" bestFit="1" customWidth="1"/>
    <col min="577" max="16384" width="8.88671875" style="341"/>
  </cols>
  <sheetData>
    <row r="1" spans="1:577" x14ac:dyDescent="0.3">
      <c r="A1" s="396" t="s">
        <v>1632</v>
      </c>
      <c r="E1" s="341">
        <f>SUM(G1:VE1)</f>
        <v>29885</v>
      </c>
      <c r="K1" s="341">
        <f>SUM(K5:K54)</f>
        <v>652</v>
      </c>
      <c r="V1" s="341">
        <f>SUM(V5:V54)</f>
        <v>900</v>
      </c>
      <c r="AG1" s="341">
        <f>SUM(AG5:AG54)</f>
        <v>315</v>
      </c>
      <c r="AR1" s="341">
        <f>SUM(AR5:AR54)</f>
        <v>650</v>
      </c>
      <c r="BC1" s="341">
        <f>SUM(BC5:BC54)</f>
        <v>420</v>
      </c>
      <c r="BN1" s="341">
        <f>SUM(BN5:BN54)</f>
        <v>365</v>
      </c>
      <c r="BY1" s="341">
        <f>SUM(BY5:BY54)</f>
        <v>275</v>
      </c>
      <c r="CJ1" s="341">
        <f>SUM(CJ5:CJ54)</f>
        <v>295</v>
      </c>
      <c r="CU1" s="341">
        <f>SUM(CU5:CU54)</f>
        <v>295</v>
      </c>
      <c r="DF1" s="341">
        <f>SUM(DF5:DF54)</f>
        <v>295</v>
      </c>
      <c r="DQ1" s="341">
        <f>SUM(DQ5:DQ54)</f>
        <v>295</v>
      </c>
      <c r="EB1" s="341">
        <f>SUM(EB5:EB54)</f>
        <v>640</v>
      </c>
      <c r="EM1" s="341">
        <f>SUM(EM5:EM54)</f>
        <v>189</v>
      </c>
      <c r="EX1" s="341">
        <f>SUM(EX5:EX54)</f>
        <v>378</v>
      </c>
      <c r="FI1" s="341">
        <f>SUM(FI5:FI54)</f>
        <v>567</v>
      </c>
      <c r="FT1" s="341">
        <f>SUM(FT5:FT54)</f>
        <v>756</v>
      </c>
      <c r="GE1" s="341">
        <f>SUM(GE5:GE54)</f>
        <v>295</v>
      </c>
      <c r="GP1" s="341">
        <f>SUM(GP5:GP54)</f>
        <v>295</v>
      </c>
      <c r="HA1" s="341">
        <f>SUM(HA5:HA54)</f>
        <v>295</v>
      </c>
      <c r="HL1" s="341">
        <f>SUM(HL5:HL54)</f>
        <v>295</v>
      </c>
      <c r="HW1" s="341">
        <f>SUM(HW5:HW54)</f>
        <v>189</v>
      </c>
      <c r="IH1" s="341">
        <f>SUM(IH5:IH54)</f>
        <v>378</v>
      </c>
      <c r="IS1" s="341">
        <f>SUM(IS5:IS54)</f>
        <v>567</v>
      </c>
      <c r="JD1" s="341">
        <f>SUM(JD5:JD54)</f>
        <v>756</v>
      </c>
      <c r="JO1" s="341">
        <f>SUM(JO5:JO54)*JO3</f>
        <v>1000</v>
      </c>
      <c r="JZ1" s="341">
        <f>SUM(JZ5:JZ54)*JZ3</f>
        <v>1000</v>
      </c>
      <c r="KK1" s="341">
        <f>SUM(KK5:KK54)*KK3</f>
        <v>1000</v>
      </c>
      <c r="KV1" s="341">
        <f>SUM(KV5:KV54)*KV3</f>
        <v>600</v>
      </c>
      <c r="LG1" s="341">
        <f>SUM(LG5:LG54)*LG3</f>
        <v>600</v>
      </c>
      <c r="LR1" s="341">
        <f>SUM(LR5:LR54)*LR3</f>
        <v>3000</v>
      </c>
      <c r="MC1" s="341">
        <f>SUM(MC5:MC54)*MC3</f>
        <v>3000</v>
      </c>
      <c r="MN1" s="341">
        <f>SUM(MN5:MN54)*MN3</f>
        <v>240</v>
      </c>
      <c r="MY1" s="341">
        <f>SUM(MY5:MY54)*MY3</f>
        <v>240</v>
      </c>
      <c r="NJ1" s="341">
        <f>SUM(NJ5:NJ54)*NJ3</f>
        <v>360</v>
      </c>
      <c r="NU1" s="341">
        <f>SUM(NU5:NU54)*NU3</f>
        <v>360</v>
      </c>
      <c r="OF1" s="341">
        <f>SUM(OF5:OF54)*OF3</f>
        <v>60</v>
      </c>
      <c r="OQ1" s="341">
        <f>SUM(OQ5:OQ54)*OQ3</f>
        <v>60</v>
      </c>
      <c r="PB1" s="341">
        <f>SUM(PB5:PB54)*PB3</f>
        <v>2640</v>
      </c>
      <c r="PM1" s="341">
        <f>SUM(PM5:PM54)*PM3</f>
        <v>2640</v>
      </c>
      <c r="PX1" s="341">
        <f>SUM(PX5:PX54)</f>
        <v>220</v>
      </c>
      <c r="QI1" s="341">
        <f>SUM(QI5:QI54)</f>
        <v>220</v>
      </c>
      <c r="QT1" s="341">
        <f>SUM(QT5:QT54)</f>
        <v>282</v>
      </c>
      <c r="RE1" s="341">
        <f>SUM(RE5:RE54)</f>
        <v>282</v>
      </c>
      <c r="RP1" s="341">
        <f>SUM(RP5:RP54)</f>
        <v>320</v>
      </c>
      <c r="SA1" s="341">
        <f>SUM(SA5:SA54)</f>
        <v>320</v>
      </c>
      <c r="SL1" s="341">
        <f>SUM(SL5:SL54)</f>
        <v>320</v>
      </c>
      <c r="SW1" s="341">
        <f>SUM(SW5:SW54)</f>
        <v>10</v>
      </c>
      <c r="TH1" s="341">
        <f>SUM(TH5:TH54)</f>
        <v>10</v>
      </c>
      <c r="TS1" s="341">
        <f>SUM(TS5:TS54)</f>
        <v>10</v>
      </c>
      <c r="UD1" s="341">
        <f>SUM(UD5:UD54)</f>
        <v>164</v>
      </c>
      <c r="UO1" s="341">
        <f>SUM(UO5:UO54)</f>
        <v>520</v>
      </c>
      <c r="UZ1" s="341">
        <f>SUM(UZ5:UZ54)</f>
        <v>50</v>
      </c>
    </row>
    <row r="2" spans="1:577" x14ac:dyDescent="0.3">
      <c r="G2" s="391" t="s">
        <v>1622</v>
      </c>
      <c r="R2" s="391" t="s">
        <v>1626</v>
      </c>
      <c r="AC2" s="391" t="s">
        <v>1642</v>
      </c>
      <c r="AN2" s="391" t="s">
        <v>1647</v>
      </c>
      <c r="AY2" s="391" t="s">
        <v>1651</v>
      </c>
      <c r="BJ2" s="391" t="s">
        <v>1654</v>
      </c>
      <c r="BU2" s="391" t="s">
        <v>1725</v>
      </c>
      <c r="CF2" s="391" t="s">
        <v>1656</v>
      </c>
      <c r="CQ2" s="391" t="s">
        <v>1658</v>
      </c>
      <c r="DB2" s="391" t="s">
        <v>1659</v>
      </c>
      <c r="DM2" s="391" t="s">
        <v>1660</v>
      </c>
      <c r="DX2" s="391" t="s">
        <v>1666</v>
      </c>
      <c r="EI2" s="391" t="s">
        <v>1661</v>
      </c>
      <c r="ET2" s="391" t="s">
        <v>1662</v>
      </c>
      <c r="FE2" s="391" t="s">
        <v>1663</v>
      </c>
      <c r="FP2" s="391" t="s">
        <v>1664</v>
      </c>
      <c r="GA2" s="391" t="s">
        <v>1667</v>
      </c>
      <c r="GL2" s="391" t="s">
        <v>1668</v>
      </c>
      <c r="GW2" s="391" t="s">
        <v>1853</v>
      </c>
      <c r="HH2" s="391" t="s">
        <v>1854</v>
      </c>
      <c r="HS2" s="391" t="s">
        <v>892</v>
      </c>
      <c r="ID2" s="391" t="s">
        <v>897</v>
      </c>
      <c r="IO2" s="391" t="s">
        <v>1669</v>
      </c>
      <c r="IZ2" s="391" t="s">
        <v>907</v>
      </c>
      <c r="JK2" s="391" t="s">
        <v>1670</v>
      </c>
      <c r="JN2" s="391"/>
      <c r="JV2" s="391" t="s">
        <v>1672</v>
      </c>
      <c r="JY2" s="391"/>
      <c r="KG2" s="391" t="s">
        <v>1671</v>
      </c>
      <c r="KJ2" s="391"/>
      <c r="KR2" s="391" t="s">
        <v>1847</v>
      </c>
      <c r="KU2" s="391"/>
      <c r="LC2" s="391" t="s">
        <v>1673</v>
      </c>
      <c r="LF2" s="391"/>
      <c r="LN2" s="391" t="s">
        <v>1676</v>
      </c>
      <c r="LQ2" s="391"/>
      <c r="LY2" s="391" t="s">
        <v>1678</v>
      </c>
      <c r="MB2" s="391"/>
      <c r="MJ2" s="391" t="s">
        <v>1679</v>
      </c>
      <c r="MM2" s="391"/>
      <c r="MU2" s="391" t="s">
        <v>1680</v>
      </c>
      <c r="MX2" s="391"/>
      <c r="NF2" s="391" t="s">
        <v>1681</v>
      </c>
      <c r="NI2" s="391"/>
      <c r="NQ2" s="391" t="s">
        <v>1682</v>
      </c>
      <c r="NT2" s="391"/>
      <c r="OB2" s="391" t="s">
        <v>1683</v>
      </c>
      <c r="OE2" s="391"/>
      <c r="OM2" s="391" t="s">
        <v>1684</v>
      </c>
      <c r="OP2" s="391"/>
      <c r="OX2" s="391" t="s">
        <v>1685</v>
      </c>
      <c r="PA2" s="391"/>
      <c r="PI2" s="391" t="s">
        <v>1686</v>
      </c>
      <c r="PL2" s="391"/>
      <c r="PT2" s="391" t="s">
        <v>1687</v>
      </c>
      <c r="PW2" s="391"/>
      <c r="QE2" s="391" t="s">
        <v>1848</v>
      </c>
      <c r="QH2" s="391"/>
      <c r="QP2" s="391" t="s">
        <v>1690</v>
      </c>
      <c r="QS2" s="391"/>
      <c r="RA2" s="391" t="s">
        <v>1692</v>
      </c>
      <c r="RD2" s="391"/>
      <c r="RL2" s="391" t="s">
        <v>1693</v>
      </c>
      <c r="RO2" s="391"/>
      <c r="RW2" s="391" t="s">
        <v>1695</v>
      </c>
      <c r="RZ2" s="391"/>
      <c r="SH2" s="391" t="s">
        <v>1696</v>
      </c>
      <c r="SK2" s="391"/>
      <c r="SS2" s="391" t="s">
        <v>1697</v>
      </c>
      <c r="SV2" s="391"/>
      <c r="TD2" s="391" t="s">
        <v>1699</v>
      </c>
      <c r="TG2" s="391"/>
      <c r="TO2" s="391" t="s">
        <v>1700</v>
      </c>
      <c r="TR2" s="391"/>
      <c r="TZ2" s="391" t="s">
        <v>1701</v>
      </c>
      <c r="UC2" s="391"/>
      <c r="UK2" s="391" t="s">
        <v>1703</v>
      </c>
      <c r="UN2" s="391"/>
      <c r="UV2" s="391" t="s">
        <v>1704</v>
      </c>
      <c r="UY2" s="391"/>
    </row>
    <row r="3" spans="1:577" x14ac:dyDescent="0.3">
      <c r="G3" s="341" t="s">
        <v>1620</v>
      </c>
      <c r="P3" s="341" t="s">
        <v>1631</v>
      </c>
      <c r="R3" s="341" t="s">
        <v>1620</v>
      </c>
      <c r="AC3" s="341" t="s">
        <v>1620</v>
      </c>
      <c r="AN3" s="341" t="s">
        <v>1620</v>
      </c>
      <c r="AY3" s="341" t="s">
        <v>1620</v>
      </c>
      <c r="BJ3" s="341" t="s">
        <v>1620</v>
      </c>
      <c r="BU3" s="341" t="s">
        <v>1620</v>
      </c>
      <c r="CF3" s="341" t="s">
        <v>1620</v>
      </c>
      <c r="CQ3" s="341" t="s">
        <v>1620</v>
      </c>
      <c r="DB3" s="341" t="s">
        <v>1620</v>
      </c>
      <c r="DM3" s="341" t="s">
        <v>1620</v>
      </c>
      <c r="DX3" s="341" t="s">
        <v>1620</v>
      </c>
      <c r="EI3" s="341" t="s">
        <v>1620</v>
      </c>
      <c r="ET3" s="341" t="s">
        <v>1620</v>
      </c>
      <c r="FE3" s="341" t="s">
        <v>1620</v>
      </c>
      <c r="FP3" s="341" t="s">
        <v>1620</v>
      </c>
      <c r="GA3" s="341" t="s">
        <v>1665</v>
      </c>
      <c r="GL3" s="341" t="s">
        <v>1665</v>
      </c>
      <c r="GW3" s="341" t="s">
        <v>1665</v>
      </c>
      <c r="HH3" s="341" t="s">
        <v>1665</v>
      </c>
      <c r="HS3" s="341" t="s">
        <v>1620</v>
      </c>
      <c r="ID3" s="341" t="s">
        <v>1620</v>
      </c>
      <c r="IO3" s="341" t="s">
        <v>1620</v>
      </c>
      <c r="IZ3" s="341" t="s">
        <v>1620</v>
      </c>
      <c r="JK3" s="341" t="s">
        <v>1620</v>
      </c>
      <c r="JO3" s="341">
        <v>8</v>
      </c>
      <c r="JV3" s="341" t="s">
        <v>1620</v>
      </c>
      <c r="JZ3" s="341">
        <v>8</v>
      </c>
      <c r="KG3" s="341" t="s">
        <v>1620</v>
      </c>
      <c r="KK3" s="341">
        <v>8</v>
      </c>
      <c r="KR3" s="341" t="s">
        <v>1620</v>
      </c>
      <c r="KV3" s="341">
        <v>12</v>
      </c>
      <c r="LC3" s="341" t="s">
        <v>1620</v>
      </c>
      <c r="LG3" s="341">
        <v>12</v>
      </c>
      <c r="LN3" s="341" t="s">
        <v>1620</v>
      </c>
      <c r="LR3" s="341">
        <v>12</v>
      </c>
      <c r="LY3" s="341" t="s">
        <v>1620</v>
      </c>
      <c r="MC3" s="341">
        <v>12</v>
      </c>
      <c r="MJ3" s="341" t="s">
        <v>1620</v>
      </c>
      <c r="MN3" s="341">
        <v>12</v>
      </c>
      <c r="MU3" s="341" t="s">
        <v>1620</v>
      </c>
      <c r="MY3" s="341">
        <v>12</v>
      </c>
      <c r="NF3" s="341" t="s">
        <v>1620</v>
      </c>
      <c r="NJ3" s="341">
        <v>12</v>
      </c>
      <c r="NQ3" s="341" t="s">
        <v>1620</v>
      </c>
      <c r="NU3" s="341">
        <v>12</v>
      </c>
      <c r="OB3" s="341" t="s">
        <v>1620</v>
      </c>
      <c r="OF3" s="341">
        <v>12</v>
      </c>
      <c r="OM3" s="341" t="s">
        <v>1620</v>
      </c>
      <c r="OQ3" s="341">
        <v>12</v>
      </c>
      <c r="OX3" s="341" t="s">
        <v>1620</v>
      </c>
      <c r="PB3" s="341">
        <v>12</v>
      </c>
      <c r="PI3" s="341" t="s">
        <v>1620</v>
      </c>
      <c r="PM3" s="341">
        <v>12</v>
      </c>
      <c r="PT3" s="341" t="s">
        <v>1620</v>
      </c>
      <c r="QE3" s="341" t="s">
        <v>1620</v>
      </c>
      <c r="QP3" s="341" t="s">
        <v>1620</v>
      </c>
      <c r="RA3" s="341" t="s">
        <v>1620</v>
      </c>
      <c r="RL3" s="341" t="s">
        <v>1620</v>
      </c>
      <c r="RW3" s="341" t="s">
        <v>1620</v>
      </c>
      <c r="SH3" s="341" t="s">
        <v>1620</v>
      </c>
      <c r="SS3" s="341" t="s">
        <v>1620</v>
      </c>
      <c r="TD3" s="341" t="s">
        <v>1620</v>
      </c>
      <c r="TO3" s="341" t="s">
        <v>1620</v>
      </c>
      <c r="TZ3" s="341" t="s">
        <v>1620</v>
      </c>
      <c r="UK3" s="341" t="s">
        <v>1620</v>
      </c>
      <c r="UV3" s="341" t="s">
        <v>1620</v>
      </c>
    </row>
    <row r="4" spans="1:577" ht="27.6" x14ac:dyDescent="0.4">
      <c r="A4" s="341">
        <f>'抽奖|MoonBless'!DN4</f>
        <v>0</v>
      </c>
      <c r="B4" s="341" t="str">
        <f>'抽奖|MoonBless'!DO4</f>
        <v>人民币价值</v>
      </c>
      <c r="C4" s="341" t="str">
        <f>'抽奖|MoonBless'!DP4</f>
        <v>价值
钻石价值</v>
      </c>
      <c r="D4" s="341" t="str">
        <f>'抽奖|MoonBless'!DQ4</f>
        <v>物品类型</v>
      </c>
      <c r="E4" s="341" t="str">
        <f>'抽奖|MoonBless'!DR4</f>
        <v>id</v>
      </c>
      <c r="G4" s="383" t="s">
        <v>1629</v>
      </c>
      <c r="H4" s="385" t="s">
        <v>559</v>
      </c>
      <c r="I4" s="386" t="s">
        <v>1650</v>
      </c>
      <c r="J4" s="386" t="s">
        <v>406</v>
      </c>
      <c r="K4" s="387" t="s">
        <v>407</v>
      </c>
      <c r="L4" s="385" t="s">
        <v>559</v>
      </c>
      <c r="M4" s="386" t="s">
        <v>1650</v>
      </c>
      <c r="N4" s="386" t="s">
        <v>406</v>
      </c>
      <c r="O4" s="387" t="s">
        <v>407</v>
      </c>
      <c r="P4" s="335" t="s">
        <v>1624</v>
      </c>
      <c r="Q4" s="383" t="s">
        <v>1870</v>
      </c>
      <c r="R4" s="383" t="s">
        <v>1628</v>
      </c>
      <c r="S4" s="385" t="s">
        <v>559</v>
      </c>
      <c r="T4" s="386" t="s">
        <v>1649</v>
      </c>
      <c r="U4" s="386" t="s">
        <v>406</v>
      </c>
      <c r="V4" s="387" t="s">
        <v>407</v>
      </c>
      <c r="W4" s="385" t="s">
        <v>559</v>
      </c>
      <c r="X4" s="386" t="s">
        <v>1649</v>
      </c>
      <c r="Y4" s="386" t="s">
        <v>406</v>
      </c>
      <c r="Z4" s="387" t="s">
        <v>407</v>
      </c>
      <c r="AA4" s="335" t="s">
        <v>1624</v>
      </c>
      <c r="AB4" s="341" t="s">
        <v>1872</v>
      </c>
      <c r="AC4" s="383" t="s">
        <v>1643</v>
      </c>
      <c r="AD4" s="385" t="s">
        <v>559</v>
      </c>
      <c r="AE4" s="386" t="s">
        <v>1649</v>
      </c>
      <c r="AF4" s="386" t="s">
        <v>406</v>
      </c>
      <c r="AG4" s="387" t="s">
        <v>407</v>
      </c>
      <c r="AH4" s="385" t="s">
        <v>559</v>
      </c>
      <c r="AI4" s="386" t="s">
        <v>1649</v>
      </c>
      <c r="AJ4" s="386" t="s">
        <v>406</v>
      </c>
      <c r="AK4" s="387" t="s">
        <v>407</v>
      </c>
      <c r="AL4" s="335" t="s">
        <v>1624</v>
      </c>
      <c r="AM4" s="405" t="s">
        <v>1812</v>
      </c>
      <c r="AN4" s="383" t="s">
        <v>1648</v>
      </c>
      <c r="AO4" s="385" t="s">
        <v>559</v>
      </c>
      <c r="AP4" s="386" t="s">
        <v>1649</v>
      </c>
      <c r="AQ4" s="386" t="s">
        <v>406</v>
      </c>
      <c r="AR4" s="387" t="s">
        <v>407</v>
      </c>
      <c r="AS4" s="385" t="s">
        <v>559</v>
      </c>
      <c r="AT4" s="386" t="s">
        <v>1649</v>
      </c>
      <c r="AU4" s="386" t="s">
        <v>406</v>
      </c>
      <c r="AV4" s="387" t="s">
        <v>407</v>
      </c>
      <c r="AW4" s="335" t="s">
        <v>1624</v>
      </c>
      <c r="AX4" s="383" t="s">
        <v>1873</v>
      </c>
      <c r="AY4" s="383" t="s">
        <v>1652</v>
      </c>
      <c r="AZ4" s="385" t="s">
        <v>559</v>
      </c>
      <c r="BA4" s="386" t="s">
        <v>1649</v>
      </c>
      <c r="BB4" s="386" t="s">
        <v>406</v>
      </c>
      <c r="BC4" s="387" t="s">
        <v>407</v>
      </c>
      <c r="BD4" s="385" t="s">
        <v>559</v>
      </c>
      <c r="BE4" s="386" t="s">
        <v>1649</v>
      </c>
      <c r="BF4" s="386" t="s">
        <v>406</v>
      </c>
      <c r="BG4" s="387" t="s">
        <v>407</v>
      </c>
      <c r="BH4" s="335" t="s">
        <v>1624</v>
      </c>
      <c r="BJ4" s="383" t="s">
        <v>1655</v>
      </c>
      <c r="BK4" s="385" t="s">
        <v>559</v>
      </c>
      <c r="BL4" s="386" t="s">
        <v>1649</v>
      </c>
      <c r="BM4" s="386" t="s">
        <v>406</v>
      </c>
      <c r="BN4" s="387" t="s">
        <v>407</v>
      </c>
      <c r="BO4" s="385" t="s">
        <v>559</v>
      </c>
      <c r="BP4" s="386" t="s">
        <v>1649</v>
      </c>
      <c r="BQ4" s="386" t="s">
        <v>406</v>
      </c>
      <c r="BR4" s="387" t="s">
        <v>407</v>
      </c>
      <c r="BS4" s="335" t="s">
        <v>1624</v>
      </c>
      <c r="BU4" s="383" t="s">
        <v>1726</v>
      </c>
      <c r="BV4" s="385" t="s">
        <v>559</v>
      </c>
      <c r="BW4" s="386" t="s">
        <v>1727</v>
      </c>
      <c r="BX4" s="386" t="s">
        <v>406</v>
      </c>
      <c r="BY4" s="387" t="s">
        <v>407</v>
      </c>
      <c r="BZ4" s="385" t="s">
        <v>559</v>
      </c>
      <c r="CA4" s="386" t="s">
        <v>1728</v>
      </c>
      <c r="CB4" s="386" t="s">
        <v>406</v>
      </c>
      <c r="CC4" s="387" t="s">
        <v>407</v>
      </c>
      <c r="CD4" s="335" t="s">
        <v>1729</v>
      </c>
      <c r="CF4" s="383" t="s">
        <v>1657</v>
      </c>
      <c r="CG4" s="385" t="s">
        <v>559</v>
      </c>
      <c r="CH4" s="386" t="s">
        <v>1649</v>
      </c>
      <c r="CI4" s="386" t="s">
        <v>406</v>
      </c>
      <c r="CJ4" s="387" t="s">
        <v>407</v>
      </c>
      <c r="CK4" s="385" t="s">
        <v>559</v>
      </c>
      <c r="CL4" s="386" t="s">
        <v>1649</v>
      </c>
      <c r="CM4" s="386" t="s">
        <v>406</v>
      </c>
      <c r="CN4" s="387" t="s">
        <v>407</v>
      </c>
      <c r="CO4" s="335" t="s">
        <v>1624</v>
      </c>
      <c r="CQ4" s="383" t="s">
        <v>1657</v>
      </c>
      <c r="CR4" s="385" t="s">
        <v>559</v>
      </c>
      <c r="CS4" s="386" t="s">
        <v>1649</v>
      </c>
      <c r="CT4" s="386" t="s">
        <v>406</v>
      </c>
      <c r="CU4" s="387" t="s">
        <v>407</v>
      </c>
      <c r="CV4" s="385" t="s">
        <v>559</v>
      </c>
      <c r="CW4" s="386" t="s">
        <v>1649</v>
      </c>
      <c r="CX4" s="386" t="s">
        <v>406</v>
      </c>
      <c r="CY4" s="387" t="s">
        <v>407</v>
      </c>
      <c r="CZ4" s="335" t="s">
        <v>1624</v>
      </c>
      <c r="DB4" s="383" t="s">
        <v>1657</v>
      </c>
      <c r="DC4" s="385" t="s">
        <v>559</v>
      </c>
      <c r="DD4" s="386" t="s">
        <v>1649</v>
      </c>
      <c r="DE4" s="386" t="s">
        <v>406</v>
      </c>
      <c r="DF4" s="387" t="s">
        <v>407</v>
      </c>
      <c r="DG4" s="385" t="s">
        <v>559</v>
      </c>
      <c r="DH4" s="386" t="s">
        <v>1649</v>
      </c>
      <c r="DI4" s="386" t="s">
        <v>406</v>
      </c>
      <c r="DJ4" s="387" t="s">
        <v>407</v>
      </c>
      <c r="DK4" s="335" t="s">
        <v>1624</v>
      </c>
      <c r="DM4" s="383" t="s">
        <v>1657</v>
      </c>
      <c r="DN4" s="385" t="s">
        <v>559</v>
      </c>
      <c r="DO4" s="386" t="s">
        <v>1649</v>
      </c>
      <c r="DP4" s="386" t="s">
        <v>406</v>
      </c>
      <c r="DQ4" s="387" t="s">
        <v>407</v>
      </c>
      <c r="DR4" s="385" t="s">
        <v>559</v>
      </c>
      <c r="DS4" s="386" t="s">
        <v>1649</v>
      </c>
      <c r="DT4" s="386" t="s">
        <v>406</v>
      </c>
      <c r="DU4" s="387" t="s">
        <v>407</v>
      </c>
      <c r="DV4" s="335" t="s">
        <v>1624</v>
      </c>
      <c r="DX4" s="383" t="s">
        <v>1657</v>
      </c>
      <c r="DY4" s="385" t="s">
        <v>559</v>
      </c>
      <c r="DZ4" s="386" t="s">
        <v>1649</v>
      </c>
      <c r="EA4" s="386" t="s">
        <v>406</v>
      </c>
      <c r="EB4" s="387" t="s">
        <v>407</v>
      </c>
      <c r="EC4" s="385" t="s">
        <v>559</v>
      </c>
      <c r="ED4" s="386" t="s">
        <v>1649</v>
      </c>
      <c r="EE4" s="386" t="s">
        <v>406</v>
      </c>
      <c r="EF4" s="387" t="s">
        <v>407</v>
      </c>
      <c r="EG4" s="335" t="s">
        <v>1624</v>
      </c>
      <c r="EI4" s="383" t="s">
        <v>1657</v>
      </c>
      <c r="EJ4" s="385" t="s">
        <v>559</v>
      </c>
      <c r="EK4" s="386" t="s">
        <v>1649</v>
      </c>
      <c r="EL4" s="386" t="s">
        <v>406</v>
      </c>
      <c r="EM4" s="387" t="s">
        <v>407</v>
      </c>
      <c r="EN4" s="385" t="s">
        <v>559</v>
      </c>
      <c r="EO4" s="386" t="s">
        <v>1649</v>
      </c>
      <c r="EP4" s="386" t="s">
        <v>406</v>
      </c>
      <c r="EQ4" s="387" t="s">
        <v>407</v>
      </c>
      <c r="ER4" s="335" t="s">
        <v>1624</v>
      </c>
      <c r="ET4" s="383" t="s">
        <v>1657</v>
      </c>
      <c r="EU4" s="385" t="s">
        <v>559</v>
      </c>
      <c r="EV4" s="386" t="s">
        <v>1649</v>
      </c>
      <c r="EW4" s="386" t="s">
        <v>406</v>
      </c>
      <c r="EX4" s="387" t="s">
        <v>407</v>
      </c>
      <c r="EY4" s="385" t="s">
        <v>559</v>
      </c>
      <c r="EZ4" s="386" t="s">
        <v>1649</v>
      </c>
      <c r="FA4" s="386" t="s">
        <v>406</v>
      </c>
      <c r="FB4" s="387" t="s">
        <v>407</v>
      </c>
      <c r="FC4" s="335" t="s">
        <v>1624</v>
      </c>
      <c r="FE4" s="383" t="s">
        <v>1657</v>
      </c>
      <c r="FF4" s="385" t="s">
        <v>559</v>
      </c>
      <c r="FG4" s="386" t="s">
        <v>1649</v>
      </c>
      <c r="FH4" s="386" t="s">
        <v>406</v>
      </c>
      <c r="FI4" s="387" t="s">
        <v>407</v>
      </c>
      <c r="FJ4" s="385" t="s">
        <v>559</v>
      </c>
      <c r="FK4" s="386" t="s">
        <v>1649</v>
      </c>
      <c r="FL4" s="386" t="s">
        <v>406</v>
      </c>
      <c r="FM4" s="387" t="s">
        <v>407</v>
      </c>
      <c r="FN4" s="335" t="s">
        <v>1624</v>
      </c>
      <c r="FP4" s="383" t="s">
        <v>1657</v>
      </c>
      <c r="FQ4" s="385" t="s">
        <v>559</v>
      </c>
      <c r="FR4" s="386" t="s">
        <v>1649</v>
      </c>
      <c r="FS4" s="386" t="s">
        <v>406</v>
      </c>
      <c r="FT4" s="387" t="s">
        <v>407</v>
      </c>
      <c r="FU4" s="385" t="s">
        <v>559</v>
      </c>
      <c r="FV4" s="386" t="s">
        <v>1649</v>
      </c>
      <c r="FW4" s="386" t="s">
        <v>406</v>
      </c>
      <c r="FX4" s="387" t="s">
        <v>407</v>
      </c>
      <c r="FY4" s="335" t="s">
        <v>1624</v>
      </c>
      <c r="GA4" s="383" t="s">
        <v>1657</v>
      </c>
      <c r="GB4" s="385" t="s">
        <v>559</v>
      </c>
      <c r="GC4" s="386" t="s">
        <v>1649</v>
      </c>
      <c r="GD4" s="386" t="s">
        <v>406</v>
      </c>
      <c r="GE4" s="387" t="s">
        <v>407</v>
      </c>
      <c r="GF4" s="385" t="s">
        <v>559</v>
      </c>
      <c r="GG4" s="386" t="s">
        <v>1649</v>
      </c>
      <c r="GH4" s="386" t="s">
        <v>406</v>
      </c>
      <c r="GI4" s="387" t="s">
        <v>407</v>
      </c>
      <c r="GJ4" s="335" t="s">
        <v>1624</v>
      </c>
      <c r="GL4" s="383" t="s">
        <v>1657</v>
      </c>
      <c r="GM4" s="385" t="s">
        <v>559</v>
      </c>
      <c r="GN4" s="386" t="s">
        <v>1649</v>
      </c>
      <c r="GO4" s="386" t="s">
        <v>406</v>
      </c>
      <c r="GP4" s="387" t="s">
        <v>407</v>
      </c>
      <c r="GQ4" s="385" t="s">
        <v>559</v>
      </c>
      <c r="GR4" s="386" t="s">
        <v>1649</v>
      </c>
      <c r="GS4" s="386" t="s">
        <v>406</v>
      </c>
      <c r="GT4" s="387" t="s">
        <v>407</v>
      </c>
      <c r="GU4" s="335" t="s">
        <v>1624</v>
      </c>
      <c r="GW4" s="383" t="s">
        <v>1657</v>
      </c>
      <c r="GX4" s="385" t="s">
        <v>559</v>
      </c>
      <c r="GY4" s="386" t="s">
        <v>1649</v>
      </c>
      <c r="GZ4" s="386" t="s">
        <v>406</v>
      </c>
      <c r="HA4" s="387" t="s">
        <v>407</v>
      </c>
      <c r="HB4" s="385" t="s">
        <v>559</v>
      </c>
      <c r="HC4" s="386" t="s">
        <v>1649</v>
      </c>
      <c r="HD4" s="386" t="s">
        <v>406</v>
      </c>
      <c r="HE4" s="387" t="s">
        <v>407</v>
      </c>
      <c r="HF4" s="335" t="s">
        <v>1624</v>
      </c>
      <c r="HH4" s="383" t="s">
        <v>1657</v>
      </c>
      <c r="HI4" s="385" t="s">
        <v>559</v>
      </c>
      <c r="HJ4" s="386" t="s">
        <v>1649</v>
      </c>
      <c r="HK4" s="386" t="s">
        <v>406</v>
      </c>
      <c r="HL4" s="387" t="s">
        <v>407</v>
      </c>
      <c r="HM4" s="385" t="s">
        <v>559</v>
      </c>
      <c r="HN4" s="386" t="s">
        <v>1649</v>
      </c>
      <c r="HO4" s="386" t="s">
        <v>406</v>
      </c>
      <c r="HP4" s="387" t="s">
        <v>407</v>
      </c>
      <c r="HQ4" s="335" t="s">
        <v>1624</v>
      </c>
      <c r="HS4" s="383" t="s">
        <v>1657</v>
      </c>
      <c r="HT4" s="385" t="s">
        <v>559</v>
      </c>
      <c r="HU4" s="386" t="s">
        <v>1649</v>
      </c>
      <c r="HV4" s="386" t="s">
        <v>406</v>
      </c>
      <c r="HW4" s="387" t="s">
        <v>407</v>
      </c>
      <c r="HX4" s="385" t="s">
        <v>559</v>
      </c>
      <c r="HY4" s="386" t="s">
        <v>1649</v>
      </c>
      <c r="HZ4" s="386" t="s">
        <v>406</v>
      </c>
      <c r="IA4" s="387" t="s">
        <v>407</v>
      </c>
      <c r="IB4" s="335" t="s">
        <v>1624</v>
      </c>
      <c r="ID4" s="383" t="s">
        <v>1657</v>
      </c>
      <c r="IE4" s="385" t="s">
        <v>559</v>
      </c>
      <c r="IF4" s="386" t="s">
        <v>1649</v>
      </c>
      <c r="IG4" s="386" t="s">
        <v>406</v>
      </c>
      <c r="IH4" s="387" t="s">
        <v>407</v>
      </c>
      <c r="II4" s="385" t="s">
        <v>559</v>
      </c>
      <c r="IJ4" s="386" t="s">
        <v>1649</v>
      </c>
      <c r="IK4" s="386" t="s">
        <v>406</v>
      </c>
      <c r="IL4" s="387" t="s">
        <v>407</v>
      </c>
      <c r="IM4" s="335" t="s">
        <v>1624</v>
      </c>
      <c r="IO4" s="383" t="s">
        <v>1657</v>
      </c>
      <c r="IP4" s="385" t="s">
        <v>559</v>
      </c>
      <c r="IQ4" s="386" t="s">
        <v>1649</v>
      </c>
      <c r="IR4" s="386" t="s">
        <v>406</v>
      </c>
      <c r="IS4" s="387" t="s">
        <v>407</v>
      </c>
      <c r="IT4" s="385" t="s">
        <v>559</v>
      </c>
      <c r="IU4" s="386" t="s">
        <v>1649</v>
      </c>
      <c r="IV4" s="386" t="s">
        <v>406</v>
      </c>
      <c r="IW4" s="387" t="s">
        <v>407</v>
      </c>
      <c r="IX4" s="335" t="s">
        <v>1624</v>
      </c>
      <c r="IZ4" s="383" t="s">
        <v>1657</v>
      </c>
      <c r="JA4" s="385" t="s">
        <v>559</v>
      </c>
      <c r="JB4" s="386" t="s">
        <v>1649</v>
      </c>
      <c r="JC4" s="386" t="s">
        <v>406</v>
      </c>
      <c r="JD4" s="387" t="s">
        <v>407</v>
      </c>
      <c r="JE4" s="385" t="s">
        <v>559</v>
      </c>
      <c r="JF4" s="386" t="s">
        <v>1649</v>
      </c>
      <c r="JG4" s="386" t="s">
        <v>406</v>
      </c>
      <c r="JH4" s="387" t="s">
        <v>407</v>
      </c>
      <c r="JI4" s="335" t="s">
        <v>1624</v>
      </c>
      <c r="JK4" s="383" t="s">
        <v>1675</v>
      </c>
      <c r="JL4" s="385" t="s">
        <v>559</v>
      </c>
      <c r="JM4" s="386" t="s">
        <v>1649</v>
      </c>
      <c r="JN4" s="386" t="s">
        <v>406</v>
      </c>
      <c r="JO4" s="387" t="s">
        <v>407</v>
      </c>
      <c r="JP4" s="385" t="s">
        <v>559</v>
      </c>
      <c r="JQ4" s="386" t="s">
        <v>1649</v>
      </c>
      <c r="JR4" s="386" t="s">
        <v>406</v>
      </c>
      <c r="JS4" s="387" t="s">
        <v>407</v>
      </c>
      <c r="JT4" s="335" t="s">
        <v>1624</v>
      </c>
      <c r="JV4" s="383" t="s">
        <v>1675</v>
      </c>
      <c r="JW4" s="385" t="s">
        <v>559</v>
      </c>
      <c r="JX4" s="386" t="s">
        <v>1649</v>
      </c>
      <c r="JY4" s="386" t="s">
        <v>406</v>
      </c>
      <c r="JZ4" s="387" t="s">
        <v>407</v>
      </c>
      <c r="KA4" s="385" t="s">
        <v>559</v>
      </c>
      <c r="KB4" s="386" t="s">
        <v>1649</v>
      </c>
      <c r="KC4" s="386" t="s">
        <v>406</v>
      </c>
      <c r="KD4" s="387" t="s">
        <v>407</v>
      </c>
      <c r="KE4" s="335" t="s">
        <v>1624</v>
      </c>
      <c r="KG4" s="383" t="s">
        <v>1675</v>
      </c>
      <c r="KH4" s="385" t="s">
        <v>559</v>
      </c>
      <c r="KI4" s="386" t="s">
        <v>1649</v>
      </c>
      <c r="KJ4" s="386" t="s">
        <v>406</v>
      </c>
      <c r="KK4" s="387" t="s">
        <v>407</v>
      </c>
      <c r="KL4" s="385" t="s">
        <v>559</v>
      </c>
      <c r="KM4" s="386" t="s">
        <v>1649</v>
      </c>
      <c r="KN4" s="386" t="s">
        <v>406</v>
      </c>
      <c r="KO4" s="387" t="s">
        <v>407</v>
      </c>
      <c r="KP4" s="335" t="s">
        <v>1624</v>
      </c>
      <c r="KR4" s="383" t="s">
        <v>1674</v>
      </c>
      <c r="KS4" s="385" t="s">
        <v>559</v>
      </c>
      <c r="KT4" s="386" t="s">
        <v>1649</v>
      </c>
      <c r="KU4" s="386" t="s">
        <v>406</v>
      </c>
      <c r="KV4" s="387" t="s">
        <v>407</v>
      </c>
      <c r="KW4" s="385" t="s">
        <v>559</v>
      </c>
      <c r="KX4" s="386" t="s">
        <v>1649</v>
      </c>
      <c r="KY4" s="386" t="s">
        <v>406</v>
      </c>
      <c r="KZ4" s="387" t="s">
        <v>407</v>
      </c>
      <c r="LA4" s="335" t="s">
        <v>1624</v>
      </c>
      <c r="LC4" s="383" t="s">
        <v>1674</v>
      </c>
      <c r="LD4" s="385" t="s">
        <v>559</v>
      </c>
      <c r="LE4" s="386" t="s">
        <v>1649</v>
      </c>
      <c r="LF4" s="386" t="s">
        <v>406</v>
      </c>
      <c r="LG4" s="387" t="s">
        <v>407</v>
      </c>
      <c r="LH4" s="385" t="s">
        <v>559</v>
      </c>
      <c r="LI4" s="386" t="s">
        <v>1649</v>
      </c>
      <c r="LJ4" s="386" t="s">
        <v>406</v>
      </c>
      <c r="LK4" s="387" t="s">
        <v>407</v>
      </c>
      <c r="LL4" s="335" t="s">
        <v>1624</v>
      </c>
      <c r="LN4" s="383" t="s">
        <v>1677</v>
      </c>
      <c r="LO4" s="385" t="s">
        <v>559</v>
      </c>
      <c r="LP4" s="386" t="s">
        <v>1649</v>
      </c>
      <c r="LQ4" s="386" t="s">
        <v>406</v>
      </c>
      <c r="LR4" s="387" t="s">
        <v>407</v>
      </c>
      <c r="LS4" s="385" t="s">
        <v>559</v>
      </c>
      <c r="LT4" s="386" t="s">
        <v>1649</v>
      </c>
      <c r="LU4" s="386" t="s">
        <v>406</v>
      </c>
      <c r="LV4" s="387" t="s">
        <v>407</v>
      </c>
      <c r="LW4" s="335" t="s">
        <v>1624</v>
      </c>
      <c r="LY4" s="383" t="s">
        <v>1677</v>
      </c>
      <c r="LZ4" s="385" t="s">
        <v>559</v>
      </c>
      <c r="MA4" s="386" t="s">
        <v>1649</v>
      </c>
      <c r="MB4" s="386" t="s">
        <v>406</v>
      </c>
      <c r="MC4" s="387" t="s">
        <v>407</v>
      </c>
      <c r="MD4" s="385" t="s">
        <v>559</v>
      </c>
      <c r="ME4" s="386" t="s">
        <v>1649</v>
      </c>
      <c r="MF4" s="386" t="s">
        <v>406</v>
      </c>
      <c r="MG4" s="387" t="s">
        <v>407</v>
      </c>
      <c r="MH4" s="335" t="s">
        <v>1624</v>
      </c>
      <c r="MJ4" s="383" t="s">
        <v>1677</v>
      </c>
      <c r="MK4" s="385" t="s">
        <v>559</v>
      </c>
      <c r="ML4" s="386" t="s">
        <v>1649</v>
      </c>
      <c r="MM4" s="386" t="s">
        <v>406</v>
      </c>
      <c r="MN4" s="387" t="s">
        <v>407</v>
      </c>
      <c r="MO4" s="385" t="s">
        <v>559</v>
      </c>
      <c r="MP4" s="386" t="s">
        <v>1649</v>
      </c>
      <c r="MQ4" s="386" t="s">
        <v>406</v>
      </c>
      <c r="MR4" s="387" t="s">
        <v>407</v>
      </c>
      <c r="MS4" s="335" t="s">
        <v>1624</v>
      </c>
      <c r="MU4" s="383" t="s">
        <v>1677</v>
      </c>
      <c r="MV4" s="385" t="s">
        <v>559</v>
      </c>
      <c r="MW4" s="386" t="s">
        <v>1649</v>
      </c>
      <c r="MX4" s="386" t="s">
        <v>406</v>
      </c>
      <c r="MY4" s="387" t="s">
        <v>407</v>
      </c>
      <c r="MZ4" s="385" t="s">
        <v>559</v>
      </c>
      <c r="NA4" s="386" t="s">
        <v>1649</v>
      </c>
      <c r="NB4" s="386" t="s">
        <v>406</v>
      </c>
      <c r="NC4" s="387" t="s">
        <v>407</v>
      </c>
      <c r="ND4" s="335" t="s">
        <v>1624</v>
      </c>
      <c r="NF4" s="383" t="s">
        <v>1677</v>
      </c>
      <c r="NG4" s="385" t="s">
        <v>559</v>
      </c>
      <c r="NH4" s="386" t="s">
        <v>1649</v>
      </c>
      <c r="NI4" s="386" t="s">
        <v>406</v>
      </c>
      <c r="NJ4" s="387" t="s">
        <v>407</v>
      </c>
      <c r="NK4" s="385" t="s">
        <v>559</v>
      </c>
      <c r="NL4" s="386" t="s">
        <v>1649</v>
      </c>
      <c r="NM4" s="386" t="s">
        <v>406</v>
      </c>
      <c r="NN4" s="387" t="s">
        <v>407</v>
      </c>
      <c r="NO4" s="335" t="s">
        <v>1624</v>
      </c>
      <c r="NQ4" s="383" t="s">
        <v>1677</v>
      </c>
      <c r="NR4" s="385" t="s">
        <v>559</v>
      </c>
      <c r="NS4" s="386" t="s">
        <v>1649</v>
      </c>
      <c r="NT4" s="386" t="s">
        <v>406</v>
      </c>
      <c r="NU4" s="387" t="s">
        <v>407</v>
      </c>
      <c r="NV4" s="385" t="s">
        <v>559</v>
      </c>
      <c r="NW4" s="386" t="s">
        <v>1649</v>
      </c>
      <c r="NX4" s="386" t="s">
        <v>406</v>
      </c>
      <c r="NY4" s="387" t="s">
        <v>407</v>
      </c>
      <c r="NZ4" s="335" t="s">
        <v>1624</v>
      </c>
      <c r="OB4" s="383" t="s">
        <v>1677</v>
      </c>
      <c r="OC4" s="385" t="s">
        <v>559</v>
      </c>
      <c r="OD4" s="386" t="s">
        <v>1649</v>
      </c>
      <c r="OE4" s="386" t="s">
        <v>406</v>
      </c>
      <c r="OF4" s="387" t="s">
        <v>407</v>
      </c>
      <c r="OG4" s="385" t="s">
        <v>559</v>
      </c>
      <c r="OH4" s="386" t="s">
        <v>1649</v>
      </c>
      <c r="OI4" s="386" t="s">
        <v>406</v>
      </c>
      <c r="OJ4" s="387" t="s">
        <v>407</v>
      </c>
      <c r="OK4" s="335" t="s">
        <v>1624</v>
      </c>
      <c r="OM4" s="383" t="s">
        <v>1677</v>
      </c>
      <c r="ON4" s="385" t="s">
        <v>559</v>
      </c>
      <c r="OO4" s="386" t="s">
        <v>1649</v>
      </c>
      <c r="OP4" s="386" t="s">
        <v>406</v>
      </c>
      <c r="OQ4" s="387" t="s">
        <v>407</v>
      </c>
      <c r="OR4" s="385" t="s">
        <v>559</v>
      </c>
      <c r="OS4" s="386" t="s">
        <v>1649</v>
      </c>
      <c r="OT4" s="386" t="s">
        <v>406</v>
      </c>
      <c r="OU4" s="387" t="s">
        <v>407</v>
      </c>
      <c r="OV4" s="335" t="s">
        <v>1624</v>
      </c>
      <c r="OX4" s="383" t="s">
        <v>1677</v>
      </c>
      <c r="OY4" s="385" t="s">
        <v>559</v>
      </c>
      <c r="OZ4" s="386" t="s">
        <v>1649</v>
      </c>
      <c r="PA4" s="386" t="s">
        <v>406</v>
      </c>
      <c r="PB4" s="387" t="s">
        <v>407</v>
      </c>
      <c r="PC4" s="385" t="s">
        <v>559</v>
      </c>
      <c r="PD4" s="386" t="s">
        <v>1649</v>
      </c>
      <c r="PE4" s="386" t="s">
        <v>406</v>
      </c>
      <c r="PF4" s="387" t="s">
        <v>407</v>
      </c>
      <c r="PG4" s="335" t="s">
        <v>1624</v>
      </c>
      <c r="PI4" s="383" t="s">
        <v>1677</v>
      </c>
      <c r="PJ4" s="385" t="s">
        <v>559</v>
      </c>
      <c r="PK4" s="386" t="s">
        <v>1649</v>
      </c>
      <c r="PL4" s="386" t="s">
        <v>406</v>
      </c>
      <c r="PM4" s="387" t="s">
        <v>407</v>
      </c>
      <c r="PN4" s="385" t="s">
        <v>559</v>
      </c>
      <c r="PO4" s="386" t="s">
        <v>1649</v>
      </c>
      <c r="PP4" s="386" t="s">
        <v>406</v>
      </c>
      <c r="PQ4" s="387" t="s">
        <v>407</v>
      </c>
      <c r="PR4" s="335" t="s">
        <v>1624</v>
      </c>
      <c r="PT4" s="383" t="s">
        <v>1688</v>
      </c>
      <c r="PU4" s="385" t="s">
        <v>559</v>
      </c>
      <c r="PV4" s="386" t="s">
        <v>1649</v>
      </c>
      <c r="PW4" s="386" t="s">
        <v>406</v>
      </c>
      <c r="PX4" s="387" t="s">
        <v>407</v>
      </c>
      <c r="PY4" s="385" t="s">
        <v>559</v>
      </c>
      <c r="PZ4" s="386" t="s">
        <v>1649</v>
      </c>
      <c r="QA4" s="386" t="s">
        <v>406</v>
      </c>
      <c r="QB4" s="387" t="s">
        <v>407</v>
      </c>
      <c r="QC4" s="335" t="s">
        <v>1624</v>
      </c>
      <c r="QE4" s="383" t="s">
        <v>1689</v>
      </c>
      <c r="QF4" s="385" t="s">
        <v>559</v>
      </c>
      <c r="QG4" s="386" t="s">
        <v>1649</v>
      </c>
      <c r="QH4" s="386" t="s">
        <v>406</v>
      </c>
      <c r="QI4" s="387" t="s">
        <v>407</v>
      </c>
      <c r="QJ4" s="385" t="s">
        <v>559</v>
      </c>
      <c r="QK4" s="386" t="s">
        <v>1649</v>
      </c>
      <c r="QL4" s="386" t="s">
        <v>406</v>
      </c>
      <c r="QM4" s="387" t="s">
        <v>407</v>
      </c>
      <c r="QN4" s="335" t="s">
        <v>1624</v>
      </c>
      <c r="QP4" s="383" t="s">
        <v>1691</v>
      </c>
      <c r="QQ4" s="385" t="s">
        <v>559</v>
      </c>
      <c r="QR4" s="386" t="s">
        <v>1649</v>
      </c>
      <c r="QS4" s="386" t="s">
        <v>406</v>
      </c>
      <c r="QT4" s="387" t="s">
        <v>407</v>
      </c>
      <c r="QU4" s="385" t="s">
        <v>559</v>
      </c>
      <c r="QV4" s="386" t="s">
        <v>1649</v>
      </c>
      <c r="QW4" s="386" t="s">
        <v>406</v>
      </c>
      <c r="QX4" s="387" t="s">
        <v>407</v>
      </c>
      <c r="QY4" s="335" t="s">
        <v>1624</v>
      </c>
      <c r="RA4" s="383" t="s">
        <v>1691</v>
      </c>
      <c r="RB4" s="385" t="s">
        <v>559</v>
      </c>
      <c r="RC4" s="386" t="s">
        <v>1649</v>
      </c>
      <c r="RD4" s="386" t="s">
        <v>406</v>
      </c>
      <c r="RE4" s="387" t="s">
        <v>407</v>
      </c>
      <c r="RF4" s="385" t="s">
        <v>559</v>
      </c>
      <c r="RG4" s="386" t="s">
        <v>1649</v>
      </c>
      <c r="RH4" s="386" t="s">
        <v>406</v>
      </c>
      <c r="RI4" s="387" t="s">
        <v>407</v>
      </c>
      <c r="RJ4" s="335" t="s">
        <v>1624</v>
      </c>
      <c r="RK4" s="383" t="s">
        <v>1694</v>
      </c>
      <c r="RL4" s="383" t="s">
        <v>1946</v>
      </c>
      <c r="RM4" s="385" t="s">
        <v>559</v>
      </c>
      <c r="RN4" s="386" t="s">
        <v>1649</v>
      </c>
      <c r="RO4" s="386" t="s">
        <v>406</v>
      </c>
      <c r="RP4" s="387" t="s">
        <v>407</v>
      </c>
      <c r="RQ4" s="385" t="s">
        <v>559</v>
      </c>
      <c r="RR4" s="386" t="s">
        <v>1649</v>
      </c>
      <c r="RS4" s="386" t="s">
        <v>406</v>
      </c>
      <c r="RT4" s="387" t="s">
        <v>407</v>
      </c>
      <c r="RU4" s="335" t="s">
        <v>1624</v>
      </c>
      <c r="RV4" s="383" t="s">
        <v>1694</v>
      </c>
      <c r="RW4" s="383" t="s">
        <v>1946</v>
      </c>
      <c r="RX4" s="385" t="s">
        <v>559</v>
      </c>
      <c r="RY4" s="386" t="s">
        <v>1649</v>
      </c>
      <c r="RZ4" s="386" t="s">
        <v>406</v>
      </c>
      <c r="SA4" s="387" t="s">
        <v>407</v>
      </c>
      <c r="SB4" s="385" t="s">
        <v>559</v>
      </c>
      <c r="SC4" s="386" t="s">
        <v>1649</v>
      </c>
      <c r="SD4" s="386" t="s">
        <v>406</v>
      </c>
      <c r="SE4" s="387" t="s">
        <v>407</v>
      </c>
      <c r="SF4" s="335" t="s">
        <v>1624</v>
      </c>
      <c r="SG4" s="383" t="s">
        <v>1694</v>
      </c>
      <c r="SH4" s="383" t="s">
        <v>1946</v>
      </c>
      <c r="SI4" s="385" t="s">
        <v>559</v>
      </c>
      <c r="SJ4" s="386" t="s">
        <v>1649</v>
      </c>
      <c r="SK4" s="386" t="s">
        <v>406</v>
      </c>
      <c r="SL4" s="387" t="s">
        <v>407</v>
      </c>
      <c r="SM4" s="385" t="s">
        <v>559</v>
      </c>
      <c r="SN4" s="386" t="s">
        <v>1649</v>
      </c>
      <c r="SO4" s="386" t="s">
        <v>406</v>
      </c>
      <c r="SP4" s="387" t="s">
        <v>407</v>
      </c>
      <c r="SQ4" s="335" t="s">
        <v>1624</v>
      </c>
      <c r="SS4" s="383" t="s">
        <v>1698</v>
      </c>
      <c r="ST4" s="385" t="s">
        <v>559</v>
      </c>
      <c r="SU4" s="386" t="s">
        <v>1649</v>
      </c>
      <c r="SV4" s="386" t="s">
        <v>406</v>
      </c>
      <c r="SW4" s="387" t="s">
        <v>407</v>
      </c>
      <c r="SX4" s="385" t="s">
        <v>559</v>
      </c>
      <c r="SY4" s="386" t="s">
        <v>1649</v>
      </c>
      <c r="SZ4" s="386" t="s">
        <v>406</v>
      </c>
      <c r="TA4" s="387" t="s">
        <v>407</v>
      </c>
      <c r="TB4" s="335" t="s">
        <v>1624</v>
      </c>
      <c r="TD4" s="383" t="s">
        <v>1698</v>
      </c>
      <c r="TE4" s="385" t="s">
        <v>559</v>
      </c>
      <c r="TF4" s="386" t="s">
        <v>1649</v>
      </c>
      <c r="TG4" s="386" t="s">
        <v>406</v>
      </c>
      <c r="TH4" s="387" t="s">
        <v>407</v>
      </c>
      <c r="TI4" s="385" t="s">
        <v>559</v>
      </c>
      <c r="TJ4" s="386" t="s">
        <v>1649</v>
      </c>
      <c r="TK4" s="386" t="s">
        <v>406</v>
      </c>
      <c r="TL4" s="387" t="s">
        <v>407</v>
      </c>
      <c r="TM4" s="335" t="s">
        <v>1624</v>
      </c>
      <c r="TO4" s="383" t="s">
        <v>1698</v>
      </c>
      <c r="TP4" s="385" t="s">
        <v>559</v>
      </c>
      <c r="TQ4" s="386" t="s">
        <v>1649</v>
      </c>
      <c r="TR4" s="386" t="s">
        <v>406</v>
      </c>
      <c r="TS4" s="387" t="s">
        <v>407</v>
      </c>
      <c r="TT4" s="385" t="s">
        <v>559</v>
      </c>
      <c r="TU4" s="386" t="s">
        <v>1649</v>
      </c>
      <c r="TV4" s="386" t="s">
        <v>406</v>
      </c>
      <c r="TW4" s="387" t="s">
        <v>407</v>
      </c>
      <c r="TX4" s="335" t="s">
        <v>1624</v>
      </c>
      <c r="TZ4" s="383" t="s">
        <v>1702</v>
      </c>
      <c r="UA4" s="385" t="s">
        <v>559</v>
      </c>
      <c r="UB4" s="386" t="s">
        <v>1649</v>
      </c>
      <c r="UC4" s="386" t="s">
        <v>406</v>
      </c>
      <c r="UD4" s="387" t="s">
        <v>407</v>
      </c>
      <c r="UE4" s="385" t="s">
        <v>559</v>
      </c>
      <c r="UF4" s="386" t="s">
        <v>1649</v>
      </c>
      <c r="UG4" s="386" t="s">
        <v>406</v>
      </c>
      <c r="UH4" s="387" t="s">
        <v>407</v>
      </c>
      <c r="UI4" s="335" t="s">
        <v>1624</v>
      </c>
      <c r="UK4" s="383" t="s">
        <v>1702</v>
      </c>
      <c r="UL4" s="385" t="s">
        <v>559</v>
      </c>
      <c r="UM4" s="386" t="s">
        <v>1649</v>
      </c>
      <c r="UN4" s="386" t="s">
        <v>406</v>
      </c>
      <c r="UO4" s="387" t="s">
        <v>407</v>
      </c>
      <c r="UP4" s="385" t="s">
        <v>559</v>
      </c>
      <c r="UQ4" s="386" t="s">
        <v>1649</v>
      </c>
      <c r="UR4" s="386" t="s">
        <v>406</v>
      </c>
      <c r="US4" s="387" t="s">
        <v>407</v>
      </c>
      <c r="UT4" s="335" t="s">
        <v>1624</v>
      </c>
      <c r="UV4" s="383" t="s">
        <v>1702</v>
      </c>
      <c r="UW4" s="385" t="s">
        <v>559</v>
      </c>
      <c r="UX4" s="386" t="s">
        <v>1649</v>
      </c>
      <c r="UY4" s="386" t="s">
        <v>406</v>
      </c>
      <c r="UZ4" s="387" t="s">
        <v>407</v>
      </c>
      <c r="VA4" s="385" t="s">
        <v>559</v>
      </c>
      <c r="VB4" s="386" t="s">
        <v>1649</v>
      </c>
      <c r="VC4" s="386" t="s">
        <v>406</v>
      </c>
      <c r="VD4" s="387" t="s">
        <v>407</v>
      </c>
      <c r="VE4" s="335" t="s">
        <v>1624</v>
      </c>
    </row>
    <row r="5" spans="1:577" ht="15" x14ac:dyDescent="0.35">
      <c r="A5" s="341" t="str">
        <f>'抽奖|MoonBless'!DN5</f>
        <v>人民币</v>
      </c>
      <c r="B5" s="341">
        <f>'抽奖|MoonBless'!DO5</f>
        <v>1</v>
      </c>
      <c r="C5" s="341">
        <f>'抽奖|MoonBless'!DP5</f>
        <v>20</v>
      </c>
      <c r="D5" s="341">
        <f>'抽奖|MoonBless'!DQ5</f>
        <v>1</v>
      </c>
      <c r="E5" s="341">
        <f>'抽奖|MoonBless'!DR5</f>
        <v>0</v>
      </c>
      <c r="G5" s="125">
        <v>1</v>
      </c>
      <c r="H5" s="388" t="s">
        <v>1543</v>
      </c>
      <c r="I5" s="389">
        <f>VLOOKUP(H5,$A:$E,4,0)</f>
        <v>1</v>
      </c>
      <c r="J5" s="389">
        <f>VLOOKUP(H5,$A:$E,5,0)</f>
        <v>8</v>
      </c>
      <c r="K5" s="390">
        <v>1</v>
      </c>
      <c r="L5" s="388" t="s">
        <v>1623</v>
      </c>
      <c r="M5" s="389">
        <f>VLOOKUP(L5,$A:$E,4,0)</f>
        <v>1</v>
      </c>
      <c r="N5" s="389">
        <f>VLOOKUP(L5,$A:$E,5,0)</f>
        <v>2</v>
      </c>
      <c r="O5" s="390">
        <v>3000</v>
      </c>
      <c r="P5" s="341" t="str">
        <f>I5&amp;"|"&amp;J5&amp;"|"&amp;K5&amp;","&amp;M5&amp;"|"&amp;N5&amp;"|"&amp;O5</f>
        <v>1|8|1,1|2|3000</v>
      </c>
      <c r="Q5" s="404">
        <f>R5/6/60/60/1</f>
        <v>4.6296296296296294E-2</v>
      </c>
      <c r="R5" s="125">
        <v>1000</v>
      </c>
      <c r="S5" s="388" t="s">
        <v>1543</v>
      </c>
      <c r="T5" s="389">
        <f>VLOOKUP(S5,$A:$E,4,0)</f>
        <v>1</v>
      </c>
      <c r="U5" s="389">
        <f>VLOOKUP(S5,$A:$E,5,0)</f>
        <v>8</v>
      </c>
      <c r="V5" s="390">
        <v>2</v>
      </c>
      <c r="W5" s="388" t="s">
        <v>1623</v>
      </c>
      <c r="X5" s="389">
        <f>VLOOKUP(W5,$A:$E,4,0)</f>
        <v>1</v>
      </c>
      <c r="Y5" s="389">
        <f>VLOOKUP(W5,$A:$E,5,0)</f>
        <v>2</v>
      </c>
      <c r="Z5" s="390">
        <v>3000</v>
      </c>
      <c r="AA5" s="341" t="str">
        <f>T5&amp;"|"&amp;U5&amp;"|"&amp;V5&amp;","&amp;X5&amp;"|"&amp;Y5&amp;"|"&amp;Z5</f>
        <v>1|8|2,1|2|3000</v>
      </c>
      <c r="AB5" s="404">
        <f>VLOOKUP(AC5,'用户升级|RoleUp'!A:L,12,0)</f>
        <v>0.20833333333333334</v>
      </c>
      <c r="AC5" s="125">
        <v>5</v>
      </c>
      <c r="AD5" s="388" t="s">
        <v>1543</v>
      </c>
      <c r="AE5" s="389">
        <f>VLOOKUP(AD5,$A:$E,4,0)</f>
        <v>1</v>
      </c>
      <c r="AF5" s="389">
        <f>VLOOKUP(AD5,$A:$E,5,0)</f>
        <v>8</v>
      </c>
      <c r="AG5" s="390">
        <v>5</v>
      </c>
      <c r="AH5" s="388" t="s">
        <v>1623</v>
      </c>
      <c r="AI5" s="389">
        <f>VLOOKUP(AH5,$A:$E,4,0)</f>
        <v>1</v>
      </c>
      <c r="AJ5" s="389">
        <f>VLOOKUP(AH5,$A:$E,5,0)</f>
        <v>2</v>
      </c>
      <c r="AK5" s="390">
        <v>5000</v>
      </c>
      <c r="AL5" s="341" t="str">
        <f>AE5&amp;"|"&amp;AF5&amp;"|"&amp;AG5&amp;","&amp;AI5&amp;"|"&amp;AJ5&amp;"|"&amp;AK5</f>
        <v>1|8|5,1|2|5000</v>
      </c>
      <c r="AM5" s="341">
        <f>AN5/4</f>
        <v>0.25</v>
      </c>
      <c r="AN5" s="125">
        <v>1</v>
      </c>
      <c r="AO5" s="388" t="s">
        <v>1543</v>
      </c>
      <c r="AP5" s="389">
        <f>VLOOKUP(AO5,$A:$E,4,0)</f>
        <v>1</v>
      </c>
      <c r="AQ5" s="389">
        <f>VLOOKUP(AO5,$A:$E,5,0)</f>
        <v>8</v>
      </c>
      <c r="AR5" s="390">
        <v>2</v>
      </c>
      <c r="AS5" s="388" t="s">
        <v>1644</v>
      </c>
      <c r="AT5" s="389">
        <f>VLOOKUP(AS5,$A:$E,4,0)</f>
        <v>2</v>
      </c>
      <c r="AU5" s="389">
        <f>VLOOKUP(AS5,$A:$E,5,0)</f>
        <v>1001</v>
      </c>
      <c r="AV5" s="390">
        <v>1</v>
      </c>
      <c r="AW5" s="341" t="str">
        <f>AP5&amp;"|"&amp;AQ5&amp;"|"&amp;AR5&amp;","&amp;AT5&amp;"|"&amp;AU5&amp;"|"&amp;AV5</f>
        <v>1|8|2,2|1001|1</v>
      </c>
      <c r="AX5" s="403">
        <f>AY5/60/1</f>
        <v>0.33333333333333331</v>
      </c>
      <c r="AY5" s="125">
        <v>20</v>
      </c>
      <c r="AZ5" s="388" t="s">
        <v>1543</v>
      </c>
      <c r="BA5" s="389">
        <f>VLOOKUP(AZ5,$A:$E,4,0)</f>
        <v>1</v>
      </c>
      <c r="BB5" s="389">
        <f>VLOOKUP(AZ5,$A:$E,5,0)</f>
        <v>8</v>
      </c>
      <c r="BC5" s="390">
        <v>2</v>
      </c>
      <c r="BD5" s="388" t="s">
        <v>1653</v>
      </c>
      <c r="BE5" s="389">
        <f>VLOOKUP(BD5,$A:$E,4,0)</f>
        <v>1</v>
      </c>
      <c r="BF5" s="389">
        <f>VLOOKUP(BD5,$A:$E,5,0)</f>
        <v>2</v>
      </c>
      <c r="BG5" s="390">
        <v>5000</v>
      </c>
      <c r="BH5" s="341" t="str">
        <f>BA5&amp;"|"&amp;BB5&amp;"|"&amp;BC5&amp;","&amp;BE5&amp;"|"&amp;BF5&amp;"|"&amp;BG5</f>
        <v>1|8|2,1|2|5000</v>
      </c>
      <c r="BJ5" s="125">
        <v>1</v>
      </c>
      <c r="BK5" s="388" t="s">
        <v>1543</v>
      </c>
      <c r="BL5" s="389">
        <f>VLOOKUP(BK5,$A:$E,4,0)</f>
        <v>1</v>
      </c>
      <c r="BM5" s="389">
        <f>VLOOKUP(BK5,$A:$E,5,0)</f>
        <v>8</v>
      </c>
      <c r="BN5" s="390">
        <v>10</v>
      </c>
      <c r="BO5" s="388" t="s">
        <v>1855</v>
      </c>
      <c r="BP5" s="389">
        <f>VLOOKUP(BO5,$A:$E,4,0)</f>
        <v>2</v>
      </c>
      <c r="BQ5" s="389">
        <f>VLOOKUP(BO5,$A:$E,5,0)</f>
        <v>1003</v>
      </c>
      <c r="BR5" s="390">
        <v>5</v>
      </c>
      <c r="BS5" s="398" t="str">
        <f>BL5&amp;"|"&amp;BM5&amp;"|"&amp;BN5&amp;","&amp;BP5&amp;"|"&amp;BQ5&amp;"|"&amp;BR5</f>
        <v>1|8|10,2|1003|5</v>
      </c>
      <c r="BT5" s="341">
        <f>BU5*0.05</f>
        <v>250000</v>
      </c>
      <c r="BU5" s="402">
        <v>5000000</v>
      </c>
      <c r="BV5" s="388" t="s">
        <v>1730</v>
      </c>
      <c r="BW5" s="389">
        <f>VLOOKUP(BV5,$A:$E,4,0)</f>
        <v>1</v>
      </c>
      <c r="BX5" s="389">
        <f>VLOOKUP(BV5,$A:$E,5,0)</f>
        <v>8</v>
      </c>
      <c r="BY5" s="390">
        <v>2</v>
      </c>
      <c r="BZ5" s="388" t="s">
        <v>1856</v>
      </c>
      <c r="CA5" s="389">
        <f>VLOOKUP(BZ5,$A:$E,4,0)</f>
        <v>2</v>
      </c>
      <c r="CB5" s="389">
        <f>VLOOKUP(BZ5,$A:$E,5,0)</f>
        <v>1001</v>
      </c>
      <c r="CC5" s="390">
        <v>2</v>
      </c>
      <c r="CD5" s="398" t="str">
        <f>BW5&amp;"|"&amp;BX5&amp;"|"&amp;BY5&amp;","&amp;CA5&amp;"|"&amp;CB5&amp;"|"&amp;CC5</f>
        <v>1|8|2,2|1001|2</v>
      </c>
      <c r="CF5" s="125">
        <v>10</v>
      </c>
      <c r="CG5" s="388" t="s">
        <v>1543</v>
      </c>
      <c r="CH5" s="389">
        <f>VLOOKUP(CG5,$A:$E,4,0)</f>
        <v>1</v>
      </c>
      <c r="CI5" s="389">
        <f>VLOOKUP(CG5,$A:$E,5,0)</f>
        <v>8</v>
      </c>
      <c r="CJ5" s="390">
        <v>2</v>
      </c>
      <c r="CK5" s="388" t="s">
        <v>1857</v>
      </c>
      <c r="CL5" s="389">
        <f>VLOOKUP(CK5,$A:$E,4,0)</f>
        <v>1</v>
      </c>
      <c r="CM5" s="389">
        <f>VLOOKUP(CK5,$A:$E,5,0)</f>
        <v>1</v>
      </c>
      <c r="CN5" s="390">
        <v>1</v>
      </c>
      <c r="CO5" s="398" t="str">
        <f>CH5&amp;"|"&amp;CI5&amp;"|"&amp;CJ5&amp;","&amp;CL5&amp;"|"&amp;CM5&amp;"|"&amp;CN5</f>
        <v>1|8|2,1|1|1</v>
      </c>
      <c r="CQ5" s="125">
        <v>10</v>
      </c>
      <c r="CR5" s="388" t="s">
        <v>1543</v>
      </c>
      <c r="CS5" s="389">
        <f>VLOOKUP(CR5,$A:$E,4,0)</f>
        <v>1</v>
      </c>
      <c r="CT5" s="389">
        <f>VLOOKUP(CR5,$A:$E,5,0)</f>
        <v>8</v>
      </c>
      <c r="CU5" s="390">
        <v>2</v>
      </c>
      <c r="CV5" s="388" t="s">
        <v>1644</v>
      </c>
      <c r="CW5" s="389">
        <f>VLOOKUP(CV5,$A:$E,4,0)</f>
        <v>2</v>
      </c>
      <c r="CX5" s="389">
        <f>VLOOKUP(CV5,$A:$E,5,0)</f>
        <v>1001</v>
      </c>
      <c r="CY5" s="390">
        <v>1</v>
      </c>
      <c r="CZ5" s="398" t="str">
        <f>CS5&amp;"|"&amp;CT5&amp;"|"&amp;CU5&amp;","&amp;CW5&amp;"|"&amp;CX5&amp;"|"&amp;CY5</f>
        <v>1|8|2,2|1001|1</v>
      </c>
      <c r="DB5" s="125">
        <v>10</v>
      </c>
      <c r="DC5" s="388" t="s">
        <v>1543</v>
      </c>
      <c r="DD5" s="389">
        <f>VLOOKUP(DC5,$A:$E,4,0)</f>
        <v>1</v>
      </c>
      <c r="DE5" s="389">
        <f>VLOOKUP(DC5,$A:$E,5,0)</f>
        <v>8</v>
      </c>
      <c r="DF5" s="390">
        <v>2</v>
      </c>
      <c r="DG5" s="388" t="s">
        <v>1858</v>
      </c>
      <c r="DH5" s="389">
        <f>VLOOKUP(DG5,$A:$E,4,0)</f>
        <v>2</v>
      </c>
      <c r="DI5" s="389">
        <f>VLOOKUP(DG5,$A:$E,5,0)</f>
        <v>1002</v>
      </c>
      <c r="DJ5" s="390">
        <v>1</v>
      </c>
      <c r="DK5" s="398" t="str">
        <f>DD5&amp;"|"&amp;DE5&amp;"|"&amp;DF5&amp;","&amp;DH5&amp;"|"&amp;DI5&amp;"|"&amp;DJ5</f>
        <v>1|8|2,2|1002|1</v>
      </c>
      <c r="DM5" s="125">
        <v>10</v>
      </c>
      <c r="DN5" s="388" t="s">
        <v>1543</v>
      </c>
      <c r="DO5" s="389">
        <f>VLOOKUP(DN5,$A:$E,4,0)</f>
        <v>1</v>
      </c>
      <c r="DP5" s="389">
        <f>VLOOKUP(DN5,$A:$E,5,0)</f>
        <v>8</v>
      </c>
      <c r="DQ5" s="390">
        <v>2</v>
      </c>
      <c r="DR5" s="388" t="s">
        <v>1623</v>
      </c>
      <c r="DS5" s="389">
        <f>VLOOKUP(DR5,$A:$E,4,0)</f>
        <v>1</v>
      </c>
      <c r="DT5" s="389">
        <f>VLOOKUP(DR5,$A:$E,5,0)</f>
        <v>2</v>
      </c>
      <c r="DU5" s="390">
        <v>20000</v>
      </c>
      <c r="DV5" s="398" t="str">
        <f>DO5&amp;"|"&amp;DP5&amp;"|"&amp;DQ5&amp;","&amp;DS5&amp;"|"&amp;DT5&amp;"|"&amp;DU5</f>
        <v>1|8|2,1|2|20000</v>
      </c>
      <c r="DX5" s="125">
        <v>50</v>
      </c>
      <c r="DY5" s="388" t="s">
        <v>1543</v>
      </c>
      <c r="DZ5" s="389">
        <f>VLOOKUP(DY5,$A:$E,4,0)</f>
        <v>1</v>
      </c>
      <c r="EA5" s="389">
        <f>VLOOKUP(DY5,$A:$E,5,0)</f>
        <v>8</v>
      </c>
      <c r="EB5" s="390">
        <v>5</v>
      </c>
      <c r="EC5" s="388" t="s">
        <v>1623</v>
      </c>
      <c r="ED5" s="389">
        <f>VLOOKUP(EC5,$A:$E,4,0)</f>
        <v>1</v>
      </c>
      <c r="EE5" s="389">
        <f>VLOOKUP(EC5,$A:$E,5,0)</f>
        <v>2</v>
      </c>
      <c r="EF5" s="390">
        <v>5000</v>
      </c>
      <c r="EG5" s="398" t="str">
        <f>DZ5&amp;"|"&amp;EA5&amp;"|"&amp;EB5&amp;","&amp;ED5&amp;"|"&amp;EE5&amp;"|"&amp;EF5</f>
        <v>1|8|5,1|2|5000</v>
      </c>
      <c r="EI5" s="125">
        <v>1</v>
      </c>
      <c r="EJ5" s="388" t="s">
        <v>1543</v>
      </c>
      <c r="EK5" s="389">
        <f>VLOOKUP(EJ5,$A:$E,4,0)</f>
        <v>1</v>
      </c>
      <c r="EL5" s="389">
        <f>VLOOKUP(EJ5,$A:$E,5,0)</f>
        <v>8</v>
      </c>
      <c r="EM5" s="390">
        <v>1</v>
      </c>
      <c r="EN5" s="388" t="s">
        <v>1858</v>
      </c>
      <c r="EO5" s="389">
        <f>VLOOKUP(EN5,$A:$E,4,0)</f>
        <v>2</v>
      </c>
      <c r="EP5" s="389">
        <f>VLOOKUP(EN5,$A:$E,5,0)</f>
        <v>1002</v>
      </c>
      <c r="EQ5" s="390">
        <v>1</v>
      </c>
      <c r="ER5" s="398" t="str">
        <f>EK5&amp;"|"&amp;EL5&amp;"|"&amp;EM5&amp;","&amp;EO5&amp;"|"&amp;EP5&amp;"|"&amp;EQ5</f>
        <v>1|8|1,2|1002|1</v>
      </c>
      <c r="ET5" s="125">
        <v>1</v>
      </c>
      <c r="EU5" s="388" t="s">
        <v>1543</v>
      </c>
      <c r="EV5" s="389">
        <f>VLOOKUP(EU5,$A:$E,4,0)</f>
        <v>1</v>
      </c>
      <c r="EW5" s="389">
        <f>VLOOKUP(EU5,$A:$E,5,0)</f>
        <v>8</v>
      </c>
      <c r="EX5" s="390">
        <v>2</v>
      </c>
      <c r="EY5" s="388" t="s">
        <v>1859</v>
      </c>
      <c r="EZ5" s="389">
        <f>VLOOKUP(EY5,$A:$E,4,0)</f>
        <v>2</v>
      </c>
      <c r="FA5" s="389">
        <f>VLOOKUP(EY5,$A:$E,5,0)</f>
        <v>1001</v>
      </c>
      <c r="FB5" s="390">
        <v>1</v>
      </c>
      <c r="FC5" s="398" t="str">
        <f>EV5&amp;"|"&amp;EW5&amp;"|"&amp;EX5&amp;","&amp;EZ5&amp;"|"&amp;FA5&amp;"|"&amp;FB5</f>
        <v>1|8|2,2|1001|1</v>
      </c>
      <c r="FE5" s="125">
        <v>1</v>
      </c>
      <c r="FF5" s="388" t="s">
        <v>1543</v>
      </c>
      <c r="FG5" s="389">
        <f>VLOOKUP(FF5,$A:$E,4,0)</f>
        <v>1</v>
      </c>
      <c r="FH5" s="389">
        <f>VLOOKUP(FF5,$A:$E,5,0)</f>
        <v>8</v>
      </c>
      <c r="FI5" s="390">
        <v>3</v>
      </c>
      <c r="FJ5" s="388" t="s">
        <v>1878</v>
      </c>
      <c r="FK5" s="389">
        <f>VLOOKUP(FJ5,$A:$E,4,0)</f>
        <v>2</v>
      </c>
      <c r="FL5" s="389">
        <f>VLOOKUP(FJ5,$A:$E,5,0)</f>
        <v>1003</v>
      </c>
      <c r="FM5" s="390">
        <v>1</v>
      </c>
      <c r="FN5" s="398" t="str">
        <f>FG5&amp;"|"&amp;FH5&amp;"|"&amp;FI5&amp;","&amp;FK5&amp;"|"&amp;FL5&amp;"|"&amp;FM5</f>
        <v>1|8|3,2|1003|1</v>
      </c>
      <c r="FP5" s="125">
        <v>1</v>
      </c>
      <c r="FQ5" s="388" t="s">
        <v>1543</v>
      </c>
      <c r="FR5" s="389">
        <f>VLOOKUP(FQ5,$A:$E,4,0)</f>
        <v>1</v>
      </c>
      <c r="FS5" s="389">
        <f>VLOOKUP(FQ5,$A:$E,5,0)</f>
        <v>8</v>
      </c>
      <c r="FT5" s="390">
        <v>4</v>
      </c>
      <c r="FU5" s="388" t="s">
        <v>1855</v>
      </c>
      <c r="FV5" s="389">
        <f>VLOOKUP(FU5,$A:$E,4,0)</f>
        <v>2</v>
      </c>
      <c r="FW5" s="389">
        <f>VLOOKUP(FU5,$A:$E,5,0)</f>
        <v>1003</v>
      </c>
      <c r="FX5" s="390">
        <v>2</v>
      </c>
      <c r="FY5" s="398" t="str">
        <f>FR5&amp;"|"&amp;FS5&amp;"|"&amp;FT5&amp;","&amp;FV5&amp;"|"&amp;FW5&amp;"|"&amp;FX5</f>
        <v>1|8|4,2|1003|2</v>
      </c>
      <c r="GA5" s="125">
        <v>10</v>
      </c>
      <c r="GB5" s="388" t="s">
        <v>1543</v>
      </c>
      <c r="GC5" s="389">
        <f>VLOOKUP(GB5,$A:$E,4,0)</f>
        <v>1</v>
      </c>
      <c r="GD5" s="389">
        <f>VLOOKUP(GB5,$A:$E,5,0)</f>
        <v>8</v>
      </c>
      <c r="GE5" s="390">
        <v>2</v>
      </c>
      <c r="GF5" s="388" t="s">
        <v>1623</v>
      </c>
      <c r="GG5" s="389">
        <f>VLOOKUP(GF5,$A:$E,4,0)</f>
        <v>1</v>
      </c>
      <c r="GH5" s="389">
        <f>VLOOKUP(GF5,$A:$E,5,0)</f>
        <v>2</v>
      </c>
      <c r="GI5" s="390">
        <v>5000</v>
      </c>
      <c r="GJ5" s="398" t="str">
        <f>GC5&amp;"|"&amp;GD5&amp;"|"&amp;GE5&amp;","&amp;GG5&amp;"|"&amp;GH5&amp;"|"&amp;GI5</f>
        <v>1|8|2,1|2|5000</v>
      </c>
      <c r="GL5" s="125">
        <v>10</v>
      </c>
      <c r="GM5" s="388" t="s">
        <v>1543</v>
      </c>
      <c r="GN5" s="389">
        <f>VLOOKUP(GM5,$A:$E,4,0)</f>
        <v>1</v>
      </c>
      <c r="GO5" s="389">
        <f>VLOOKUP(GM5,$A:$E,5,0)</f>
        <v>8</v>
      </c>
      <c r="GP5" s="390">
        <v>2</v>
      </c>
      <c r="GQ5" s="388" t="s">
        <v>1623</v>
      </c>
      <c r="GR5" s="389">
        <f>VLOOKUP(GQ5,$A:$E,4,0)</f>
        <v>1</v>
      </c>
      <c r="GS5" s="389">
        <f>VLOOKUP(GQ5,$A:$E,5,0)</f>
        <v>2</v>
      </c>
      <c r="GT5" s="390">
        <v>5000</v>
      </c>
      <c r="GU5" s="398" t="str">
        <f>GN5&amp;"|"&amp;GO5&amp;"|"&amp;GP5&amp;","&amp;GR5&amp;"|"&amp;GS5&amp;"|"&amp;GT5</f>
        <v>1|8|2,1|2|5000</v>
      </c>
      <c r="GW5" s="125">
        <v>10</v>
      </c>
      <c r="GX5" s="388" t="s">
        <v>1543</v>
      </c>
      <c r="GY5" s="389">
        <f>VLOOKUP(GX5,$A:$E,4,0)</f>
        <v>1</v>
      </c>
      <c r="GZ5" s="389">
        <f>VLOOKUP(GX5,$A:$E,5,0)</f>
        <v>8</v>
      </c>
      <c r="HA5" s="390">
        <v>2</v>
      </c>
      <c r="HB5" s="388" t="s">
        <v>1623</v>
      </c>
      <c r="HC5" s="389">
        <f>VLOOKUP(HB5,$A:$E,4,0)</f>
        <v>1</v>
      </c>
      <c r="HD5" s="389">
        <f>VLOOKUP(HB5,$A:$E,5,0)</f>
        <v>2</v>
      </c>
      <c r="HE5" s="390">
        <v>5000</v>
      </c>
      <c r="HF5" s="398" t="str">
        <f>GY5&amp;"|"&amp;GZ5&amp;"|"&amp;HA5&amp;","&amp;HC5&amp;"|"&amp;HD5&amp;"|"&amp;HE5</f>
        <v>1|8|2,1|2|5000</v>
      </c>
      <c r="HH5" s="125">
        <v>10</v>
      </c>
      <c r="HI5" s="388" t="s">
        <v>1543</v>
      </c>
      <c r="HJ5" s="389">
        <f>VLOOKUP(HI5,$A:$E,4,0)</f>
        <v>1</v>
      </c>
      <c r="HK5" s="389">
        <f>VLOOKUP(HI5,$A:$E,5,0)</f>
        <v>8</v>
      </c>
      <c r="HL5" s="390">
        <v>2</v>
      </c>
      <c r="HM5" s="388" t="s">
        <v>1623</v>
      </c>
      <c r="HN5" s="389">
        <f>VLOOKUP(HM5,$A:$E,4,0)</f>
        <v>1</v>
      </c>
      <c r="HO5" s="389">
        <f>VLOOKUP(HM5,$A:$E,5,0)</f>
        <v>2</v>
      </c>
      <c r="HP5" s="390">
        <v>5000</v>
      </c>
      <c r="HQ5" s="398" t="str">
        <f>HJ5&amp;"|"&amp;HK5&amp;"|"&amp;HL5&amp;","&amp;HN5&amp;"|"&amp;HO5&amp;"|"&amp;HP5</f>
        <v>1|8|2,1|2|5000</v>
      </c>
      <c r="HS5" s="125">
        <v>1</v>
      </c>
      <c r="HT5" s="388" t="s">
        <v>1543</v>
      </c>
      <c r="HU5" s="389">
        <f>VLOOKUP(HT5,$A:$E,4,0)</f>
        <v>1</v>
      </c>
      <c r="HV5" s="389">
        <f>VLOOKUP(HT5,$A:$E,5,0)</f>
        <v>8</v>
      </c>
      <c r="HW5" s="390">
        <v>1</v>
      </c>
      <c r="HX5" s="388" t="s">
        <v>1860</v>
      </c>
      <c r="HY5" s="389">
        <f>VLOOKUP(HX5,$A:$E,4,0)</f>
        <v>2</v>
      </c>
      <c r="HZ5" s="389">
        <f>VLOOKUP(HX5,$A:$E,5,0)</f>
        <v>1001</v>
      </c>
      <c r="IA5" s="390">
        <v>1</v>
      </c>
      <c r="IB5" s="398" t="str">
        <f>HU5&amp;"|"&amp;HV5&amp;"|"&amp;HW5&amp;","&amp;HY5&amp;"|"&amp;HZ5&amp;"|"&amp;IA5</f>
        <v>1|8|1,2|1001|1</v>
      </c>
      <c r="ID5" s="125">
        <v>1</v>
      </c>
      <c r="IE5" s="388" t="s">
        <v>1543</v>
      </c>
      <c r="IF5" s="389">
        <f>VLOOKUP(IE5,$A:$E,4,0)</f>
        <v>1</v>
      </c>
      <c r="IG5" s="389">
        <f>VLOOKUP(IE5,$A:$E,5,0)</f>
        <v>8</v>
      </c>
      <c r="IH5" s="390">
        <v>2</v>
      </c>
      <c r="II5" s="388" t="s">
        <v>1644</v>
      </c>
      <c r="IJ5" s="389">
        <f>VLOOKUP(II5,$A:$E,4,0)</f>
        <v>2</v>
      </c>
      <c r="IK5" s="389">
        <f>VLOOKUP(II5,$A:$E,5,0)</f>
        <v>1001</v>
      </c>
      <c r="IL5" s="390">
        <v>2</v>
      </c>
      <c r="IM5" s="398" t="str">
        <f>IF5&amp;"|"&amp;IG5&amp;"|"&amp;IH5&amp;","&amp;IJ5&amp;"|"&amp;IK5&amp;"|"&amp;IL5</f>
        <v>1|8|2,2|1001|2</v>
      </c>
      <c r="IO5" s="125">
        <v>1</v>
      </c>
      <c r="IP5" s="388" t="s">
        <v>1543</v>
      </c>
      <c r="IQ5" s="389">
        <f>VLOOKUP(IP5,$A:$E,4,0)</f>
        <v>1</v>
      </c>
      <c r="IR5" s="389">
        <f>VLOOKUP(IP5,$A:$E,5,0)</f>
        <v>8</v>
      </c>
      <c r="IS5" s="390">
        <v>3</v>
      </c>
      <c r="IT5" s="388" t="s">
        <v>1861</v>
      </c>
      <c r="IU5" s="389">
        <f>VLOOKUP(IT5,$A:$E,4,0)</f>
        <v>2</v>
      </c>
      <c r="IV5" s="389">
        <f>VLOOKUP(IT5,$A:$E,5,0)</f>
        <v>1003</v>
      </c>
      <c r="IW5" s="390">
        <v>1</v>
      </c>
      <c r="IX5" s="398" t="str">
        <f>IQ5&amp;"|"&amp;IR5&amp;"|"&amp;IS5&amp;","&amp;IU5&amp;"|"&amp;IV5&amp;"|"&amp;IW5</f>
        <v>1|8|3,2|1003|1</v>
      </c>
      <c r="IZ5" s="125">
        <v>1</v>
      </c>
      <c r="JA5" s="388" t="s">
        <v>1543</v>
      </c>
      <c r="JB5" s="389">
        <f>VLOOKUP(JA5,$A:$E,4,0)</f>
        <v>1</v>
      </c>
      <c r="JC5" s="389">
        <f>VLOOKUP(JA5,$A:$E,5,0)</f>
        <v>8</v>
      </c>
      <c r="JD5" s="390">
        <v>4</v>
      </c>
      <c r="JE5" s="388" t="s">
        <v>1861</v>
      </c>
      <c r="JF5" s="389">
        <f>VLOOKUP(JE5,$A:$E,4,0)</f>
        <v>2</v>
      </c>
      <c r="JG5" s="389">
        <f>VLOOKUP(JE5,$A:$E,5,0)</f>
        <v>1003</v>
      </c>
      <c r="JH5" s="390">
        <v>2</v>
      </c>
      <c r="JI5" s="398" t="str">
        <f>JB5&amp;"|"&amp;JC5&amp;"|"&amp;JD5&amp;","&amp;JF5&amp;"|"&amp;JG5&amp;"|"&amp;JH5</f>
        <v>1|8|4,2|1003|2</v>
      </c>
      <c r="JK5" s="125">
        <v>2</v>
      </c>
      <c r="JL5" s="388" t="s">
        <v>1543</v>
      </c>
      <c r="JM5" s="389">
        <f>VLOOKUP(JL5,$A:$E,4,0)</f>
        <v>1</v>
      </c>
      <c r="JN5" s="389">
        <f>VLOOKUP(JL5,$A:$E,5,0)</f>
        <v>8</v>
      </c>
      <c r="JO5" s="390">
        <v>5</v>
      </c>
      <c r="JP5" s="388" t="s">
        <v>1862</v>
      </c>
      <c r="JQ5" s="389">
        <f>VLOOKUP(JP5,$A:$E,4,0)</f>
        <v>1</v>
      </c>
      <c r="JR5" s="389">
        <f>VLOOKUP(JP5,$A:$E,5,0)</f>
        <v>2</v>
      </c>
      <c r="JS5" s="390">
        <v>5000</v>
      </c>
      <c r="JT5" s="398" t="str">
        <f>JM5&amp;"|"&amp;JN5&amp;"|"&amp;JO5&amp;","&amp;JQ5&amp;"|"&amp;JR5&amp;"|"&amp;JS5</f>
        <v>1|8|5,1|2|5000</v>
      </c>
      <c r="JV5" s="125">
        <v>2</v>
      </c>
      <c r="JW5" s="388" t="s">
        <v>1543</v>
      </c>
      <c r="JX5" s="389">
        <f>VLOOKUP(JW5,$A:$E,4,0)</f>
        <v>1</v>
      </c>
      <c r="JY5" s="389">
        <f>VLOOKUP(JW5,$A:$E,5,0)</f>
        <v>8</v>
      </c>
      <c r="JZ5" s="390">
        <v>5</v>
      </c>
      <c r="KA5" s="388" t="s">
        <v>1857</v>
      </c>
      <c r="KB5" s="389">
        <f>VLOOKUP(KA5,$A:$E,4,0)</f>
        <v>1</v>
      </c>
      <c r="KC5" s="389">
        <f>VLOOKUP(KA5,$A:$E,5,0)</f>
        <v>1</v>
      </c>
      <c r="KD5" s="390">
        <v>2</v>
      </c>
      <c r="KE5" s="398" t="str">
        <f>JX5&amp;"|"&amp;JY5&amp;"|"&amp;JZ5&amp;","&amp;KB5&amp;"|"&amp;KC5&amp;"|"&amp;KD5</f>
        <v>1|8|5,1|1|2</v>
      </c>
      <c r="KG5" s="125">
        <v>2</v>
      </c>
      <c r="KH5" s="388" t="s">
        <v>1543</v>
      </c>
      <c r="KI5" s="389">
        <f>VLOOKUP(KH5,$A:$E,4,0)</f>
        <v>1</v>
      </c>
      <c r="KJ5" s="389">
        <f>VLOOKUP(KH5,$A:$E,5,0)</f>
        <v>8</v>
      </c>
      <c r="KK5" s="390">
        <v>5</v>
      </c>
      <c r="KL5" s="388" t="s">
        <v>1855</v>
      </c>
      <c r="KM5" s="389">
        <f>VLOOKUP(KL5,$A:$E,4,0)</f>
        <v>2</v>
      </c>
      <c r="KN5" s="389">
        <f>VLOOKUP(KL5,$A:$E,5,0)</f>
        <v>1003</v>
      </c>
      <c r="KO5" s="390">
        <v>2</v>
      </c>
      <c r="KP5" s="398" t="str">
        <f>KI5&amp;"|"&amp;KJ5&amp;"|"&amp;KK5&amp;","&amp;KM5&amp;"|"&amp;KN5&amp;"|"&amp;KO5</f>
        <v>1|8|5,2|1003|2</v>
      </c>
      <c r="KR5" s="125">
        <v>1</v>
      </c>
      <c r="KS5" s="388" t="s">
        <v>1543</v>
      </c>
      <c r="KT5" s="389">
        <f>VLOOKUP(KS5,$A:$E,4,0)</f>
        <v>1</v>
      </c>
      <c r="KU5" s="389">
        <f>VLOOKUP(KS5,$A:$E,5,0)</f>
        <v>8</v>
      </c>
      <c r="KV5" s="390">
        <v>50</v>
      </c>
      <c r="KW5" s="388" t="s">
        <v>1623</v>
      </c>
      <c r="KX5" s="389">
        <f>VLOOKUP(KW5,$A:$E,4,0)</f>
        <v>1</v>
      </c>
      <c r="KY5" s="389">
        <f>VLOOKUP(KW5,$A:$E,5,0)</f>
        <v>2</v>
      </c>
      <c r="KZ5" s="390">
        <v>100000</v>
      </c>
      <c r="LA5" s="398" t="str">
        <f>KT5&amp;"|"&amp;KU5&amp;"|"&amp;KV5&amp;","&amp;KX5&amp;"|"&amp;KY5&amp;"|"&amp;KZ5</f>
        <v>1|8|50,1|2|100000</v>
      </c>
      <c r="LC5" s="125">
        <v>1</v>
      </c>
      <c r="LD5" s="388" t="s">
        <v>1543</v>
      </c>
      <c r="LE5" s="389">
        <f>VLOOKUP(LD5,$A:$E,4,0)</f>
        <v>1</v>
      </c>
      <c r="LF5" s="389">
        <f>VLOOKUP(LD5,$A:$E,5,0)</f>
        <v>8</v>
      </c>
      <c r="LG5" s="390">
        <v>50</v>
      </c>
      <c r="LH5" s="388" t="s">
        <v>1863</v>
      </c>
      <c r="LI5" s="389">
        <f>VLOOKUP(LH5,$A:$E,4,0)</f>
        <v>1</v>
      </c>
      <c r="LJ5" s="389">
        <f>VLOOKUP(LH5,$A:$E,5,0)</f>
        <v>1</v>
      </c>
      <c r="LK5" s="390">
        <v>10</v>
      </c>
      <c r="LL5" s="398" t="str">
        <f>LE5&amp;"|"&amp;LF5&amp;"|"&amp;LG5&amp;","&amp;LI5&amp;"|"&amp;LJ5&amp;"|"&amp;LK5</f>
        <v>1|8|50,1|1|10</v>
      </c>
      <c r="LN5" s="125">
        <v>2</v>
      </c>
      <c r="LO5" s="388" t="s">
        <v>1543</v>
      </c>
      <c r="LP5" s="389">
        <f>VLOOKUP(LO5,$A:$E,4,0)</f>
        <v>1</v>
      </c>
      <c r="LQ5" s="389">
        <f>VLOOKUP(LO5,$A:$E,5,0)</f>
        <v>8</v>
      </c>
      <c r="LR5" s="390">
        <v>10</v>
      </c>
      <c r="LS5" s="388" t="s">
        <v>1623</v>
      </c>
      <c r="LT5" s="389">
        <f>VLOOKUP(LS5,$A:$E,4,0)</f>
        <v>1</v>
      </c>
      <c r="LU5" s="389">
        <f>VLOOKUP(LS5,$A:$E,5,0)</f>
        <v>2</v>
      </c>
      <c r="LV5" s="390">
        <v>5000</v>
      </c>
      <c r="LW5" s="398" t="str">
        <f>LP5&amp;"|"&amp;LQ5&amp;"|"&amp;LR5&amp;","&amp;LT5&amp;"|"&amp;LU5&amp;"|"&amp;LV5</f>
        <v>1|8|10,1|2|5000</v>
      </c>
      <c r="LY5" s="125">
        <v>2</v>
      </c>
      <c r="LZ5" s="388" t="s">
        <v>1543</v>
      </c>
      <c r="MA5" s="389">
        <f>VLOOKUP(LZ5,$A:$E,4,0)</f>
        <v>1</v>
      </c>
      <c r="MB5" s="389">
        <f>VLOOKUP(LZ5,$A:$E,5,0)</f>
        <v>8</v>
      </c>
      <c r="MC5" s="390">
        <v>10</v>
      </c>
      <c r="MD5" s="388" t="s">
        <v>1623</v>
      </c>
      <c r="ME5" s="389">
        <f>VLOOKUP(MD5,$A:$E,4,0)</f>
        <v>1</v>
      </c>
      <c r="MF5" s="389">
        <f>VLOOKUP(MD5,$A:$E,5,0)</f>
        <v>2</v>
      </c>
      <c r="MG5" s="390">
        <v>5000</v>
      </c>
      <c r="MH5" s="398" t="str">
        <f>MA5&amp;"|"&amp;MB5&amp;"|"&amp;MC5&amp;","&amp;ME5&amp;"|"&amp;MF5&amp;"|"&amp;MG5</f>
        <v>1|8|10,1|2|5000</v>
      </c>
      <c r="MJ5" s="125">
        <v>1</v>
      </c>
      <c r="MK5" s="388" t="s">
        <v>1543</v>
      </c>
      <c r="ML5" s="389">
        <f>VLOOKUP(MK5,$A:$E,4,0)</f>
        <v>1</v>
      </c>
      <c r="MM5" s="389">
        <f>VLOOKUP(MK5,$A:$E,5,0)</f>
        <v>8</v>
      </c>
      <c r="MN5" s="390">
        <v>20</v>
      </c>
      <c r="MO5" s="388" t="s">
        <v>1623</v>
      </c>
      <c r="MP5" s="389">
        <f>VLOOKUP(MO5,$A:$E,4,0)</f>
        <v>1</v>
      </c>
      <c r="MQ5" s="389">
        <f>VLOOKUP(MO5,$A:$E,5,0)</f>
        <v>2</v>
      </c>
      <c r="MR5" s="390">
        <v>50000</v>
      </c>
      <c r="MS5" s="398" t="str">
        <f>ML5&amp;"|"&amp;MM5&amp;"|"&amp;MN5&amp;","&amp;MP5&amp;"|"&amp;MQ5&amp;"|"&amp;MR5</f>
        <v>1|8|20,1|2|50000</v>
      </c>
      <c r="MU5" s="125">
        <v>1</v>
      </c>
      <c r="MV5" s="388" t="s">
        <v>1543</v>
      </c>
      <c r="MW5" s="389">
        <f>VLOOKUP(MV5,$A:$E,4,0)</f>
        <v>1</v>
      </c>
      <c r="MX5" s="389">
        <f>VLOOKUP(MV5,$A:$E,5,0)</f>
        <v>8</v>
      </c>
      <c r="MY5" s="390">
        <v>20</v>
      </c>
      <c r="MZ5" s="388" t="s">
        <v>1863</v>
      </c>
      <c r="NA5" s="389">
        <f>VLOOKUP(MZ5,$A:$E,4,0)</f>
        <v>1</v>
      </c>
      <c r="NB5" s="389">
        <f>VLOOKUP(MZ5,$A:$E,5,0)</f>
        <v>1</v>
      </c>
      <c r="NC5" s="390">
        <v>5</v>
      </c>
      <c r="ND5" s="398" t="str">
        <f>MW5&amp;"|"&amp;MX5&amp;"|"&amp;MY5&amp;","&amp;NA5&amp;"|"&amp;NB5&amp;"|"&amp;NC5</f>
        <v>1|8|20,1|1|5</v>
      </c>
      <c r="NF5" s="125">
        <v>1</v>
      </c>
      <c r="NG5" s="388" t="s">
        <v>1543</v>
      </c>
      <c r="NH5" s="389">
        <f>VLOOKUP(NG5,$A:$E,4,0)</f>
        <v>1</v>
      </c>
      <c r="NI5" s="389">
        <f>VLOOKUP(NG5,$A:$E,5,0)</f>
        <v>8</v>
      </c>
      <c r="NJ5" s="390">
        <v>30</v>
      </c>
      <c r="NK5" s="388" t="s">
        <v>1623</v>
      </c>
      <c r="NL5" s="389">
        <f>VLOOKUP(NK5,$A:$E,4,0)</f>
        <v>1</v>
      </c>
      <c r="NM5" s="389">
        <f>VLOOKUP(NK5,$A:$E,5,0)</f>
        <v>2</v>
      </c>
      <c r="NN5" s="390">
        <v>100000</v>
      </c>
      <c r="NO5" s="398" t="str">
        <f>NH5&amp;"|"&amp;NI5&amp;"|"&amp;NJ5&amp;","&amp;NL5&amp;"|"&amp;NM5&amp;"|"&amp;NN5</f>
        <v>1|8|30,1|2|100000</v>
      </c>
      <c r="NQ5" s="125">
        <v>1</v>
      </c>
      <c r="NR5" s="388" t="s">
        <v>1543</v>
      </c>
      <c r="NS5" s="389">
        <f>VLOOKUP(NR5,$A:$E,4,0)</f>
        <v>1</v>
      </c>
      <c r="NT5" s="389">
        <f>VLOOKUP(NR5,$A:$E,5,0)</f>
        <v>8</v>
      </c>
      <c r="NU5" s="390">
        <v>30</v>
      </c>
      <c r="NV5" s="388" t="s">
        <v>1857</v>
      </c>
      <c r="NW5" s="389">
        <f>VLOOKUP(NV5,$A:$E,4,0)</f>
        <v>1</v>
      </c>
      <c r="NX5" s="389">
        <f>VLOOKUP(NV5,$A:$E,5,0)</f>
        <v>1</v>
      </c>
      <c r="NY5" s="390">
        <v>10</v>
      </c>
      <c r="NZ5" s="398" t="str">
        <f>NS5&amp;"|"&amp;NT5&amp;"|"&amp;NU5&amp;","&amp;NW5&amp;"|"&amp;NX5&amp;"|"&amp;NY5</f>
        <v>1|8|30,1|1|10</v>
      </c>
      <c r="OB5" s="125">
        <v>1</v>
      </c>
      <c r="OC5" s="388" t="s">
        <v>1543</v>
      </c>
      <c r="OD5" s="389">
        <f>VLOOKUP(OC5,$A:$E,4,0)</f>
        <v>1</v>
      </c>
      <c r="OE5" s="389">
        <f>VLOOKUP(OC5,$A:$E,5,0)</f>
        <v>8</v>
      </c>
      <c r="OF5" s="390">
        <v>5</v>
      </c>
      <c r="OG5" s="388" t="s">
        <v>1864</v>
      </c>
      <c r="OH5" s="389">
        <f>VLOOKUP(OG5,$A:$E,4,0)</f>
        <v>2</v>
      </c>
      <c r="OI5" s="389">
        <f>VLOOKUP(OG5,$A:$E,5,0)</f>
        <v>1001</v>
      </c>
      <c r="OJ5" s="390">
        <v>2</v>
      </c>
      <c r="OK5" s="398" t="str">
        <f>OD5&amp;"|"&amp;OE5&amp;"|"&amp;OF5&amp;","&amp;OH5&amp;"|"&amp;OI5&amp;"|"&amp;OJ5</f>
        <v>1|8|5,2|1001|2</v>
      </c>
      <c r="OM5" s="125">
        <v>1</v>
      </c>
      <c r="ON5" s="388" t="s">
        <v>1543</v>
      </c>
      <c r="OO5" s="389">
        <f>VLOOKUP(ON5,$A:$E,4,0)</f>
        <v>1</v>
      </c>
      <c r="OP5" s="389">
        <f>VLOOKUP(ON5,$A:$E,5,0)</f>
        <v>8</v>
      </c>
      <c r="OQ5" s="390">
        <v>5</v>
      </c>
      <c r="OR5" s="388" t="s">
        <v>1855</v>
      </c>
      <c r="OS5" s="389">
        <f>VLOOKUP(OR5,$A:$E,4,0)</f>
        <v>2</v>
      </c>
      <c r="OT5" s="389">
        <f>VLOOKUP(OR5,$A:$E,5,0)</f>
        <v>1003</v>
      </c>
      <c r="OU5" s="390">
        <v>2</v>
      </c>
      <c r="OV5" s="398" t="str">
        <f>OO5&amp;"|"&amp;OP5&amp;"|"&amp;OQ5&amp;","&amp;OS5&amp;"|"&amp;OT5&amp;"|"&amp;OU5</f>
        <v>1|8|5,2|1003|2</v>
      </c>
      <c r="OX5" s="125">
        <v>3</v>
      </c>
      <c r="OY5" s="388" t="s">
        <v>1543</v>
      </c>
      <c r="OZ5" s="389">
        <f>VLOOKUP(OY5,$A:$E,4,0)</f>
        <v>1</v>
      </c>
      <c r="PA5" s="389">
        <f>VLOOKUP(OY5,$A:$E,5,0)</f>
        <v>8</v>
      </c>
      <c r="PB5" s="390">
        <v>10</v>
      </c>
      <c r="PC5" s="388" t="s">
        <v>1865</v>
      </c>
      <c r="PD5" s="389">
        <f>VLOOKUP(PC5,$A:$E,4,0)</f>
        <v>2</v>
      </c>
      <c r="PE5" s="389">
        <f>VLOOKUP(PC5,$A:$E,5,0)</f>
        <v>1002</v>
      </c>
      <c r="PF5" s="390">
        <v>2</v>
      </c>
      <c r="PG5" s="398" t="str">
        <f>OZ5&amp;"|"&amp;PA5&amp;"|"&amp;PB5&amp;","&amp;PD5&amp;"|"&amp;PE5&amp;"|"&amp;PF5</f>
        <v>1|8|10,2|1002|2</v>
      </c>
      <c r="PI5" s="125">
        <v>3</v>
      </c>
      <c r="PJ5" s="388" t="s">
        <v>1543</v>
      </c>
      <c r="PK5" s="389">
        <f>VLOOKUP(PJ5,$A:$E,4,0)</f>
        <v>1</v>
      </c>
      <c r="PL5" s="389">
        <f>VLOOKUP(PJ5,$A:$E,5,0)</f>
        <v>8</v>
      </c>
      <c r="PM5" s="390">
        <v>10</v>
      </c>
      <c r="PN5" s="388" t="s">
        <v>1866</v>
      </c>
      <c r="PO5" s="389">
        <f>VLOOKUP(PN5,$A:$E,4,0)</f>
        <v>2</v>
      </c>
      <c r="PP5" s="389">
        <f>VLOOKUP(PN5,$A:$E,5,0)</f>
        <v>1004</v>
      </c>
      <c r="PQ5" s="390">
        <v>2</v>
      </c>
      <c r="PR5" s="398" t="str">
        <f>PK5&amp;"|"&amp;PL5&amp;"|"&amp;PM5&amp;","&amp;PO5&amp;"|"&amp;PP5&amp;"|"&amp;PQ5</f>
        <v>1|8|10,2|1004|2</v>
      </c>
      <c r="PT5" s="402">
        <v>10</v>
      </c>
      <c r="PU5" s="388" t="s">
        <v>1543</v>
      </c>
      <c r="PV5" s="389">
        <f>VLOOKUP(PU5,$A:$E,4,0)</f>
        <v>1</v>
      </c>
      <c r="PW5" s="389">
        <f>VLOOKUP(PU5,$A:$E,5,0)</f>
        <v>8</v>
      </c>
      <c r="PX5" s="390">
        <v>5</v>
      </c>
      <c r="PY5" s="388" t="s">
        <v>1623</v>
      </c>
      <c r="PZ5" s="389">
        <f>VLOOKUP(PY5,$A:$E,4,0)</f>
        <v>1</v>
      </c>
      <c r="QA5" s="389">
        <f>VLOOKUP(PY5,$A:$E,5,0)</f>
        <v>2</v>
      </c>
      <c r="QB5" s="390">
        <v>5000</v>
      </c>
      <c r="QC5" s="398" t="str">
        <f>PV5&amp;"|"&amp;PW5&amp;"|"&amp;PX5&amp;","&amp;PZ5&amp;"|"&amp;QA5&amp;"|"&amp;QB5</f>
        <v>1|8|5,1|2|5000</v>
      </c>
      <c r="QE5" s="402">
        <v>100</v>
      </c>
      <c r="QF5" s="388" t="s">
        <v>1543</v>
      </c>
      <c r="QG5" s="389">
        <f>VLOOKUP(QF5,$A:$E,4,0)</f>
        <v>1</v>
      </c>
      <c r="QH5" s="389">
        <f>VLOOKUP(QF5,$A:$E,5,0)</f>
        <v>8</v>
      </c>
      <c r="QI5" s="390">
        <v>5</v>
      </c>
      <c r="QJ5" s="388" t="s">
        <v>1623</v>
      </c>
      <c r="QK5" s="389">
        <f>VLOOKUP(QJ5,$A:$E,4,0)</f>
        <v>1</v>
      </c>
      <c r="QL5" s="389">
        <f>VLOOKUP(QJ5,$A:$E,5,0)</f>
        <v>2</v>
      </c>
      <c r="QM5" s="390">
        <v>5000</v>
      </c>
      <c r="QN5" s="398" t="str">
        <f>QG5&amp;"|"&amp;QH5&amp;"|"&amp;QI5&amp;","&amp;QK5&amp;"|"&amp;QL5&amp;"|"&amp;QM5</f>
        <v>1|8|5,1|2|5000</v>
      </c>
      <c r="QP5" s="125">
        <v>1</v>
      </c>
      <c r="QQ5" s="388" t="s">
        <v>1543</v>
      </c>
      <c r="QR5" s="389">
        <f>VLOOKUP(QQ5,$A:$E,4,0)</f>
        <v>1</v>
      </c>
      <c r="QS5" s="389">
        <f>VLOOKUP(QQ5,$A:$E,5,0)</f>
        <v>8</v>
      </c>
      <c r="QT5" s="390">
        <v>2</v>
      </c>
      <c r="QU5" s="388" t="s">
        <v>1867</v>
      </c>
      <c r="QV5" s="389">
        <f>VLOOKUP(QU5,$A:$E,4,0)</f>
        <v>2</v>
      </c>
      <c r="QW5" s="389">
        <f>VLOOKUP(QU5,$A:$E,5,0)</f>
        <v>1001</v>
      </c>
      <c r="QX5" s="390">
        <v>2</v>
      </c>
      <c r="QY5" s="398" t="str">
        <f>QR5&amp;"|"&amp;QS5&amp;"|"&amp;QT5&amp;","&amp;QV5&amp;"|"&amp;QW5&amp;"|"&amp;QX5</f>
        <v>1|8|2,2|1001|2</v>
      </c>
      <c r="RA5" s="125">
        <v>1</v>
      </c>
      <c r="RB5" s="388" t="s">
        <v>1543</v>
      </c>
      <c r="RC5" s="389">
        <f>VLOOKUP(RB5,$A:$E,4,0)</f>
        <v>1</v>
      </c>
      <c r="RD5" s="389">
        <f>VLOOKUP(RB5,$A:$E,5,0)</f>
        <v>8</v>
      </c>
      <c r="RE5" s="390">
        <v>2</v>
      </c>
      <c r="RF5" s="388" t="s">
        <v>1865</v>
      </c>
      <c r="RG5" s="389">
        <f>VLOOKUP(RF5,$A:$E,4,0)</f>
        <v>2</v>
      </c>
      <c r="RH5" s="389">
        <f>VLOOKUP(RF5,$A:$E,5,0)</f>
        <v>1002</v>
      </c>
      <c r="RI5" s="390">
        <v>2</v>
      </c>
      <c r="RJ5" s="398" t="str">
        <f>RC5&amp;"|"&amp;RD5&amp;"|"&amp;RE5&amp;","&amp;RG5&amp;"|"&amp;RH5&amp;"|"&amp;RI5</f>
        <v>1|8|2,2|1002|2</v>
      </c>
      <c r="RK5" s="125">
        <v>5</v>
      </c>
      <c r="RL5" s="125">
        <f>RK5*24</f>
        <v>120</v>
      </c>
      <c r="RM5" s="388" t="s">
        <v>1543</v>
      </c>
      <c r="RN5" s="389">
        <f>VLOOKUP(RM5,$A:$E,4,0)</f>
        <v>1</v>
      </c>
      <c r="RO5" s="389">
        <f>VLOOKUP(RM5,$A:$E,5,0)</f>
        <v>8</v>
      </c>
      <c r="RP5" s="390">
        <v>5</v>
      </c>
      <c r="RQ5" s="388" t="s">
        <v>1623</v>
      </c>
      <c r="RR5" s="389">
        <f>VLOOKUP(RQ5,$A:$E,4,0)</f>
        <v>1</v>
      </c>
      <c r="RS5" s="389">
        <f>VLOOKUP(RQ5,$A:$E,5,0)</f>
        <v>2</v>
      </c>
      <c r="RT5" s="390">
        <v>5000</v>
      </c>
      <c r="RU5" s="398" t="str">
        <f>RN5&amp;"|"&amp;RO5&amp;"|"&amp;RP5&amp;","&amp;RR5&amp;"|"&amp;RS5&amp;"|"&amp;RT5</f>
        <v>1|8|5,1|2|5000</v>
      </c>
      <c r="RV5" s="125">
        <v>5</v>
      </c>
      <c r="RW5" s="125">
        <f>RV5*24</f>
        <v>120</v>
      </c>
      <c r="RX5" s="388" t="s">
        <v>1543</v>
      </c>
      <c r="RY5" s="389">
        <f>VLOOKUP(RX5,$A:$E,4,0)</f>
        <v>1</v>
      </c>
      <c r="RZ5" s="389">
        <f>VLOOKUP(RX5,$A:$E,5,0)</f>
        <v>8</v>
      </c>
      <c r="SA5" s="390">
        <v>5</v>
      </c>
      <c r="SB5" s="388" t="s">
        <v>1623</v>
      </c>
      <c r="SC5" s="389">
        <f>VLOOKUP(SB5,$A:$E,4,0)</f>
        <v>1</v>
      </c>
      <c r="SD5" s="389">
        <f>VLOOKUP(SB5,$A:$E,5,0)</f>
        <v>2</v>
      </c>
      <c r="SE5" s="390">
        <v>5000</v>
      </c>
      <c r="SF5" s="398" t="str">
        <f>RY5&amp;"|"&amp;RZ5&amp;"|"&amp;SA5&amp;","&amp;SC5&amp;"|"&amp;SD5&amp;"|"&amp;SE5</f>
        <v>1|8|5,1|2|5000</v>
      </c>
      <c r="SG5" s="125">
        <v>5</v>
      </c>
      <c r="SH5" s="125">
        <f>SG5*24</f>
        <v>120</v>
      </c>
      <c r="SI5" s="388" t="s">
        <v>1543</v>
      </c>
      <c r="SJ5" s="389">
        <f>VLOOKUP(SI5,$A:$E,4,0)</f>
        <v>1</v>
      </c>
      <c r="SK5" s="389">
        <f>VLOOKUP(SI5,$A:$E,5,0)</f>
        <v>8</v>
      </c>
      <c r="SL5" s="390">
        <v>5</v>
      </c>
      <c r="SM5" s="388" t="s">
        <v>1623</v>
      </c>
      <c r="SN5" s="389">
        <f>VLOOKUP(SM5,$A:$E,4,0)</f>
        <v>1</v>
      </c>
      <c r="SO5" s="389">
        <f>VLOOKUP(SM5,$A:$E,5,0)</f>
        <v>2</v>
      </c>
      <c r="SP5" s="390">
        <v>5000</v>
      </c>
      <c r="SQ5" s="398" t="str">
        <f>SJ5&amp;"|"&amp;SK5&amp;"|"&amp;SL5&amp;","&amp;SN5&amp;"|"&amp;SO5&amp;"|"&amp;SP5</f>
        <v>1|8|5,1|2|5000</v>
      </c>
      <c r="SS5" s="125">
        <v>1</v>
      </c>
      <c r="ST5" s="388" t="s">
        <v>1543</v>
      </c>
      <c r="SU5" s="389">
        <f>VLOOKUP(ST5,$A:$E,4,0)</f>
        <v>1</v>
      </c>
      <c r="SV5" s="389">
        <f>VLOOKUP(ST5,$A:$E,5,0)</f>
        <v>8</v>
      </c>
      <c r="SW5" s="390">
        <v>10</v>
      </c>
      <c r="SX5" s="388" t="s">
        <v>1623</v>
      </c>
      <c r="SY5" s="389">
        <f>VLOOKUP(SX5,$A:$E,4,0)</f>
        <v>1</v>
      </c>
      <c r="SZ5" s="389">
        <f>VLOOKUP(SX5,$A:$E,5,0)</f>
        <v>2</v>
      </c>
      <c r="TA5" s="390">
        <v>20000</v>
      </c>
      <c r="TB5" s="398" t="str">
        <f>SU5&amp;"|"&amp;SV5&amp;"|"&amp;SW5&amp;","&amp;SY5&amp;"|"&amp;SZ5&amp;"|"&amp;TA5</f>
        <v>1|8|10,1|2|20000</v>
      </c>
      <c r="TD5" s="125">
        <v>1</v>
      </c>
      <c r="TE5" s="388" t="s">
        <v>1543</v>
      </c>
      <c r="TF5" s="389">
        <f>VLOOKUP(TE5,$A:$E,4,0)</f>
        <v>1</v>
      </c>
      <c r="TG5" s="389">
        <f>VLOOKUP(TE5,$A:$E,5,0)</f>
        <v>8</v>
      </c>
      <c r="TH5" s="390">
        <v>10</v>
      </c>
      <c r="TI5" s="388" t="s">
        <v>1623</v>
      </c>
      <c r="TJ5" s="389">
        <f>VLOOKUP(TI5,$A:$E,4,0)</f>
        <v>1</v>
      </c>
      <c r="TK5" s="389">
        <f>VLOOKUP(TI5,$A:$E,5,0)</f>
        <v>2</v>
      </c>
      <c r="TL5" s="390">
        <v>20000</v>
      </c>
      <c r="TM5" s="398" t="str">
        <f>TF5&amp;"|"&amp;TG5&amp;"|"&amp;TH5&amp;","&amp;TJ5&amp;"|"&amp;TK5&amp;"|"&amp;TL5</f>
        <v>1|8|10,1|2|20000</v>
      </c>
      <c r="TO5" s="125">
        <v>1</v>
      </c>
      <c r="TP5" s="388" t="s">
        <v>1543</v>
      </c>
      <c r="TQ5" s="389">
        <f>VLOOKUP(TP5,$A:$E,4,0)</f>
        <v>1</v>
      </c>
      <c r="TR5" s="389">
        <f>VLOOKUP(TP5,$A:$E,5,0)</f>
        <v>8</v>
      </c>
      <c r="TS5" s="390">
        <v>10</v>
      </c>
      <c r="TT5" s="388" t="s">
        <v>1623</v>
      </c>
      <c r="TU5" s="389">
        <f>VLOOKUP(TT5,$A:$E,4,0)</f>
        <v>1</v>
      </c>
      <c r="TV5" s="389">
        <f>VLOOKUP(TT5,$A:$E,5,0)</f>
        <v>2</v>
      </c>
      <c r="TW5" s="390">
        <v>20000</v>
      </c>
      <c r="TX5" s="398" t="str">
        <f>TQ5&amp;"|"&amp;TR5&amp;"|"&amp;TS5&amp;","&amp;TU5&amp;"|"&amp;TV5&amp;"|"&amp;TW5</f>
        <v>1|8|10,1|2|20000</v>
      </c>
      <c r="TY5" s="341">
        <f>TZ5/2</f>
        <v>0.5</v>
      </c>
      <c r="TZ5" s="125">
        <v>1</v>
      </c>
      <c r="UA5" s="388" t="s">
        <v>1543</v>
      </c>
      <c r="UB5" s="389">
        <f>VLOOKUP(UA5,$A:$E,4,0)</f>
        <v>1</v>
      </c>
      <c r="UC5" s="389">
        <f>VLOOKUP(UA5,$A:$E,5,0)</f>
        <v>8</v>
      </c>
      <c r="UD5" s="390">
        <v>2</v>
      </c>
      <c r="UE5" s="388" t="s">
        <v>1859</v>
      </c>
      <c r="UF5" s="389">
        <f>VLOOKUP(UE5,$A:$E,4,0)</f>
        <v>2</v>
      </c>
      <c r="UG5" s="389">
        <f>VLOOKUP(UE5,$A:$E,5,0)</f>
        <v>1001</v>
      </c>
      <c r="UH5" s="390">
        <v>2</v>
      </c>
      <c r="UI5" s="398" t="str">
        <f>UB5&amp;"|"&amp;UC5&amp;"|"&amp;UD5&amp;","&amp;UF5&amp;"|"&amp;UG5&amp;"|"&amp;UH5</f>
        <v>1|8|2,2|1001|2</v>
      </c>
      <c r="UJ5" s="341">
        <f>UK5*30</f>
        <v>30</v>
      </c>
      <c r="UK5" s="125">
        <v>1</v>
      </c>
      <c r="UL5" s="388" t="s">
        <v>1543</v>
      </c>
      <c r="UM5" s="389">
        <f t="shared" ref="UM5:UM14" si="0">VLOOKUP(UL5,$A:$E,4,0)</f>
        <v>1</v>
      </c>
      <c r="UN5" s="389">
        <f t="shared" ref="UN5:UN14" si="1">VLOOKUP(UL5,$A:$E,5,0)</f>
        <v>8</v>
      </c>
      <c r="UO5" s="390">
        <v>20</v>
      </c>
      <c r="UP5" s="388" t="s">
        <v>1868</v>
      </c>
      <c r="UQ5" s="389">
        <f t="shared" ref="UQ5:UQ14" si="2">VLOOKUP(UP5,$A:$E,4,0)</f>
        <v>2</v>
      </c>
      <c r="UR5" s="389">
        <f t="shared" ref="UR5:UR14" si="3">VLOOKUP(UP5,$A:$E,5,0)</f>
        <v>1003</v>
      </c>
      <c r="US5" s="390">
        <v>5</v>
      </c>
      <c r="UT5" s="398" t="str">
        <f t="shared" ref="UT5:UT14" si="4">UM5&amp;"|"&amp;UN5&amp;"|"&amp;UO5&amp;","&amp;UQ5&amp;"|"&amp;UR5&amp;"|"&amp;US5</f>
        <v>1|8|20,2|1003|5</v>
      </c>
      <c r="UV5" s="125">
        <v>1</v>
      </c>
      <c r="UW5" s="388" t="s">
        <v>1543</v>
      </c>
      <c r="UX5" s="389">
        <f>VLOOKUP(UW5,$A:$E,4,0)</f>
        <v>1</v>
      </c>
      <c r="UY5" s="389">
        <f>VLOOKUP(UW5,$A:$E,5,0)</f>
        <v>8</v>
      </c>
      <c r="UZ5" s="390">
        <v>50</v>
      </c>
      <c r="VA5" s="388" t="s">
        <v>1869</v>
      </c>
      <c r="VB5" s="389">
        <f>VLOOKUP(VA5,$A:$E,4,0)</f>
        <v>2</v>
      </c>
      <c r="VC5" s="389">
        <f>VLOOKUP(VA5,$A:$E,5,0)</f>
        <v>1003</v>
      </c>
      <c r="VD5" s="390">
        <v>10</v>
      </c>
      <c r="VE5" s="398" t="str">
        <f>UX5&amp;"|"&amp;UY5&amp;"|"&amp;UZ5&amp;","&amp;VB5&amp;"|"&amp;VC5&amp;"|"&amp;VD5</f>
        <v>1|8|50,2|1003|10</v>
      </c>
    </row>
    <row r="6" spans="1:577" ht="15" x14ac:dyDescent="0.35">
      <c r="A6" s="341" t="str">
        <f>'抽奖|MoonBless'!DN6</f>
        <v>钻石</v>
      </c>
      <c r="B6" s="341">
        <f>'抽奖|MoonBless'!DO6</f>
        <v>0.1</v>
      </c>
      <c r="C6" s="341">
        <f>'抽奖|MoonBless'!DP6</f>
        <v>2</v>
      </c>
      <c r="D6" s="341">
        <f>'抽奖|MoonBless'!DQ6</f>
        <v>1</v>
      </c>
      <c r="E6" s="341">
        <f>'抽奖|MoonBless'!DR6</f>
        <v>1</v>
      </c>
      <c r="G6" s="125">
        <v>3</v>
      </c>
      <c r="H6" s="388" t="s">
        <v>1543</v>
      </c>
      <c r="I6" s="389">
        <f t="shared" ref="I6:I37" si="5">VLOOKUP(H6,$A:$E,4,0)</f>
        <v>1</v>
      </c>
      <c r="J6" s="389">
        <f t="shared" ref="J6:J37" si="6">VLOOKUP(H6,$A:$E,5,0)</f>
        <v>8</v>
      </c>
      <c r="K6" s="390">
        <v>2</v>
      </c>
      <c r="L6" s="388" t="s">
        <v>1623</v>
      </c>
      <c r="M6" s="389">
        <f t="shared" ref="M6:M37" si="7">VLOOKUP(L6,$A:$E,4,0)</f>
        <v>1</v>
      </c>
      <c r="N6" s="389">
        <f t="shared" ref="N6:N37" si="8">VLOOKUP(L6,$A:$E,5,0)</f>
        <v>2</v>
      </c>
      <c r="O6" s="390">
        <v>5000</v>
      </c>
      <c r="P6" s="341" t="str">
        <f t="shared" ref="P6:P37" si="9">I6&amp;"|"&amp;J6&amp;"|"&amp;K6&amp;","&amp;M6&amp;"|"&amp;N6&amp;"|"&amp;O6</f>
        <v>1|8|2,1|2|5000</v>
      </c>
      <c r="Q6" s="404">
        <f t="shared" ref="Q6:Q54" si="10">R6/6/60/60/1</f>
        <v>0.1388888888888889</v>
      </c>
      <c r="R6" s="125">
        <v>3000</v>
      </c>
      <c r="S6" s="388" t="s">
        <v>1543</v>
      </c>
      <c r="T6" s="389">
        <f t="shared" ref="T6:T24" si="11">VLOOKUP(S6,$A:$E,4,0)</f>
        <v>1</v>
      </c>
      <c r="U6" s="389">
        <f t="shared" ref="U6:U24" si="12">VLOOKUP(S6,$A:$E,5,0)</f>
        <v>8</v>
      </c>
      <c r="V6" s="390">
        <v>4</v>
      </c>
      <c r="W6" s="388" t="s">
        <v>1623</v>
      </c>
      <c r="X6" s="389">
        <f t="shared" ref="X6:X24" si="13">VLOOKUP(W6,$A:$E,4,0)</f>
        <v>1</v>
      </c>
      <c r="Y6" s="389">
        <f t="shared" ref="Y6:Y24" si="14">VLOOKUP(W6,$A:$E,5,0)</f>
        <v>2</v>
      </c>
      <c r="Z6" s="390">
        <v>5000</v>
      </c>
      <c r="AA6" s="341" t="str">
        <f t="shared" ref="AA6:AA24" si="15">T6&amp;"|"&amp;U6&amp;"|"&amp;V6&amp;","&amp;X6&amp;"|"&amp;Y6&amp;"|"&amp;Z6</f>
        <v>1|8|4,1|2|5000</v>
      </c>
      <c r="AB6" s="404">
        <f>VLOOKUP(AC6,'用户升级|RoleUp'!A:L,12,0)</f>
        <v>0.62166666666666659</v>
      </c>
      <c r="AC6" s="125">
        <v>10</v>
      </c>
      <c r="AD6" s="388" t="s">
        <v>1543</v>
      </c>
      <c r="AE6" s="389">
        <f t="shared" ref="AE6:AE22" si="16">VLOOKUP(AD6,$A:$E,4,0)</f>
        <v>1</v>
      </c>
      <c r="AF6" s="389">
        <f t="shared" ref="AF6:AF22" si="17">VLOOKUP(AD6,$A:$E,5,0)</f>
        <v>8</v>
      </c>
      <c r="AG6" s="390">
        <v>5</v>
      </c>
      <c r="AH6" s="388" t="s">
        <v>1623</v>
      </c>
      <c r="AI6" s="389">
        <f t="shared" ref="AI6:AI22" si="18">VLOOKUP(AH6,$A:$E,4,0)</f>
        <v>1</v>
      </c>
      <c r="AJ6" s="389">
        <f t="shared" ref="AJ6:AJ22" si="19">VLOOKUP(AH6,$A:$E,5,0)</f>
        <v>2</v>
      </c>
      <c r="AK6" s="390">
        <v>10000</v>
      </c>
      <c r="AL6" s="341" t="str">
        <f t="shared" ref="AL6:AL22" si="20">AE6&amp;"|"&amp;AF6&amp;"|"&amp;AG6&amp;","&amp;AI6&amp;"|"&amp;AJ6&amp;"|"&amp;AK6</f>
        <v>1|8|5,1|2|10000</v>
      </c>
      <c r="AM6" s="341">
        <f t="shared" ref="AM6" si="21">AN6/4</f>
        <v>0.75</v>
      </c>
      <c r="AN6" s="125">
        <v>3</v>
      </c>
      <c r="AO6" s="388" t="s">
        <v>1543</v>
      </c>
      <c r="AP6" s="389">
        <f t="shared" ref="AP6" si="22">VLOOKUP(AO6,$A:$E,4,0)</f>
        <v>1</v>
      </c>
      <c r="AQ6" s="389">
        <f t="shared" ref="AQ6" si="23">VLOOKUP(AO6,$A:$E,5,0)</f>
        <v>8</v>
      </c>
      <c r="AR6" s="390">
        <v>3</v>
      </c>
      <c r="AS6" s="388" t="s">
        <v>1644</v>
      </c>
      <c r="AT6" s="389">
        <f t="shared" ref="AT6" si="24">VLOOKUP(AS6,$A:$E,4,0)</f>
        <v>2</v>
      </c>
      <c r="AU6" s="389">
        <f t="shared" ref="AU6" si="25">VLOOKUP(AS6,$A:$E,5,0)</f>
        <v>1001</v>
      </c>
      <c r="AV6" s="390">
        <v>1</v>
      </c>
      <c r="AW6" s="341" t="str">
        <f t="shared" ref="AW6" si="26">AP6&amp;"|"&amp;AQ6&amp;"|"&amp;AR6&amp;","&amp;AT6&amp;"|"&amp;AU6&amp;"|"&amp;AV6</f>
        <v>1|8|3,2|1001|1</v>
      </c>
      <c r="AX6" s="403">
        <f t="shared" ref="AX6:AX48" si="27">AY6/60/1</f>
        <v>0.83333333333333337</v>
      </c>
      <c r="AY6" s="125">
        <v>50</v>
      </c>
      <c r="AZ6" s="388" t="s">
        <v>1543</v>
      </c>
      <c r="BA6" s="389">
        <f t="shared" ref="BA6:BA22" si="28">VLOOKUP(AZ6,$A:$E,4,0)</f>
        <v>1</v>
      </c>
      <c r="BB6" s="389">
        <f t="shared" ref="BB6:BB22" si="29">VLOOKUP(AZ6,$A:$E,5,0)</f>
        <v>8</v>
      </c>
      <c r="BC6" s="390">
        <v>4</v>
      </c>
      <c r="BD6" s="388" t="s">
        <v>1653</v>
      </c>
      <c r="BE6" s="389">
        <f t="shared" ref="BE6:BE22" si="30">VLOOKUP(BD6,$A:$E,4,0)</f>
        <v>1</v>
      </c>
      <c r="BF6" s="389">
        <f t="shared" ref="BF6:BF22" si="31">VLOOKUP(BD6,$A:$E,5,0)</f>
        <v>2</v>
      </c>
      <c r="BG6" s="390">
        <v>10000</v>
      </c>
      <c r="BH6" s="341" t="str">
        <f t="shared" ref="BH6:BH22" si="32">BA6&amp;"|"&amp;BB6&amp;"|"&amp;BC6&amp;","&amp;BE6&amp;"|"&amp;BF6&amp;"|"&amp;BG6</f>
        <v>1|8|4,1|2|10000</v>
      </c>
      <c r="BJ6" s="125">
        <v>2</v>
      </c>
      <c r="BK6" s="388" t="s">
        <v>1543</v>
      </c>
      <c r="BL6" s="389">
        <f t="shared" ref="BL6:BL14" si="33">VLOOKUP(BK6,$A:$E,4,0)</f>
        <v>1</v>
      </c>
      <c r="BM6" s="389">
        <f t="shared" ref="BM6:BM14" si="34">VLOOKUP(BK6,$A:$E,5,0)</f>
        <v>8</v>
      </c>
      <c r="BN6" s="390">
        <v>15</v>
      </c>
      <c r="BO6" s="388" t="s">
        <v>1855</v>
      </c>
      <c r="BP6" s="389">
        <f t="shared" ref="BP6:BP14" si="35">VLOOKUP(BO6,$A:$E,4,0)</f>
        <v>2</v>
      </c>
      <c r="BQ6" s="389">
        <f t="shared" ref="BQ6:BQ14" si="36">VLOOKUP(BO6,$A:$E,5,0)</f>
        <v>1003</v>
      </c>
      <c r="BR6" s="390">
        <v>10</v>
      </c>
      <c r="BS6" s="398" t="str">
        <f t="shared" ref="BS6:BS14" si="37">BL6&amp;"|"&amp;BM6&amp;"|"&amp;BN6&amp;","&amp;BP6&amp;"|"&amp;BQ6&amp;"|"&amp;BR6</f>
        <v>1|8|15,2|1003|10</v>
      </c>
      <c r="BT6" s="341">
        <f t="shared" ref="BT6:BT38" si="38">BU6*0.05</f>
        <v>500000</v>
      </c>
      <c r="BU6" s="402">
        <v>10000000</v>
      </c>
      <c r="BV6" s="388" t="s">
        <v>1730</v>
      </c>
      <c r="BW6" s="389">
        <f>VLOOKUP(BV6,$A:$E,4,0)</f>
        <v>1</v>
      </c>
      <c r="BX6" s="389">
        <f>VLOOKUP(BV6,$A:$E,5,0)</f>
        <v>8</v>
      </c>
      <c r="BY6" s="390">
        <v>3</v>
      </c>
      <c r="BZ6" s="388" t="s">
        <v>1856</v>
      </c>
      <c r="CA6" s="389">
        <f>VLOOKUP(BZ6,$A:$E,4,0)</f>
        <v>2</v>
      </c>
      <c r="CB6" s="389">
        <f>VLOOKUP(BZ6,$A:$E,5,0)</f>
        <v>1001</v>
      </c>
      <c r="CC6" s="390">
        <v>2</v>
      </c>
      <c r="CD6" s="398" t="str">
        <f>BW6&amp;"|"&amp;BX6&amp;"|"&amp;BY6&amp;","&amp;CA6&amp;"|"&amp;CB6&amp;"|"&amp;CC6</f>
        <v>1|8|3,2|1001|2</v>
      </c>
      <c r="CF6" s="125">
        <v>20</v>
      </c>
      <c r="CG6" s="388" t="s">
        <v>1543</v>
      </c>
      <c r="CH6" s="389">
        <f t="shared" ref="CH6:CH34" si="39">VLOOKUP(CG6,$A:$E,4,0)</f>
        <v>1</v>
      </c>
      <c r="CI6" s="389">
        <f t="shared" ref="CI6:CI34" si="40">VLOOKUP(CG6,$A:$E,5,0)</f>
        <v>8</v>
      </c>
      <c r="CJ6" s="390">
        <v>2</v>
      </c>
      <c r="CK6" s="388" t="s">
        <v>1857</v>
      </c>
      <c r="CL6" s="389">
        <f t="shared" ref="CL6:CL34" si="41">VLOOKUP(CK6,$A:$E,4,0)</f>
        <v>1</v>
      </c>
      <c r="CM6" s="389">
        <f t="shared" ref="CM6:CM34" si="42">VLOOKUP(CK6,$A:$E,5,0)</f>
        <v>1</v>
      </c>
      <c r="CN6" s="390">
        <v>1</v>
      </c>
      <c r="CO6" s="398" t="str">
        <f t="shared" ref="CO6:CO34" si="43">CH6&amp;"|"&amp;CI6&amp;"|"&amp;CJ6&amp;","&amp;CL6&amp;"|"&amp;CM6&amp;"|"&amp;CN6</f>
        <v>1|8|2,1|1|1</v>
      </c>
      <c r="CQ6" s="125">
        <v>20</v>
      </c>
      <c r="CR6" s="388" t="s">
        <v>1543</v>
      </c>
      <c r="CS6" s="389">
        <f t="shared" ref="CS6:CS34" si="44">VLOOKUP(CR6,$A:$E,4,0)</f>
        <v>1</v>
      </c>
      <c r="CT6" s="389">
        <f t="shared" ref="CT6:CT34" si="45">VLOOKUP(CR6,$A:$E,5,0)</f>
        <v>8</v>
      </c>
      <c r="CU6" s="390">
        <v>2</v>
      </c>
      <c r="CV6" s="388" t="s">
        <v>1644</v>
      </c>
      <c r="CW6" s="389">
        <f t="shared" ref="CW6:CW34" si="46">VLOOKUP(CV6,$A:$E,4,0)</f>
        <v>2</v>
      </c>
      <c r="CX6" s="389">
        <f t="shared" ref="CX6:CX34" si="47">VLOOKUP(CV6,$A:$E,5,0)</f>
        <v>1001</v>
      </c>
      <c r="CY6" s="390">
        <v>1</v>
      </c>
      <c r="CZ6" s="398" t="str">
        <f t="shared" ref="CZ6:CZ34" si="48">CS6&amp;"|"&amp;CT6&amp;"|"&amp;CU6&amp;","&amp;CW6&amp;"|"&amp;CX6&amp;"|"&amp;CY6</f>
        <v>1|8|2,2|1001|1</v>
      </c>
      <c r="DB6" s="125">
        <v>20</v>
      </c>
      <c r="DC6" s="388" t="s">
        <v>1543</v>
      </c>
      <c r="DD6" s="389">
        <f t="shared" ref="DD6:DD34" si="49">VLOOKUP(DC6,$A:$E,4,0)</f>
        <v>1</v>
      </c>
      <c r="DE6" s="389">
        <f t="shared" ref="DE6:DE34" si="50">VLOOKUP(DC6,$A:$E,5,0)</f>
        <v>8</v>
      </c>
      <c r="DF6" s="390">
        <v>2</v>
      </c>
      <c r="DG6" s="388" t="s">
        <v>1858</v>
      </c>
      <c r="DH6" s="389">
        <f t="shared" ref="DH6:DH34" si="51">VLOOKUP(DG6,$A:$E,4,0)</f>
        <v>2</v>
      </c>
      <c r="DI6" s="389">
        <f t="shared" ref="DI6:DI34" si="52">VLOOKUP(DG6,$A:$E,5,0)</f>
        <v>1002</v>
      </c>
      <c r="DJ6" s="390">
        <v>1</v>
      </c>
      <c r="DK6" s="398" t="str">
        <f t="shared" ref="DK6:DK34" si="53">DD6&amp;"|"&amp;DE6&amp;"|"&amp;DF6&amp;","&amp;DH6&amp;"|"&amp;DI6&amp;"|"&amp;DJ6</f>
        <v>1|8|2,2|1002|1</v>
      </c>
      <c r="DM6" s="125">
        <v>20</v>
      </c>
      <c r="DN6" s="388" t="s">
        <v>1543</v>
      </c>
      <c r="DO6" s="389">
        <f t="shared" ref="DO6:DO34" si="54">VLOOKUP(DN6,$A:$E,4,0)</f>
        <v>1</v>
      </c>
      <c r="DP6" s="389">
        <f t="shared" ref="DP6:DP34" si="55">VLOOKUP(DN6,$A:$E,5,0)</f>
        <v>8</v>
      </c>
      <c r="DQ6" s="390">
        <v>2</v>
      </c>
      <c r="DR6" s="388" t="s">
        <v>1623</v>
      </c>
      <c r="DS6" s="389">
        <f t="shared" ref="DS6:DS34" si="56">VLOOKUP(DR6,$A:$E,4,0)</f>
        <v>1</v>
      </c>
      <c r="DT6" s="389">
        <f t="shared" ref="DT6:DT34" si="57">VLOOKUP(DR6,$A:$E,5,0)</f>
        <v>2</v>
      </c>
      <c r="DU6" s="390">
        <v>25000</v>
      </c>
      <c r="DV6" s="398" t="str">
        <f t="shared" ref="DV6:DV34" si="58">DO6&amp;"|"&amp;DP6&amp;"|"&amp;DQ6&amp;","&amp;DS6&amp;"|"&amp;DT6&amp;"|"&amp;DU6</f>
        <v>1|8|2,1|2|25000</v>
      </c>
      <c r="DX6" s="125">
        <v>100</v>
      </c>
      <c r="DY6" s="388" t="s">
        <v>1543</v>
      </c>
      <c r="DZ6" s="389">
        <f t="shared" ref="DZ6:DZ14" si="59">VLOOKUP(DY6,$A:$E,4,0)</f>
        <v>1</v>
      </c>
      <c r="EA6" s="389">
        <f t="shared" ref="EA6:EA14" si="60">VLOOKUP(DY6,$A:$E,5,0)</f>
        <v>8</v>
      </c>
      <c r="EB6" s="390">
        <v>5</v>
      </c>
      <c r="EC6" s="388" t="s">
        <v>1623</v>
      </c>
      <c r="ED6" s="389">
        <f t="shared" ref="ED6:ED14" si="61">VLOOKUP(EC6,$A:$E,4,0)</f>
        <v>1</v>
      </c>
      <c r="EE6" s="389">
        <f t="shared" ref="EE6:EE14" si="62">VLOOKUP(EC6,$A:$E,5,0)</f>
        <v>2</v>
      </c>
      <c r="EF6" s="390">
        <v>10000</v>
      </c>
      <c r="EG6" s="398" t="str">
        <f t="shared" ref="EG6:EG14" si="63">DZ6&amp;"|"&amp;EA6&amp;"|"&amp;EB6&amp;","&amp;ED6&amp;"|"&amp;EE6&amp;"|"&amp;EF6</f>
        <v>1|8|5,1|2|10000</v>
      </c>
      <c r="EI6" s="125">
        <v>3</v>
      </c>
      <c r="EJ6" s="388" t="s">
        <v>1543</v>
      </c>
      <c r="EK6" s="389">
        <f t="shared" ref="EK6" si="64">VLOOKUP(EJ6,$A:$E,4,0)</f>
        <v>1</v>
      </c>
      <c r="EL6" s="389">
        <f t="shared" ref="EL6" si="65">VLOOKUP(EJ6,$A:$E,5,0)</f>
        <v>8</v>
      </c>
      <c r="EM6" s="390">
        <v>1</v>
      </c>
      <c r="EN6" s="388" t="s">
        <v>1858</v>
      </c>
      <c r="EO6" s="389">
        <f t="shared" ref="EO6" si="66">VLOOKUP(EN6,$A:$E,4,0)</f>
        <v>2</v>
      </c>
      <c r="EP6" s="389">
        <f t="shared" ref="EP6" si="67">VLOOKUP(EN6,$A:$E,5,0)</f>
        <v>1002</v>
      </c>
      <c r="EQ6" s="390">
        <v>1</v>
      </c>
      <c r="ER6" s="398" t="str">
        <f t="shared" ref="ER6" si="68">EK6&amp;"|"&amp;EL6&amp;"|"&amp;EM6&amp;","&amp;EO6&amp;"|"&amp;EP6&amp;"|"&amp;EQ6</f>
        <v>1|8|1,2|1002|1</v>
      </c>
      <c r="ET6" s="125">
        <v>3</v>
      </c>
      <c r="EU6" s="388" t="s">
        <v>1543</v>
      </c>
      <c r="EV6" s="389">
        <f t="shared" ref="EV6" si="69">VLOOKUP(EU6,$A:$E,4,0)</f>
        <v>1</v>
      </c>
      <c r="EW6" s="389">
        <f t="shared" ref="EW6" si="70">VLOOKUP(EU6,$A:$E,5,0)</f>
        <v>8</v>
      </c>
      <c r="EX6" s="390">
        <v>2</v>
      </c>
      <c r="EY6" s="388" t="s">
        <v>1859</v>
      </c>
      <c r="EZ6" s="389">
        <f t="shared" ref="EZ6" si="71">VLOOKUP(EY6,$A:$E,4,0)</f>
        <v>2</v>
      </c>
      <c r="FA6" s="389">
        <f t="shared" ref="FA6" si="72">VLOOKUP(EY6,$A:$E,5,0)</f>
        <v>1001</v>
      </c>
      <c r="FB6" s="390">
        <v>1</v>
      </c>
      <c r="FC6" s="398" t="str">
        <f t="shared" ref="FC6" si="73">EV6&amp;"|"&amp;EW6&amp;"|"&amp;EX6&amp;","&amp;EZ6&amp;"|"&amp;FA6&amp;"|"&amp;FB6</f>
        <v>1|8|2,2|1001|1</v>
      </c>
      <c r="FE6" s="125">
        <v>3</v>
      </c>
      <c r="FF6" s="388" t="s">
        <v>1543</v>
      </c>
      <c r="FG6" s="389">
        <f t="shared" ref="FG6" si="74">VLOOKUP(FF6,$A:$E,4,0)</f>
        <v>1</v>
      </c>
      <c r="FH6" s="389">
        <f t="shared" ref="FH6" si="75">VLOOKUP(FF6,$A:$E,5,0)</f>
        <v>8</v>
      </c>
      <c r="FI6" s="390">
        <v>3</v>
      </c>
      <c r="FJ6" s="388" t="s">
        <v>1878</v>
      </c>
      <c r="FK6" s="389">
        <f t="shared" ref="FK6" si="76">VLOOKUP(FJ6,$A:$E,4,0)</f>
        <v>2</v>
      </c>
      <c r="FL6" s="389">
        <f t="shared" ref="FL6" si="77">VLOOKUP(FJ6,$A:$E,5,0)</f>
        <v>1003</v>
      </c>
      <c r="FM6" s="390">
        <v>1</v>
      </c>
      <c r="FN6" s="398" t="str">
        <f t="shared" ref="FN6" si="78">FG6&amp;"|"&amp;FH6&amp;"|"&amp;FI6&amp;","&amp;FK6&amp;"|"&amp;FL6&amp;"|"&amp;FM6</f>
        <v>1|8|3,2|1003|1</v>
      </c>
      <c r="FP6" s="125">
        <v>3</v>
      </c>
      <c r="FQ6" s="388" t="s">
        <v>1543</v>
      </c>
      <c r="FR6" s="389">
        <f t="shared" ref="FR6" si="79">VLOOKUP(FQ6,$A:$E,4,0)</f>
        <v>1</v>
      </c>
      <c r="FS6" s="389">
        <f t="shared" ref="FS6" si="80">VLOOKUP(FQ6,$A:$E,5,0)</f>
        <v>8</v>
      </c>
      <c r="FT6" s="390">
        <v>4</v>
      </c>
      <c r="FU6" s="388" t="s">
        <v>1855</v>
      </c>
      <c r="FV6" s="389">
        <f t="shared" ref="FV6" si="81">VLOOKUP(FU6,$A:$E,4,0)</f>
        <v>2</v>
      </c>
      <c r="FW6" s="389">
        <f t="shared" ref="FW6" si="82">VLOOKUP(FU6,$A:$E,5,0)</f>
        <v>1003</v>
      </c>
      <c r="FX6" s="390">
        <v>2</v>
      </c>
      <c r="FY6" s="398" t="str">
        <f t="shared" ref="FY6" si="83">FR6&amp;"|"&amp;FS6&amp;"|"&amp;FT6&amp;","&amp;FV6&amp;"|"&amp;FW6&amp;"|"&amp;FX6</f>
        <v>1|8|4,2|1003|2</v>
      </c>
      <c r="GA6" s="125">
        <v>20</v>
      </c>
      <c r="GB6" s="388" t="s">
        <v>1543</v>
      </c>
      <c r="GC6" s="389">
        <f t="shared" ref="GC6:GC34" si="84">VLOOKUP(GB6,$A:$E,4,0)</f>
        <v>1</v>
      </c>
      <c r="GD6" s="389">
        <f t="shared" ref="GD6:GD34" si="85">VLOOKUP(GB6,$A:$E,5,0)</f>
        <v>8</v>
      </c>
      <c r="GE6" s="390">
        <v>2</v>
      </c>
      <c r="GF6" s="388" t="s">
        <v>1623</v>
      </c>
      <c r="GG6" s="389">
        <f t="shared" ref="GG6:GG34" si="86">VLOOKUP(GF6,$A:$E,4,0)</f>
        <v>1</v>
      </c>
      <c r="GH6" s="389">
        <f t="shared" ref="GH6:GH34" si="87">VLOOKUP(GF6,$A:$E,5,0)</f>
        <v>2</v>
      </c>
      <c r="GI6" s="390">
        <v>10000</v>
      </c>
      <c r="GJ6" s="398" t="str">
        <f t="shared" ref="GJ6:GJ34" si="88">GC6&amp;"|"&amp;GD6&amp;"|"&amp;GE6&amp;","&amp;GG6&amp;"|"&amp;GH6&amp;"|"&amp;GI6</f>
        <v>1|8|2,1|2|10000</v>
      </c>
      <c r="GL6" s="125">
        <v>20</v>
      </c>
      <c r="GM6" s="388" t="s">
        <v>1543</v>
      </c>
      <c r="GN6" s="389">
        <f t="shared" ref="GN6:GN34" si="89">VLOOKUP(GM6,$A:$E,4,0)</f>
        <v>1</v>
      </c>
      <c r="GO6" s="389">
        <f t="shared" ref="GO6:GO34" si="90">VLOOKUP(GM6,$A:$E,5,0)</f>
        <v>8</v>
      </c>
      <c r="GP6" s="390">
        <v>2</v>
      </c>
      <c r="GQ6" s="388" t="s">
        <v>1623</v>
      </c>
      <c r="GR6" s="389">
        <f t="shared" ref="GR6:GR34" si="91">VLOOKUP(GQ6,$A:$E,4,0)</f>
        <v>1</v>
      </c>
      <c r="GS6" s="389">
        <f t="shared" ref="GS6:GS34" si="92">VLOOKUP(GQ6,$A:$E,5,0)</f>
        <v>2</v>
      </c>
      <c r="GT6" s="390">
        <v>10000</v>
      </c>
      <c r="GU6" s="398" t="str">
        <f t="shared" ref="GU6:GU34" si="93">GN6&amp;"|"&amp;GO6&amp;"|"&amp;GP6&amp;","&amp;GR6&amp;"|"&amp;GS6&amp;"|"&amp;GT6</f>
        <v>1|8|2,1|2|10000</v>
      </c>
      <c r="GW6" s="125">
        <v>20</v>
      </c>
      <c r="GX6" s="388" t="s">
        <v>1543</v>
      </c>
      <c r="GY6" s="389">
        <f t="shared" ref="GY6:GY34" si="94">VLOOKUP(GX6,$A:$E,4,0)</f>
        <v>1</v>
      </c>
      <c r="GZ6" s="389">
        <f t="shared" ref="GZ6:GZ34" si="95">VLOOKUP(GX6,$A:$E,5,0)</f>
        <v>8</v>
      </c>
      <c r="HA6" s="390">
        <v>2</v>
      </c>
      <c r="HB6" s="388" t="s">
        <v>1623</v>
      </c>
      <c r="HC6" s="389">
        <f t="shared" ref="HC6:HC34" si="96">VLOOKUP(HB6,$A:$E,4,0)</f>
        <v>1</v>
      </c>
      <c r="HD6" s="389">
        <f t="shared" ref="HD6:HD34" si="97">VLOOKUP(HB6,$A:$E,5,0)</f>
        <v>2</v>
      </c>
      <c r="HE6" s="390">
        <v>10000</v>
      </c>
      <c r="HF6" s="398" t="str">
        <f t="shared" ref="HF6:HF34" si="98">GY6&amp;"|"&amp;GZ6&amp;"|"&amp;HA6&amp;","&amp;HC6&amp;"|"&amp;HD6&amp;"|"&amp;HE6</f>
        <v>1|8|2,1|2|10000</v>
      </c>
      <c r="HH6" s="125">
        <v>20</v>
      </c>
      <c r="HI6" s="388" t="s">
        <v>1543</v>
      </c>
      <c r="HJ6" s="389">
        <f t="shared" ref="HJ6:HJ34" si="99">VLOOKUP(HI6,$A:$E,4,0)</f>
        <v>1</v>
      </c>
      <c r="HK6" s="389">
        <f t="shared" ref="HK6:HK34" si="100">VLOOKUP(HI6,$A:$E,5,0)</f>
        <v>8</v>
      </c>
      <c r="HL6" s="390">
        <v>2</v>
      </c>
      <c r="HM6" s="388" t="s">
        <v>1623</v>
      </c>
      <c r="HN6" s="389">
        <f t="shared" ref="HN6:HN34" si="101">VLOOKUP(HM6,$A:$E,4,0)</f>
        <v>1</v>
      </c>
      <c r="HO6" s="389">
        <f t="shared" ref="HO6:HO34" si="102">VLOOKUP(HM6,$A:$E,5,0)</f>
        <v>2</v>
      </c>
      <c r="HP6" s="390">
        <v>10000</v>
      </c>
      <c r="HQ6" s="398" t="str">
        <f t="shared" ref="HQ6:HQ34" si="103">HJ6&amp;"|"&amp;HK6&amp;"|"&amp;HL6&amp;","&amp;HN6&amp;"|"&amp;HO6&amp;"|"&amp;HP6</f>
        <v>1|8|2,1|2|10000</v>
      </c>
      <c r="HS6" s="125">
        <v>3</v>
      </c>
      <c r="HT6" s="388" t="s">
        <v>1543</v>
      </c>
      <c r="HU6" s="389">
        <f t="shared" ref="HU6" si="104">VLOOKUP(HT6,$A:$E,4,0)</f>
        <v>1</v>
      </c>
      <c r="HV6" s="389">
        <f t="shared" ref="HV6" si="105">VLOOKUP(HT6,$A:$E,5,0)</f>
        <v>8</v>
      </c>
      <c r="HW6" s="390">
        <v>1</v>
      </c>
      <c r="HX6" s="388" t="s">
        <v>1860</v>
      </c>
      <c r="HY6" s="389">
        <f t="shared" ref="HY6" si="106">VLOOKUP(HX6,$A:$E,4,0)</f>
        <v>2</v>
      </c>
      <c r="HZ6" s="389">
        <f t="shared" ref="HZ6" si="107">VLOOKUP(HX6,$A:$E,5,0)</f>
        <v>1001</v>
      </c>
      <c r="IA6" s="390">
        <v>1</v>
      </c>
      <c r="IB6" s="398" t="str">
        <f t="shared" ref="IB6" si="108">HU6&amp;"|"&amp;HV6&amp;"|"&amp;HW6&amp;","&amp;HY6&amp;"|"&amp;HZ6&amp;"|"&amp;IA6</f>
        <v>1|8|1,2|1001|1</v>
      </c>
      <c r="ID6" s="125">
        <v>3</v>
      </c>
      <c r="IE6" s="388" t="s">
        <v>1543</v>
      </c>
      <c r="IF6" s="389">
        <f t="shared" ref="IF6" si="109">VLOOKUP(IE6,$A:$E,4,0)</f>
        <v>1</v>
      </c>
      <c r="IG6" s="389">
        <f t="shared" ref="IG6" si="110">VLOOKUP(IE6,$A:$E,5,0)</f>
        <v>8</v>
      </c>
      <c r="IH6" s="390">
        <v>2</v>
      </c>
      <c r="II6" s="388" t="s">
        <v>1644</v>
      </c>
      <c r="IJ6" s="389">
        <f t="shared" ref="IJ6" si="111">VLOOKUP(II6,$A:$E,4,0)</f>
        <v>2</v>
      </c>
      <c r="IK6" s="389">
        <f t="shared" ref="IK6" si="112">VLOOKUP(II6,$A:$E,5,0)</f>
        <v>1001</v>
      </c>
      <c r="IL6" s="390">
        <v>2</v>
      </c>
      <c r="IM6" s="398" t="str">
        <f t="shared" ref="IM6" si="113">IF6&amp;"|"&amp;IG6&amp;"|"&amp;IH6&amp;","&amp;IJ6&amp;"|"&amp;IK6&amp;"|"&amp;IL6</f>
        <v>1|8|2,2|1001|2</v>
      </c>
      <c r="IO6" s="125">
        <v>3</v>
      </c>
      <c r="IP6" s="388" t="s">
        <v>1543</v>
      </c>
      <c r="IQ6" s="389">
        <f t="shared" ref="IQ6" si="114">VLOOKUP(IP6,$A:$E,4,0)</f>
        <v>1</v>
      </c>
      <c r="IR6" s="389">
        <f t="shared" ref="IR6" si="115">VLOOKUP(IP6,$A:$E,5,0)</f>
        <v>8</v>
      </c>
      <c r="IS6" s="390">
        <v>3</v>
      </c>
      <c r="IT6" s="388" t="s">
        <v>1861</v>
      </c>
      <c r="IU6" s="389">
        <f t="shared" ref="IU6" si="116">VLOOKUP(IT6,$A:$E,4,0)</f>
        <v>2</v>
      </c>
      <c r="IV6" s="389">
        <f t="shared" ref="IV6" si="117">VLOOKUP(IT6,$A:$E,5,0)</f>
        <v>1003</v>
      </c>
      <c r="IW6" s="390">
        <v>1</v>
      </c>
      <c r="IX6" s="398" t="str">
        <f t="shared" ref="IX6" si="118">IQ6&amp;"|"&amp;IR6&amp;"|"&amp;IS6&amp;","&amp;IU6&amp;"|"&amp;IV6&amp;"|"&amp;IW6</f>
        <v>1|8|3,2|1003|1</v>
      </c>
      <c r="IZ6" s="125">
        <v>3</v>
      </c>
      <c r="JA6" s="388" t="s">
        <v>1543</v>
      </c>
      <c r="JB6" s="389">
        <f t="shared" ref="JB6" si="119">VLOOKUP(JA6,$A:$E,4,0)</f>
        <v>1</v>
      </c>
      <c r="JC6" s="389">
        <f t="shared" ref="JC6" si="120">VLOOKUP(JA6,$A:$E,5,0)</f>
        <v>8</v>
      </c>
      <c r="JD6" s="390">
        <v>4</v>
      </c>
      <c r="JE6" s="388" t="s">
        <v>1861</v>
      </c>
      <c r="JF6" s="389">
        <f t="shared" ref="JF6" si="121">VLOOKUP(JE6,$A:$E,4,0)</f>
        <v>2</v>
      </c>
      <c r="JG6" s="389">
        <f t="shared" ref="JG6" si="122">VLOOKUP(JE6,$A:$E,5,0)</f>
        <v>1003</v>
      </c>
      <c r="JH6" s="390">
        <v>2</v>
      </c>
      <c r="JI6" s="398" t="str">
        <f t="shared" ref="JI6" si="123">JB6&amp;"|"&amp;JC6&amp;"|"&amp;JD6&amp;","&amp;JF6&amp;"|"&amp;JG6&amp;"|"&amp;JH6</f>
        <v>1|8|4,2|1003|2</v>
      </c>
      <c r="JK6" s="125">
        <v>4</v>
      </c>
      <c r="JL6" s="388" t="s">
        <v>1543</v>
      </c>
      <c r="JM6" s="389">
        <f t="shared" ref="JM6:JM14" si="124">VLOOKUP(JL6,$A:$E,4,0)</f>
        <v>1</v>
      </c>
      <c r="JN6" s="389">
        <f t="shared" ref="JN6:JN14" si="125">VLOOKUP(JL6,$A:$E,5,0)</f>
        <v>8</v>
      </c>
      <c r="JO6" s="390">
        <v>5</v>
      </c>
      <c r="JP6" s="388" t="s">
        <v>1862</v>
      </c>
      <c r="JQ6" s="389">
        <f t="shared" ref="JQ6:JQ14" si="126">VLOOKUP(JP6,$A:$E,4,0)</f>
        <v>1</v>
      </c>
      <c r="JR6" s="389">
        <f t="shared" ref="JR6:JR14" si="127">VLOOKUP(JP6,$A:$E,5,0)</f>
        <v>2</v>
      </c>
      <c r="JS6" s="390">
        <v>10000</v>
      </c>
      <c r="JT6" s="398" t="str">
        <f t="shared" ref="JT6:JT14" si="128">JM6&amp;"|"&amp;JN6&amp;"|"&amp;JO6&amp;","&amp;JQ6&amp;"|"&amp;JR6&amp;"|"&amp;JS6</f>
        <v>1|8|5,1|2|10000</v>
      </c>
      <c r="JV6" s="125">
        <v>4</v>
      </c>
      <c r="JW6" s="388" t="s">
        <v>1543</v>
      </c>
      <c r="JX6" s="389">
        <f t="shared" ref="JX6:JX29" si="129">VLOOKUP(JW6,$A:$E,4,0)</f>
        <v>1</v>
      </c>
      <c r="JY6" s="389">
        <f t="shared" ref="JY6:JY29" si="130">VLOOKUP(JW6,$A:$E,5,0)</f>
        <v>8</v>
      </c>
      <c r="JZ6" s="390">
        <v>5</v>
      </c>
      <c r="KA6" s="388" t="s">
        <v>1857</v>
      </c>
      <c r="KB6" s="389">
        <f t="shared" ref="KB6:KB29" si="131">VLOOKUP(KA6,$A:$E,4,0)</f>
        <v>1</v>
      </c>
      <c r="KC6" s="389">
        <f t="shared" ref="KC6:KC29" si="132">VLOOKUP(KA6,$A:$E,5,0)</f>
        <v>1</v>
      </c>
      <c r="KD6" s="390">
        <v>2</v>
      </c>
      <c r="KE6" s="398" t="str">
        <f t="shared" ref="KE6:KE29" si="133">JX6&amp;"|"&amp;JY6&amp;"|"&amp;JZ6&amp;","&amp;KB6&amp;"|"&amp;KC6&amp;"|"&amp;KD6</f>
        <v>1|8|5,1|1|2</v>
      </c>
      <c r="KG6" s="125">
        <v>4</v>
      </c>
      <c r="KH6" s="388" t="s">
        <v>1543</v>
      </c>
      <c r="KI6" s="389">
        <f t="shared" ref="KI6:KI29" si="134">VLOOKUP(KH6,$A:$E,4,0)</f>
        <v>1</v>
      </c>
      <c r="KJ6" s="389">
        <f t="shared" ref="KJ6:KJ29" si="135">VLOOKUP(KH6,$A:$E,5,0)</f>
        <v>8</v>
      </c>
      <c r="KK6" s="390">
        <v>5</v>
      </c>
      <c r="KL6" s="388" t="s">
        <v>1855</v>
      </c>
      <c r="KM6" s="389">
        <f t="shared" ref="KM6:KM29" si="136">VLOOKUP(KL6,$A:$E,4,0)</f>
        <v>2</v>
      </c>
      <c r="KN6" s="389">
        <f t="shared" ref="KN6:KN29" si="137">VLOOKUP(KL6,$A:$E,5,0)</f>
        <v>1003</v>
      </c>
      <c r="KO6" s="390">
        <v>2</v>
      </c>
      <c r="KP6" s="398" t="str">
        <f t="shared" ref="KP6:KP29" si="138">KI6&amp;"|"&amp;KJ6&amp;"|"&amp;KK6&amp;","&amp;KM6&amp;"|"&amp;KN6&amp;"|"&amp;KO6</f>
        <v>1|8|5,2|1003|2</v>
      </c>
      <c r="LN6" s="125">
        <v>4</v>
      </c>
      <c r="LO6" s="388" t="s">
        <v>1543</v>
      </c>
      <c r="LP6" s="389">
        <f t="shared" ref="LP6:LP29" si="139">VLOOKUP(LO6,$A:$E,4,0)</f>
        <v>1</v>
      </c>
      <c r="LQ6" s="389">
        <f t="shared" ref="LQ6:LQ29" si="140">VLOOKUP(LO6,$A:$E,5,0)</f>
        <v>8</v>
      </c>
      <c r="LR6" s="390">
        <v>10</v>
      </c>
      <c r="LS6" s="388" t="s">
        <v>1623</v>
      </c>
      <c r="LT6" s="389">
        <f t="shared" ref="LT6:LT29" si="141">VLOOKUP(LS6,$A:$E,4,0)</f>
        <v>1</v>
      </c>
      <c r="LU6" s="389">
        <f t="shared" ref="LU6:LU29" si="142">VLOOKUP(LS6,$A:$E,5,0)</f>
        <v>2</v>
      </c>
      <c r="LV6" s="390">
        <v>10000</v>
      </c>
      <c r="LW6" s="398" t="str">
        <f t="shared" ref="LW6:LW29" si="143">LP6&amp;"|"&amp;LQ6&amp;"|"&amp;LR6&amp;","&amp;LT6&amp;"|"&amp;LU6&amp;"|"&amp;LV6</f>
        <v>1|8|10,1|2|10000</v>
      </c>
      <c r="LY6" s="125">
        <v>4</v>
      </c>
      <c r="LZ6" s="388" t="s">
        <v>1543</v>
      </c>
      <c r="MA6" s="389">
        <f t="shared" ref="MA6:MA29" si="144">VLOOKUP(LZ6,$A:$E,4,0)</f>
        <v>1</v>
      </c>
      <c r="MB6" s="389">
        <f t="shared" ref="MB6:MB29" si="145">VLOOKUP(LZ6,$A:$E,5,0)</f>
        <v>8</v>
      </c>
      <c r="MC6" s="390">
        <v>10</v>
      </c>
      <c r="MD6" s="388" t="s">
        <v>1623</v>
      </c>
      <c r="ME6" s="389">
        <f t="shared" ref="ME6:ME29" si="146">VLOOKUP(MD6,$A:$E,4,0)</f>
        <v>1</v>
      </c>
      <c r="MF6" s="389">
        <f t="shared" ref="MF6:MF29" si="147">VLOOKUP(MD6,$A:$E,5,0)</f>
        <v>2</v>
      </c>
      <c r="MG6" s="390">
        <v>10000</v>
      </c>
      <c r="MH6" s="398" t="str">
        <f t="shared" ref="MH6:MH29" si="148">MA6&amp;"|"&amp;MB6&amp;"|"&amp;MC6&amp;","&amp;ME6&amp;"|"&amp;MF6&amp;"|"&amp;MG6</f>
        <v>1|8|10,1|2|10000</v>
      </c>
      <c r="OX6" s="125">
        <v>5</v>
      </c>
      <c r="OY6" s="388" t="s">
        <v>1543</v>
      </c>
      <c r="OZ6" s="389">
        <f>VLOOKUP(OY6,$A:$E,4,0)</f>
        <v>1</v>
      </c>
      <c r="PA6" s="389">
        <f>VLOOKUP(OY6,$A:$E,5,0)</f>
        <v>8</v>
      </c>
      <c r="PB6" s="390">
        <v>10</v>
      </c>
      <c r="PC6" s="388" t="s">
        <v>1865</v>
      </c>
      <c r="PD6" s="389">
        <f>VLOOKUP(PC6,$A:$E,4,0)</f>
        <v>2</v>
      </c>
      <c r="PE6" s="389">
        <f>VLOOKUP(PC6,$A:$E,5,0)</f>
        <v>1002</v>
      </c>
      <c r="PF6" s="390">
        <v>2</v>
      </c>
      <c r="PG6" s="398" t="str">
        <f>OZ6&amp;"|"&amp;PA6&amp;"|"&amp;PB6&amp;","&amp;PD6&amp;"|"&amp;PE6&amp;"|"&amp;PF6</f>
        <v>1|8|10,2|1002|2</v>
      </c>
      <c r="PI6" s="125">
        <v>5</v>
      </c>
      <c r="PJ6" s="388" t="s">
        <v>1543</v>
      </c>
      <c r="PK6" s="389">
        <f>VLOOKUP(PJ6,$A:$E,4,0)</f>
        <v>1</v>
      </c>
      <c r="PL6" s="389">
        <f>VLOOKUP(PJ6,$A:$E,5,0)</f>
        <v>8</v>
      </c>
      <c r="PM6" s="390">
        <v>10</v>
      </c>
      <c r="PN6" s="388" t="s">
        <v>1866</v>
      </c>
      <c r="PO6" s="389">
        <f>VLOOKUP(PN6,$A:$E,4,0)</f>
        <v>2</v>
      </c>
      <c r="PP6" s="389">
        <f>VLOOKUP(PN6,$A:$E,5,0)</f>
        <v>1004</v>
      </c>
      <c r="PQ6" s="390">
        <v>2</v>
      </c>
      <c r="PR6" s="398" t="str">
        <f>PK6&amp;"|"&amp;PL6&amp;"|"&amp;PM6&amp;","&amp;PO6&amp;"|"&amp;PP6&amp;"|"&amp;PQ6</f>
        <v>1|8|10,2|1004|2</v>
      </c>
      <c r="PT6" s="341">
        <v>20</v>
      </c>
      <c r="PU6" s="388" t="s">
        <v>1543</v>
      </c>
      <c r="PV6" s="389">
        <f>VLOOKUP(PU6,$A:$E,4,0)</f>
        <v>1</v>
      </c>
      <c r="PW6" s="389">
        <f>VLOOKUP(PU6,$A:$E,5,0)</f>
        <v>8</v>
      </c>
      <c r="PX6" s="390">
        <v>5</v>
      </c>
      <c r="PY6" s="388" t="s">
        <v>1623</v>
      </c>
      <c r="PZ6" s="389">
        <f>VLOOKUP(PY6,$A:$E,4,0)</f>
        <v>1</v>
      </c>
      <c r="QA6" s="389">
        <f>VLOOKUP(PY6,$A:$E,5,0)</f>
        <v>2</v>
      </c>
      <c r="QB6" s="390">
        <v>10000</v>
      </c>
      <c r="QC6" s="398" t="str">
        <f>PV6&amp;"|"&amp;PW6&amp;"|"&amp;PX6&amp;","&amp;PZ6&amp;"|"&amp;QA6&amp;"|"&amp;QB6</f>
        <v>1|8|5,1|2|10000</v>
      </c>
      <c r="QE6" s="402">
        <v>200</v>
      </c>
      <c r="QF6" s="388" t="s">
        <v>1543</v>
      </c>
      <c r="QG6" s="389">
        <f>VLOOKUP(QF6,$A:$E,4,0)</f>
        <v>1</v>
      </c>
      <c r="QH6" s="389">
        <f>VLOOKUP(QF6,$A:$E,5,0)</f>
        <v>8</v>
      </c>
      <c r="QI6" s="390">
        <v>5</v>
      </c>
      <c r="QJ6" s="388" t="s">
        <v>1623</v>
      </c>
      <c r="QK6" s="389">
        <f>VLOOKUP(QJ6,$A:$E,4,0)</f>
        <v>1</v>
      </c>
      <c r="QL6" s="389">
        <f>VLOOKUP(QJ6,$A:$E,5,0)</f>
        <v>2</v>
      </c>
      <c r="QM6" s="390">
        <v>10000</v>
      </c>
      <c r="QN6" s="398" t="str">
        <f>QG6&amp;"|"&amp;QH6&amp;"|"&amp;QI6&amp;","&amp;QK6&amp;"|"&amp;QL6&amp;"|"&amp;QM6</f>
        <v>1|8|5,1|2|10000</v>
      </c>
      <c r="QP6" s="341">
        <v>3</v>
      </c>
      <c r="QQ6" s="388" t="s">
        <v>1543</v>
      </c>
      <c r="QR6" s="389">
        <f>VLOOKUP(QQ6,$A:$E,4,0)</f>
        <v>1</v>
      </c>
      <c r="QS6" s="389">
        <f>VLOOKUP(QQ6,$A:$E,5,0)</f>
        <v>8</v>
      </c>
      <c r="QT6" s="390">
        <v>3</v>
      </c>
      <c r="QU6" s="388" t="s">
        <v>1867</v>
      </c>
      <c r="QV6" s="389">
        <f>VLOOKUP(QU6,$A:$E,4,0)</f>
        <v>2</v>
      </c>
      <c r="QW6" s="389">
        <f>VLOOKUP(QU6,$A:$E,5,0)</f>
        <v>1001</v>
      </c>
      <c r="QX6" s="390">
        <v>2</v>
      </c>
      <c r="QY6" s="398" t="str">
        <f>QR6&amp;"|"&amp;QS6&amp;"|"&amp;QT6&amp;","&amp;QV6&amp;"|"&amp;QW6&amp;"|"&amp;QX6</f>
        <v>1|8|3,2|1001|2</v>
      </c>
      <c r="RA6" s="341">
        <v>3</v>
      </c>
      <c r="RB6" s="388" t="s">
        <v>1543</v>
      </c>
      <c r="RC6" s="389">
        <f>VLOOKUP(RB6,$A:$E,4,0)</f>
        <v>1</v>
      </c>
      <c r="RD6" s="389">
        <f>VLOOKUP(RB6,$A:$E,5,0)</f>
        <v>8</v>
      </c>
      <c r="RE6" s="390">
        <v>3</v>
      </c>
      <c r="RF6" s="388" t="s">
        <v>1865</v>
      </c>
      <c r="RG6" s="389">
        <f>VLOOKUP(RF6,$A:$E,4,0)</f>
        <v>2</v>
      </c>
      <c r="RH6" s="389">
        <f>VLOOKUP(RF6,$A:$E,5,0)</f>
        <v>1002</v>
      </c>
      <c r="RI6" s="390">
        <v>2</v>
      </c>
      <c r="RJ6" s="398" t="str">
        <f>RC6&amp;"|"&amp;RD6&amp;"|"&amp;RE6&amp;","&amp;RG6&amp;"|"&amp;RH6&amp;"|"&amp;RI6</f>
        <v>1|8|3,2|1002|2</v>
      </c>
      <c r="RK6" s="341">
        <v>7</v>
      </c>
      <c r="RL6" s="125">
        <f t="shared" ref="RL6:RL35" si="149">RK6*24</f>
        <v>168</v>
      </c>
      <c r="RM6" s="388" t="s">
        <v>1543</v>
      </c>
      <c r="RN6" s="389">
        <f>VLOOKUP(RM6,$A:$E,4,0)</f>
        <v>1</v>
      </c>
      <c r="RO6" s="389">
        <f>VLOOKUP(RM6,$A:$E,5,0)</f>
        <v>8</v>
      </c>
      <c r="RP6" s="390">
        <v>5</v>
      </c>
      <c r="RQ6" s="388" t="s">
        <v>1623</v>
      </c>
      <c r="RR6" s="389">
        <f>VLOOKUP(RQ6,$A:$E,4,0)</f>
        <v>1</v>
      </c>
      <c r="RS6" s="389">
        <f>VLOOKUP(RQ6,$A:$E,5,0)</f>
        <v>2</v>
      </c>
      <c r="RT6" s="390">
        <v>10000</v>
      </c>
      <c r="RU6" s="398" t="str">
        <f>RN6&amp;"|"&amp;RO6&amp;"|"&amp;RP6&amp;","&amp;RR6&amp;"|"&amp;RS6&amp;"|"&amp;RT6</f>
        <v>1|8|5,1|2|10000</v>
      </c>
      <c r="RV6" s="341">
        <v>7</v>
      </c>
      <c r="RW6" s="125">
        <f t="shared" ref="RW6:RW35" si="150">RV6*24</f>
        <v>168</v>
      </c>
      <c r="RX6" s="388" t="s">
        <v>1543</v>
      </c>
      <c r="RY6" s="389">
        <f>VLOOKUP(RX6,$A:$E,4,0)</f>
        <v>1</v>
      </c>
      <c r="RZ6" s="389">
        <f>VLOOKUP(RX6,$A:$E,5,0)</f>
        <v>8</v>
      </c>
      <c r="SA6" s="390">
        <v>5</v>
      </c>
      <c r="SB6" s="388" t="s">
        <v>1623</v>
      </c>
      <c r="SC6" s="389">
        <f>VLOOKUP(SB6,$A:$E,4,0)</f>
        <v>1</v>
      </c>
      <c r="SD6" s="389">
        <f>VLOOKUP(SB6,$A:$E,5,0)</f>
        <v>2</v>
      </c>
      <c r="SE6" s="390">
        <v>10000</v>
      </c>
      <c r="SF6" s="398" t="str">
        <f>RY6&amp;"|"&amp;RZ6&amp;"|"&amp;SA6&amp;","&amp;SC6&amp;"|"&amp;SD6&amp;"|"&amp;SE6</f>
        <v>1|8|5,1|2|10000</v>
      </c>
      <c r="SG6" s="341">
        <v>7</v>
      </c>
      <c r="SH6" s="125">
        <f t="shared" ref="SH6:SH35" si="151">SG6*24</f>
        <v>168</v>
      </c>
      <c r="SI6" s="388" t="s">
        <v>1543</v>
      </c>
      <c r="SJ6" s="389">
        <f>VLOOKUP(SI6,$A:$E,4,0)</f>
        <v>1</v>
      </c>
      <c r="SK6" s="389">
        <f>VLOOKUP(SI6,$A:$E,5,0)</f>
        <v>8</v>
      </c>
      <c r="SL6" s="390">
        <v>5</v>
      </c>
      <c r="SM6" s="388" t="s">
        <v>1623</v>
      </c>
      <c r="SN6" s="389">
        <f>VLOOKUP(SM6,$A:$E,4,0)</f>
        <v>1</v>
      </c>
      <c r="SO6" s="389">
        <f>VLOOKUP(SM6,$A:$E,5,0)</f>
        <v>2</v>
      </c>
      <c r="SP6" s="390">
        <v>10000</v>
      </c>
      <c r="SQ6" s="398" t="str">
        <f>SJ6&amp;"|"&amp;SK6&amp;"|"&amp;SL6&amp;","&amp;SN6&amp;"|"&amp;SO6&amp;"|"&amp;SP6</f>
        <v>1|8|5,1|2|10000</v>
      </c>
      <c r="TY6" s="341">
        <f t="shared" ref="TY6:TY47" si="152">TZ6/2</f>
        <v>1.5</v>
      </c>
      <c r="TZ6" s="125">
        <v>3</v>
      </c>
      <c r="UA6" s="388" t="s">
        <v>1543</v>
      </c>
      <c r="UB6" s="389">
        <f>VLOOKUP(UA6,$A:$E,4,0)</f>
        <v>1</v>
      </c>
      <c r="UC6" s="389">
        <f>VLOOKUP(UA6,$A:$E,5,0)</f>
        <v>8</v>
      </c>
      <c r="UD6" s="390">
        <v>2</v>
      </c>
      <c r="UE6" s="388" t="s">
        <v>1859</v>
      </c>
      <c r="UF6" s="389">
        <f>VLOOKUP(UE6,$A:$E,4,0)</f>
        <v>2</v>
      </c>
      <c r="UG6" s="389">
        <f>VLOOKUP(UE6,$A:$E,5,0)</f>
        <v>1001</v>
      </c>
      <c r="UH6" s="390">
        <v>2</v>
      </c>
      <c r="UI6" s="398" t="str">
        <f>UB6&amp;"|"&amp;UC6&amp;"|"&amp;UD6&amp;","&amp;UF6&amp;"|"&amp;UG6&amp;"|"&amp;UH6</f>
        <v>1|8|2,2|1001|2</v>
      </c>
      <c r="UJ6" s="341">
        <f t="shared" ref="UJ6:UJ14" si="153">UK6*30</f>
        <v>60</v>
      </c>
      <c r="UK6" s="125">
        <v>2</v>
      </c>
      <c r="UL6" s="388" t="s">
        <v>1543</v>
      </c>
      <c r="UM6" s="389">
        <f t="shared" si="0"/>
        <v>1</v>
      </c>
      <c r="UN6" s="389">
        <f t="shared" si="1"/>
        <v>8</v>
      </c>
      <c r="UO6" s="390">
        <v>20</v>
      </c>
      <c r="UP6" s="388" t="s">
        <v>1868</v>
      </c>
      <c r="UQ6" s="389">
        <f t="shared" si="2"/>
        <v>2</v>
      </c>
      <c r="UR6" s="389">
        <f t="shared" si="3"/>
        <v>1003</v>
      </c>
      <c r="US6" s="390">
        <v>10</v>
      </c>
      <c r="UT6" s="398" t="str">
        <f t="shared" si="4"/>
        <v>1|8|20,2|1003|10</v>
      </c>
    </row>
    <row r="7" spans="1:577" ht="15" x14ac:dyDescent="0.35">
      <c r="A7" s="341" t="str">
        <f>'抽奖|MoonBless'!DN7</f>
        <v>金币</v>
      </c>
      <c r="B7" s="341">
        <f>'抽奖|MoonBless'!DO7</f>
        <v>5.0000000000000004E-6</v>
      </c>
      <c r="C7" s="341">
        <f>'抽奖|MoonBless'!DP7</f>
        <v>1E-4</v>
      </c>
      <c r="D7" s="341">
        <f>'抽奖|MoonBless'!DQ7</f>
        <v>1</v>
      </c>
      <c r="E7" s="341">
        <f>'抽奖|MoonBless'!DR7</f>
        <v>2</v>
      </c>
      <c r="G7" s="125">
        <v>5</v>
      </c>
      <c r="H7" s="388" t="s">
        <v>1543</v>
      </c>
      <c r="I7" s="389">
        <f t="shared" si="5"/>
        <v>1</v>
      </c>
      <c r="J7" s="389">
        <f t="shared" si="6"/>
        <v>8</v>
      </c>
      <c r="K7" s="390">
        <v>3</v>
      </c>
      <c r="L7" s="388" t="s">
        <v>1623</v>
      </c>
      <c r="M7" s="389">
        <f t="shared" si="7"/>
        <v>1</v>
      </c>
      <c r="N7" s="389">
        <f t="shared" si="8"/>
        <v>2</v>
      </c>
      <c r="O7" s="390">
        <v>10000</v>
      </c>
      <c r="P7" s="341" t="str">
        <f t="shared" si="9"/>
        <v>1|8|3,1|2|10000</v>
      </c>
      <c r="Q7" s="404">
        <f t="shared" si="10"/>
        <v>0.23148148148148148</v>
      </c>
      <c r="R7" s="125">
        <v>5000</v>
      </c>
      <c r="S7" s="388" t="s">
        <v>1543</v>
      </c>
      <c r="T7" s="389">
        <f t="shared" si="11"/>
        <v>1</v>
      </c>
      <c r="U7" s="389">
        <f t="shared" si="12"/>
        <v>8</v>
      </c>
      <c r="V7" s="390">
        <v>6</v>
      </c>
      <c r="W7" s="388" t="s">
        <v>1623</v>
      </c>
      <c r="X7" s="389">
        <f t="shared" si="13"/>
        <v>1</v>
      </c>
      <c r="Y7" s="389">
        <f t="shared" si="14"/>
        <v>2</v>
      </c>
      <c r="Z7" s="390">
        <v>10000</v>
      </c>
      <c r="AA7" s="341" t="str">
        <f t="shared" si="15"/>
        <v>1|8|6,1|2|10000</v>
      </c>
      <c r="AB7" s="404">
        <f>VLOOKUP(AC7,'用户升级|RoleUp'!A:L,12,0)</f>
        <v>1.2166666666666666</v>
      </c>
      <c r="AC7" s="125">
        <v>15</v>
      </c>
      <c r="AD7" s="388" t="s">
        <v>1543</v>
      </c>
      <c r="AE7" s="389">
        <f t="shared" si="16"/>
        <v>1</v>
      </c>
      <c r="AF7" s="389">
        <f t="shared" si="17"/>
        <v>8</v>
      </c>
      <c r="AG7" s="390">
        <v>5</v>
      </c>
      <c r="AH7" s="388" t="s">
        <v>1623</v>
      </c>
      <c r="AI7" s="389">
        <f t="shared" si="18"/>
        <v>1</v>
      </c>
      <c r="AJ7" s="389">
        <f t="shared" si="19"/>
        <v>2</v>
      </c>
      <c r="AK7" s="390">
        <v>20000</v>
      </c>
      <c r="AL7" s="341" t="str">
        <f t="shared" si="20"/>
        <v>1|8|5,1|2|20000</v>
      </c>
      <c r="AM7" s="341">
        <f t="shared" ref="AM7:AM47" si="154">AN7/4</f>
        <v>1.25</v>
      </c>
      <c r="AN7" s="125">
        <v>5</v>
      </c>
      <c r="AO7" s="388" t="s">
        <v>1543</v>
      </c>
      <c r="AP7" s="389">
        <f t="shared" ref="AP7:AP47" si="155">VLOOKUP(AO7,$A:$E,4,0)</f>
        <v>1</v>
      </c>
      <c r="AQ7" s="389">
        <f t="shared" ref="AQ7:AQ47" si="156">VLOOKUP(AO7,$A:$E,5,0)</f>
        <v>8</v>
      </c>
      <c r="AR7" s="390">
        <v>5</v>
      </c>
      <c r="AS7" s="388" t="s">
        <v>1644</v>
      </c>
      <c r="AT7" s="389">
        <f t="shared" ref="AT7:AT47" si="157">VLOOKUP(AS7,$A:$E,4,0)</f>
        <v>2</v>
      </c>
      <c r="AU7" s="389">
        <f t="shared" ref="AU7:AU47" si="158">VLOOKUP(AS7,$A:$E,5,0)</f>
        <v>1001</v>
      </c>
      <c r="AV7" s="390">
        <v>2</v>
      </c>
      <c r="AW7" s="341" t="str">
        <f t="shared" ref="AW7:AW47" si="159">AP7&amp;"|"&amp;AQ7&amp;"|"&amp;AR7&amp;","&amp;AT7&amp;"|"&amp;AU7&amp;"|"&amp;AV7</f>
        <v>1|8|5,2|1001|2</v>
      </c>
      <c r="AX7" s="403">
        <f t="shared" si="27"/>
        <v>1.6666666666666667</v>
      </c>
      <c r="AY7" s="125">
        <v>100</v>
      </c>
      <c r="AZ7" s="388" t="s">
        <v>1543</v>
      </c>
      <c r="BA7" s="389">
        <f t="shared" si="28"/>
        <v>1</v>
      </c>
      <c r="BB7" s="389">
        <f t="shared" si="29"/>
        <v>8</v>
      </c>
      <c r="BC7" s="390">
        <v>6</v>
      </c>
      <c r="BD7" s="388" t="s">
        <v>1653</v>
      </c>
      <c r="BE7" s="389">
        <f t="shared" si="30"/>
        <v>1</v>
      </c>
      <c r="BF7" s="389">
        <f t="shared" si="31"/>
        <v>2</v>
      </c>
      <c r="BG7" s="390">
        <v>15000</v>
      </c>
      <c r="BH7" s="341" t="str">
        <f t="shared" si="32"/>
        <v>1|8|6,1|2|15000</v>
      </c>
      <c r="BJ7" s="125">
        <v>3</v>
      </c>
      <c r="BK7" s="388" t="s">
        <v>1543</v>
      </c>
      <c r="BL7" s="389">
        <f t="shared" si="33"/>
        <v>1</v>
      </c>
      <c r="BM7" s="389">
        <f t="shared" si="34"/>
        <v>8</v>
      </c>
      <c r="BN7" s="390">
        <v>20</v>
      </c>
      <c r="BO7" s="388" t="s">
        <v>1855</v>
      </c>
      <c r="BP7" s="389">
        <f t="shared" si="35"/>
        <v>2</v>
      </c>
      <c r="BQ7" s="389">
        <f t="shared" si="36"/>
        <v>1003</v>
      </c>
      <c r="BR7" s="390">
        <v>15</v>
      </c>
      <c r="BS7" s="398" t="str">
        <f t="shared" si="37"/>
        <v>1|8|20,2|1003|15</v>
      </c>
      <c r="BT7" s="341">
        <f t="shared" si="38"/>
        <v>1000000</v>
      </c>
      <c r="BU7" s="402">
        <v>20000000</v>
      </c>
      <c r="BV7" s="388" t="s">
        <v>1730</v>
      </c>
      <c r="BW7" s="389">
        <f t="shared" ref="BW7:BW23" si="160">VLOOKUP(BV7,$A:$E,4,0)</f>
        <v>1</v>
      </c>
      <c r="BX7" s="389">
        <f t="shared" ref="BX7:BX23" si="161">VLOOKUP(BV7,$A:$E,5,0)</f>
        <v>8</v>
      </c>
      <c r="BY7" s="390">
        <v>5</v>
      </c>
      <c r="BZ7" s="388" t="s">
        <v>1856</v>
      </c>
      <c r="CA7" s="389">
        <f t="shared" ref="CA7:CA23" si="162">VLOOKUP(BZ7,$A:$E,4,0)</f>
        <v>2</v>
      </c>
      <c r="CB7" s="389">
        <f t="shared" ref="CB7:CB23" si="163">VLOOKUP(BZ7,$A:$E,5,0)</f>
        <v>1001</v>
      </c>
      <c r="CC7" s="390">
        <v>2</v>
      </c>
      <c r="CD7" s="398" t="str">
        <f t="shared" ref="CD7:CD23" si="164">BW7&amp;"|"&amp;BX7&amp;"|"&amp;BY7&amp;","&amp;CA7&amp;"|"&amp;CB7&amp;"|"&amp;CC7</f>
        <v>1|8|5,2|1001|2</v>
      </c>
      <c r="CF7" s="125">
        <v>30</v>
      </c>
      <c r="CG7" s="388" t="s">
        <v>1543</v>
      </c>
      <c r="CH7" s="389">
        <f t="shared" si="39"/>
        <v>1</v>
      </c>
      <c r="CI7" s="389">
        <f t="shared" si="40"/>
        <v>8</v>
      </c>
      <c r="CJ7" s="390">
        <v>2</v>
      </c>
      <c r="CK7" s="388" t="s">
        <v>1857</v>
      </c>
      <c r="CL7" s="389">
        <f t="shared" si="41"/>
        <v>1</v>
      </c>
      <c r="CM7" s="389">
        <f t="shared" si="42"/>
        <v>1</v>
      </c>
      <c r="CN7" s="390">
        <f>CN5+1</f>
        <v>2</v>
      </c>
      <c r="CO7" s="398" t="str">
        <f t="shared" si="43"/>
        <v>1|8|2,1|1|2</v>
      </c>
      <c r="CQ7" s="125">
        <v>30</v>
      </c>
      <c r="CR7" s="388" t="s">
        <v>1543</v>
      </c>
      <c r="CS7" s="389">
        <f t="shared" si="44"/>
        <v>1</v>
      </c>
      <c r="CT7" s="389">
        <f t="shared" si="45"/>
        <v>8</v>
      </c>
      <c r="CU7" s="390">
        <v>2</v>
      </c>
      <c r="CV7" s="388" t="s">
        <v>1644</v>
      </c>
      <c r="CW7" s="389">
        <f t="shared" si="46"/>
        <v>2</v>
      </c>
      <c r="CX7" s="389">
        <f t="shared" si="47"/>
        <v>1001</v>
      </c>
      <c r="CY7" s="390">
        <v>1</v>
      </c>
      <c r="CZ7" s="398" t="str">
        <f t="shared" si="48"/>
        <v>1|8|2,2|1001|1</v>
      </c>
      <c r="DB7" s="125">
        <v>30</v>
      </c>
      <c r="DC7" s="388" t="s">
        <v>1543</v>
      </c>
      <c r="DD7" s="389">
        <f t="shared" si="49"/>
        <v>1</v>
      </c>
      <c r="DE7" s="389">
        <f t="shared" si="50"/>
        <v>8</v>
      </c>
      <c r="DF7" s="390">
        <v>2</v>
      </c>
      <c r="DG7" s="388" t="s">
        <v>1858</v>
      </c>
      <c r="DH7" s="389">
        <f t="shared" si="51"/>
        <v>2</v>
      </c>
      <c r="DI7" s="389">
        <f t="shared" si="52"/>
        <v>1002</v>
      </c>
      <c r="DJ7" s="390">
        <v>1</v>
      </c>
      <c r="DK7" s="398" t="str">
        <f t="shared" si="53"/>
        <v>1|8|2,2|1002|1</v>
      </c>
      <c r="DM7" s="125">
        <v>30</v>
      </c>
      <c r="DN7" s="388" t="s">
        <v>1543</v>
      </c>
      <c r="DO7" s="389">
        <f t="shared" si="54"/>
        <v>1</v>
      </c>
      <c r="DP7" s="389">
        <f t="shared" si="55"/>
        <v>8</v>
      </c>
      <c r="DQ7" s="390">
        <v>2</v>
      </c>
      <c r="DR7" s="388" t="s">
        <v>1623</v>
      </c>
      <c r="DS7" s="389">
        <f t="shared" si="56"/>
        <v>1</v>
      </c>
      <c r="DT7" s="389">
        <f t="shared" si="57"/>
        <v>2</v>
      </c>
      <c r="DU7" s="390">
        <v>30000</v>
      </c>
      <c r="DV7" s="398" t="str">
        <f t="shared" si="58"/>
        <v>1|8|2,1|2|30000</v>
      </c>
      <c r="DX7" s="125">
        <v>200</v>
      </c>
      <c r="DY7" s="388" t="s">
        <v>1543</v>
      </c>
      <c r="DZ7" s="389">
        <f t="shared" si="59"/>
        <v>1</v>
      </c>
      <c r="EA7" s="389">
        <f t="shared" si="60"/>
        <v>8</v>
      </c>
      <c r="EB7" s="390">
        <v>5</v>
      </c>
      <c r="EC7" s="388" t="s">
        <v>1623</v>
      </c>
      <c r="ED7" s="389">
        <f t="shared" si="61"/>
        <v>1</v>
      </c>
      <c r="EE7" s="389">
        <f t="shared" si="62"/>
        <v>2</v>
      </c>
      <c r="EF7" s="390">
        <v>15000</v>
      </c>
      <c r="EG7" s="398" t="str">
        <f t="shared" si="63"/>
        <v>1|8|5,1|2|15000</v>
      </c>
      <c r="EI7" s="125">
        <v>5</v>
      </c>
      <c r="EJ7" s="388" t="s">
        <v>1543</v>
      </c>
      <c r="EK7" s="389">
        <f>VLOOKUP(EJ7,$A:$E,4,0)</f>
        <v>1</v>
      </c>
      <c r="EL7" s="389">
        <f>VLOOKUP(EJ7,$A:$E,5,0)</f>
        <v>8</v>
      </c>
      <c r="EM7" s="390">
        <v>1</v>
      </c>
      <c r="EN7" s="388" t="s">
        <v>1858</v>
      </c>
      <c r="EO7" s="389">
        <f>VLOOKUP(EN7,$A:$E,4,0)</f>
        <v>2</v>
      </c>
      <c r="EP7" s="389">
        <f>VLOOKUP(EN7,$A:$E,5,0)</f>
        <v>1002</v>
      </c>
      <c r="EQ7" s="390">
        <v>1</v>
      </c>
      <c r="ER7" s="398" t="str">
        <f>EK7&amp;"|"&amp;EL7&amp;"|"&amp;EM7&amp;","&amp;EO7&amp;"|"&amp;EP7&amp;"|"&amp;EQ7</f>
        <v>1|8|1,2|1002|1</v>
      </c>
      <c r="ET7" s="125">
        <v>5</v>
      </c>
      <c r="EU7" s="388" t="s">
        <v>1543</v>
      </c>
      <c r="EV7" s="389">
        <f>VLOOKUP(EU7,$A:$E,4,0)</f>
        <v>1</v>
      </c>
      <c r="EW7" s="389">
        <f>VLOOKUP(EU7,$A:$E,5,0)</f>
        <v>8</v>
      </c>
      <c r="EX7" s="390">
        <v>2</v>
      </c>
      <c r="EY7" s="388" t="s">
        <v>1859</v>
      </c>
      <c r="EZ7" s="389">
        <f>VLOOKUP(EY7,$A:$E,4,0)</f>
        <v>2</v>
      </c>
      <c r="FA7" s="389">
        <f>VLOOKUP(EY7,$A:$E,5,0)</f>
        <v>1001</v>
      </c>
      <c r="FB7" s="390">
        <v>1</v>
      </c>
      <c r="FC7" s="398" t="str">
        <f>EV7&amp;"|"&amp;EW7&amp;"|"&amp;EX7&amp;","&amp;EZ7&amp;"|"&amp;FA7&amp;"|"&amp;FB7</f>
        <v>1|8|2,2|1001|1</v>
      </c>
      <c r="FE7" s="125">
        <v>5</v>
      </c>
      <c r="FF7" s="388" t="s">
        <v>1543</v>
      </c>
      <c r="FG7" s="389">
        <f>VLOOKUP(FF7,$A:$E,4,0)</f>
        <v>1</v>
      </c>
      <c r="FH7" s="389">
        <f>VLOOKUP(FF7,$A:$E,5,0)</f>
        <v>8</v>
      </c>
      <c r="FI7" s="390">
        <v>3</v>
      </c>
      <c r="FJ7" s="388" t="s">
        <v>1878</v>
      </c>
      <c r="FK7" s="389">
        <f>VLOOKUP(FJ7,$A:$E,4,0)</f>
        <v>2</v>
      </c>
      <c r="FL7" s="389">
        <f>VLOOKUP(FJ7,$A:$E,5,0)</f>
        <v>1003</v>
      </c>
      <c r="FM7" s="390">
        <v>1</v>
      </c>
      <c r="FN7" s="398" t="str">
        <f>FG7&amp;"|"&amp;FH7&amp;"|"&amp;FI7&amp;","&amp;FK7&amp;"|"&amp;FL7&amp;"|"&amp;FM7</f>
        <v>1|8|3,2|1003|1</v>
      </c>
      <c r="FP7" s="125">
        <v>5</v>
      </c>
      <c r="FQ7" s="388" t="s">
        <v>1543</v>
      </c>
      <c r="FR7" s="389">
        <f>VLOOKUP(FQ7,$A:$E,4,0)</f>
        <v>1</v>
      </c>
      <c r="FS7" s="389">
        <f>VLOOKUP(FQ7,$A:$E,5,0)</f>
        <v>8</v>
      </c>
      <c r="FT7" s="390">
        <v>4</v>
      </c>
      <c r="FU7" s="388" t="s">
        <v>1855</v>
      </c>
      <c r="FV7" s="389">
        <f>VLOOKUP(FU7,$A:$E,4,0)</f>
        <v>2</v>
      </c>
      <c r="FW7" s="389">
        <f>VLOOKUP(FU7,$A:$E,5,0)</f>
        <v>1003</v>
      </c>
      <c r="FX7" s="390">
        <v>2</v>
      </c>
      <c r="FY7" s="398" t="str">
        <f>FR7&amp;"|"&amp;FS7&amp;"|"&amp;FT7&amp;","&amp;FV7&amp;"|"&amp;FW7&amp;"|"&amp;FX7</f>
        <v>1|8|4,2|1003|2</v>
      </c>
      <c r="GA7" s="125">
        <v>30</v>
      </c>
      <c r="GB7" s="388" t="s">
        <v>1543</v>
      </c>
      <c r="GC7" s="389">
        <f t="shared" si="84"/>
        <v>1</v>
      </c>
      <c r="GD7" s="389">
        <f t="shared" si="85"/>
        <v>8</v>
      </c>
      <c r="GE7" s="390">
        <v>2</v>
      </c>
      <c r="GF7" s="388" t="s">
        <v>1623</v>
      </c>
      <c r="GG7" s="389">
        <f t="shared" si="86"/>
        <v>1</v>
      </c>
      <c r="GH7" s="389">
        <f t="shared" si="87"/>
        <v>2</v>
      </c>
      <c r="GI7" s="390">
        <v>15000</v>
      </c>
      <c r="GJ7" s="398" t="str">
        <f t="shared" si="88"/>
        <v>1|8|2,1|2|15000</v>
      </c>
      <c r="GL7" s="125">
        <v>30</v>
      </c>
      <c r="GM7" s="388" t="s">
        <v>1543</v>
      </c>
      <c r="GN7" s="389">
        <f t="shared" si="89"/>
        <v>1</v>
      </c>
      <c r="GO7" s="389">
        <f t="shared" si="90"/>
        <v>8</v>
      </c>
      <c r="GP7" s="390">
        <v>2</v>
      </c>
      <c r="GQ7" s="388" t="s">
        <v>1623</v>
      </c>
      <c r="GR7" s="389">
        <f t="shared" si="91"/>
        <v>1</v>
      </c>
      <c r="GS7" s="389">
        <f t="shared" si="92"/>
        <v>2</v>
      </c>
      <c r="GT7" s="390">
        <v>15000</v>
      </c>
      <c r="GU7" s="398" t="str">
        <f t="shared" si="93"/>
        <v>1|8|2,1|2|15000</v>
      </c>
      <c r="GW7" s="125">
        <v>30</v>
      </c>
      <c r="GX7" s="388" t="s">
        <v>1543</v>
      </c>
      <c r="GY7" s="389">
        <f t="shared" si="94"/>
        <v>1</v>
      </c>
      <c r="GZ7" s="389">
        <f t="shared" si="95"/>
        <v>8</v>
      </c>
      <c r="HA7" s="390">
        <v>2</v>
      </c>
      <c r="HB7" s="388" t="s">
        <v>1623</v>
      </c>
      <c r="HC7" s="389">
        <f t="shared" si="96"/>
        <v>1</v>
      </c>
      <c r="HD7" s="389">
        <f t="shared" si="97"/>
        <v>2</v>
      </c>
      <c r="HE7" s="390">
        <v>15000</v>
      </c>
      <c r="HF7" s="398" t="str">
        <f t="shared" si="98"/>
        <v>1|8|2,1|2|15000</v>
      </c>
      <c r="HH7" s="125">
        <v>30</v>
      </c>
      <c r="HI7" s="388" t="s">
        <v>1543</v>
      </c>
      <c r="HJ7" s="389">
        <f t="shared" si="99"/>
        <v>1</v>
      </c>
      <c r="HK7" s="389">
        <f t="shared" si="100"/>
        <v>8</v>
      </c>
      <c r="HL7" s="390">
        <v>2</v>
      </c>
      <c r="HM7" s="388" t="s">
        <v>1623</v>
      </c>
      <c r="HN7" s="389">
        <f t="shared" si="101"/>
        <v>1</v>
      </c>
      <c r="HO7" s="389">
        <f t="shared" si="102"/>
        <v>2</v>
      </c>
      <c r="HP7" s="390">
        <v>15000</v>
      </c>
      <c r="HQ7" s="398" t="str">
        <f t="shared" si="103"/>
        <v>1|8|2,1|2|15000</v>
      </c>
      <c r="HS7" s="125">
        <v>5</v>
      </c>
      <c r="HT7" s="388" t="s">
        <v>1543</v>
      </c>
      <c r="HU7" s="389">
        <f>VLOOKUP(HT7,$A:$E,4,0)</f>
        <v>1</v>
      </c>
      <c r="HV7" s="389">
        <f>VLOOKUP(HT7,$A:$E,5,0)</f>
        <v>8</v>
      </c>
      <c r="HW7" s="390">
        <v>1</v>
      </c>
      <c r="HX7" s="388" t="s">
        <v>1860</v>
      </c>
      <c r="HY7" s="389">
        <f>VLOOKUP(HX7,$A:$E,4,0)</f>
        <v>2</v>
      </c>
      <c r="HZ7" s="389">
        <f>VLOOKUP(HX7,$A:$E,5,0)</f>
        <v>1001</v>
      </c>
      <c r="IA7" s="390">
        <v>1</v>
      </c>
      <c r="IB7" s="398" t="str">
        <f>HU7&amp;"|"&amp;HV7&amp;"|"&amp;HW7&amp;","&amp;HY7&amp;"|"&amp;HZ7&amp;"|"&amp;IA7</f>
        <v>1|8|1,2|1001|1</v>
      </c>
      <c r="ID7" s="125">
        <v>5</v>
      </c>
      <c r="IE7" s="388" t="s">
        <v>1543</v>
      </c>
      <c r="IF7" s="389">
        <f>VLOOKUP(IE7,$A:$E,4,0)</f>
        <v>1</v>
      </c>
      <c r="IG7" s="389">
        <f>VLOOKUP(IE7,$A:$E,5,0)</f>
        <v>8</v>
      </c>
      <c r="IH7" s="390">
        <v>2</v>
      </c>
      <c r="II7" s="388" t="s">
        <v>1644</v>
      </c>
      <c r="IJ7" s="389">
        <f>VLOOKUP(II7,$A:$E,4,0)</f>
        <v>2</v>
      </c>
      <c r="IK7" s="389">
        <f>VLOOKUP(II7,$A:$E,5,0)</f>
        <v>1001</v>
      </c>
      <c r="IL7" s="390">
        <v>2</v>
      </c>
      <c r="IM7" s="398" t="str">
        <f>IF7&amp;"|"&amp;IG7&amp;"|"&amp;IH7&amp;","&amp;IJ7&amp;"|"&amp;IK7&amp;"|"&amp;IL7</f>
        <v>1|8|2,2|1001|2</v>
      </c>
      <c r="IO7" s="125">
        <v>5</v>
      </c>
      <c r="IP7" s="388" t="s">
        <v>1543</v>
      </c>
      <c r="IQ7" s="389">
        <f>VLOOKUP(IP7,$A:$E,4,0)</f>
        <v>1</v>
      </c>
      <c r="IR7" s="389">
        <f>VLOOKUP(IP7,$A:$E,5,0)</f>
        <v>8</v>
      </c>
      <c r="IS7" s="390">
        <v>3</v>
      </c>
      <c r="IT7" s="388" t="s">
        <v>1861</v>
      </c>
      <c r="IU7" s="389">
        <f>VLOOKUP(IT7,$A:$E,4,0)</f>
        <v>2</v>
      </c>
      <c r="IV7" s="389">
        <f>VLOOKUP(IT7,$A:$E,5,0)</f>
        <v>1003</v>
      </c>
      <c r="IW7" s="390">
        <v>1</v>
      </c>
      <c r="IX7" s="398" t="str">
        <f>IQ7&amp;"|"&amp;IR7&amp;"|"&amp;IS7&amp;","&amp;IU7&amp;"|"&amp;IV7&amp;"|"&amp;IW7</f>
        <v>1|8|3,2|1003|1</v>
      </c>
      <c r="IZ7" s="125">
        <v>5</v>
      </c>
      <c r="JA7" s="388" t="s">
        <v>1543</v>
      </c>
      <c r="JB7" s="389">
        <f>VLOOKUP(JA7,$A:$E,4,0)</f>
        <v>1</v>
      </c>
      <c r="JC7" s="389">
        <f>VLOOKUP(JA7,$A:$E,5,0)</f>
        <v>8</v>
      </c>
      <c r="JD7" s="390">
        <v>4</v>
      </c>
      <c r="JE7" s="388" t="s">
        <v>1861</v>
      </c>
      <c r="JF7" s="389">
        <f>VLOOKUP(JE7,$A:$E,4,0)</f>
        <v>2</v>
      </c>
      <c r="JG7" s="389">
        <f>VLOOKUP(JE7,$A:$E,5,0)</f>
        <v>1003</v>
      </c>
      <c r="JH7" s="390">
        <v>2</v>
      </c>
      <c r="JI7" s="398" t="str">
        <f>JB7&amp;"|"&amp;JC7&amp;"|"&amp;JD7&amp;","&amp;JF7&amp;"|"&amp;JG7&amp;"|"&amp;JH7</f>
        <v>1|8|4,2|1003|2</v>
      </c>
      <c r="JK7" s="125">
        <v>6</v>
      </c>
      <c r="JL7" s="388" t="s">
        <v>1543</v>
      </c>
      <c r="JM7" s="389">
        <f t="shared" si="124"/>
        <v>1</v>
      </c>
      <c r="JN7" s="389">
        <f t="shared" si="125"/>
        <v>8</v>
      </c>
      <c r="JO7" s="390">
        <v>5</v>
      </c>
      <c r="JP7" s="388" t="s">
        <v>1862</v>
      </c>
      <c r="JQ7" s="389">
        <f t="shared" si="126"/>
        <v>1</v>
      </c>
      <c r="JR7" s="389">
        <f t="shared" si="127"/>
        <v>2</v>
      </c>
      <c r="JS7" s="390">
        <v>15000</v>
      </c>
      <c r="JT7" s="398" t="str">
        <f t="shared" si="128"/>
        <v>1|8|5,1|2|15000</v>
      </c>
      <c r="JV7" s="125">
        <v>6</v>
      </c>
      <c r="JW7" s="388" t="s">
        <v>1543</v>
      </c>
      <c r="JX7" s="389">
        <f t="shared" si="129"/>
        <v>1</v>
      </c>
      <c r="JY7" s="389">
        <f t="shared" si="130"/>
        <v>8</v>
      </c>
      <c r="JZ7" s="390">
        <v>5</v>
      </c>
      <c r="KA7" s="388" t="s">
        <v>1857</v>
      </c>
      <c r="KB7" s="389">
        <f t="shared" si="131"/>
        <v>1</v>
      </c>
      <c r="KC7" s="389">
        <f t="shared" si="132"/>
        <v>1</v>
      </c>
      <c r="KD7" s="390">
        <f>KD5+1</f>
        <v>3</v>
      </c>
      <c r="KE7" s="398" t="str">
        <f t="shared" si="133"/>
        <v>1|8|5,1|1|3</v>
      </c>
      <c r="KG7" s="125">
        <v>6</v>
      </c>
      <c r="KH7" s="388" t="s">
        <v>1543</v>
      </c>
      <c r="KI7" s="389">
        <f t="shared" si="134"/>
        <v>1</v>
      </c>
      <c r="KJ7" s="389">
        <f t="shared" si="135"/>
        <v>8</v>
      </c>
      <c r="KK7" s="390">
        <v>5</v>
      </c>
      <c r="KL7" s="388" t="s">
        <v>1855</v>
      </c>
      <c r="KM7" s="389">
        <f t="shared" si="136"/>
        <v>2</v>
      </c>
      <c r="KN7" s="389">
        <f t="shared" si="137"/>
        <v>1003</v>
      </c>
      <c r="KO7" s="390">
        <v>2</v>
      </c>
      <c r="KP7" s="398" t="str">
        <f t="shared" si="138"/>
        <v>1|8|5,2|1003|2</v>
      </c>
      <c r="LN7" s="125">
        <v>6</v>
      </c>
      <c r="LO7" s="388" t="s">
        <v>1543</v>
      </c>
      <c r="LP7" s="389">
        <f t="shared" si="139"/>
        <v>1</v>
      </c>
      <c r="LQ7" s="389">
        <f t="shared" si="140"/>
        <v>8</v>
      </c>
      <c r="LR7" s="390">
        <v>10</v>
      </c>
      <c r="LS7" s="388" t="s">
        <v>1623</v>
      </c>
      <c r="LT7" s="389">
        <f t="shared" si="141"/>
        <v>1</v>
      </c>
      <c r="LU7" s="389">
        <f t="shared" si="142"/>
        <v>2</v>
      </c>
      <c r="LV7" s="390">
        <v>15000</v>
      </c>
      <c r="LW7" s="398" t="str">
        <f t="shared" si="143"/>
        <v>1|8|10,1|2|15000</v>
      </c>
      <c r="LY7" s="125">
        <v>6</v>
      </c>
      <c r="LZ7" s="388" t="s">
        <v>1543</v>
      </c>
      <c r="MA7" s="389">
        <f t="shared" si="144"/>
        <v>1</v>
      </c>
      <c r="MB7" s="389">
        <f t="shared" si="145"/>
        <v>8</v>
      </c>
      <c r="MC7" s="390">
        <v>10</v>
      </c>
      <c r="MD7" s="388" t="s">
        <v>1623</v>
      </c>
      <c r="ME7" s="389">
        <f t="shared" si="146"/>
        <v>1</v>
      </c>
      <c r="MF7" s="389">
        <f t="shared" si="147"/>
        <v>2</v>
      </c>
      <c r="MG7" s="390">
        <v>15000</v>
      </c>
      <c r="MH7" s="398" t="str">
        <f t="shared" si="148"/>
        <v>1|8|10,1|2|15000</v>
      </c>
      <c r="OX7" s="341">
        <v>7</v>
      </c>
      <c r="OY7" s="388" t="s">
        <v>1543</v>
      </c>
      <c r="OZ7" s="389">
        <f t="shared" ref="OZ7:OZ26" si="165">VLOOKUP(OY7,$A:$E,4,0)</f>
        <v>1</v>
      </c>
      <c r="PA7" s="389">
        <f t="shared" ref="PA7:PA26" si="166">VLOOKUP(OY7,$A:$E,5,0)</f>
        <v>8</v>
      </c>
      <c r="PB7" s="390">
        <v>10</v>
      </c>
      <c r="PC7" s="388" t="s">
        <v>1865</v>
      </c>
      <c r="PD7" s="389">
        <f t="shared" ref="PD7:PD26" si="167">VLOOKUP(PC7,$A:$E,4,0)</f>
        <v>2</v>
      </c>
      <c r="PE7" s="389">
        <f t="shared" ref="PE7:PE26" si="168">VLOOKUP(PC7,$A:$E,5,0)</f>
        <v>1002</v>
      </c>
      <c r="PF7" s="390">
        <v>2</v>
      </c>
      <c r="PG7" s="398" t="str">
        <f t="shared" ref="PG7:PG26" si="169">OZ7&amp;"|"&amp;PA7&amp;"|"&amp;PB7&amp;","&amp;PD7&amp;"|"&amp;PE7&amp;"|"&amp;PF7</f>
        <v>1|8|10,2|1002|2</v>
      </c>
      <c r="PI7" s="341">
        <v>7</v>
      </c>
      <c r="PJ7" s="388" t="s">
        <v>1543</v>
      </c>
      <c r="PK7" s="389">
        <f t="shared" ref="PK7:PK26" si="170">VLOOKUP(PJ7,$A:$E,4,0)</f>
        <v>1</v>
      </c>
      <c r="PL7" s="389">
        <f t="shared" ref="PL7:PL26" si="171">VLOOKUP(PJ7,$A:$E,5,0)</f>
        <v>8</v>
      </c>
      <c r="PM7" s="390">
        <v>10</v>
      </c>
      <c r="PN7" s="388" t="s">
        <v>1866</v>
      </c>
      <c r="PO7" s="389">
        <f t="shared" ref="PO7:PO26" si="172">VLOOKUP(PN7,$A:$E,4,0)</f>
        <v>2</v>
      </c>
      <c r="PP7" s="389">
        <f t="shared" ref="PP7:PP26" si="173">VLOOKUP(PN7,$A:$E,5,0)</f>
        <v>1004</v>
      </c>
      <c r="PQ7" s="390">
        <v>2</v>
      </c>
      <c r="PR7" s="398" t="str">
        <f t="shared" ref="PR7:PR26" si="174">PK7&amp;"|"&amp;PL7&amp;"|"&amp;PM7&amp;","&amp;PO7&amp;"|"&amp;PP7&amp;"|"&amp;PQ7</f>
        <v>1|8|10,2|1004|2</v>
      </c>
      <c r="PT7" s="402">
        <v>30</v>
      </c>
      <c r="PU7" s="388" t="s">
        <v>1543</v>
      </c>
      <c r="PV7" s="389">
        <f t="shared" ref="PV7:PV48" si="175">VLOOKUP(PU7,$A:$E,4,0)</f>
        <v>1</v>
      </c>
      <c r="PW7" s="389">
        <f t="shared" ref="PW7:PW43" si="176">VLOOKUP(PU7,$A:$E,5,0)</f>
        <v>8</v>
      </c>
      <c r="PX7" s="390">
        <v>5</v>
      </c>
      <c r="PY7" s="388" t="s">
        <v>1623</v>
      </c>
      <c r="PZ7" s="389">
        <f t="shared" ref="PZ7:PZ48" si="177">VLOOKUP(PY7,$A:$E,4,0)</f>
        <v>1</v>
      </c>
      <c r="QA7" s="389">
        <f t="shared" ref="QA7:QA43" si="178">VLOOKUP(PY7,$A:$E,5,0)</f>
        <v>2</v>
      </c>
      <c r="QB7" s="390">
        <v>15000</v>
      </c>
      <c r="QC7" s="398" t="str">
        <f t="shared" ref="QC7:QC43" si="179">PV7&amp;"|"&amp;PW7&amp;"|"&amp;PX7&amp;","&amp;PZ7&amp;"|"&amp;QA7&amp;"|"&amp;QB7</f>
        <v>1|8|5,1|2|15000</v>
      </c>
      <c r="QE7" s="402">
        <v>300</v>
      </c>
      <c r="QF7" s="388" t="s">
        <v>1543</v>
      </c>
      <c r="QG7" s="389">
        <f t="shared" ref="QG7:QG48" si="180">VLOOKUP(QF7,$A:$E,4,0)</f>
        <v>1</v>
      </c>
      <c r="QH7" s="389">
        <f t="shared" ref="QH7:QH48" si="181">VLOOKUP(QF7,$A:$E,5,0)</f>
        <v>8</v>
      </c>
      <c r="QI7" s="390">
        <v>5</v>
      </c>
      <c r="QJ7" s="388" t="s">
        <v>1623</v>
      </c>
      <c r="QK7" s="389">
        <f t="shared" ref="QK7:QK48" si="182">VLOOKUP(QJ7,$A:$E,4,0)</f>
        <v>1</v>
      </c>
      <c r="QL7" s="389">
        <f t="shared" ref="QL7:QL48" si="183">VLOOKUP(QJ7,$A:$E,5,0)</f>
        <v>2</v>
      </c>
      <c r="QM7" s="390">
        <v>15000</v>
      </c>
      <c r="QN7" s="398" t="str">
        <f t="shared" ref="QN7:QN48" si="184">QG7&amp;"|"&amp;QH7&amp;"|"&amp;QI7&amp;","&amp;QK7&amp;"|"&amp;QL7&amp;"|"&amp;QM7</f>
        <v>1|8|5,1|2|15000</v>
      </c>
      <c r="QP7" s="341">
        <v>5</v>
      </c>
      <c r="QQ7" s="388" t="s">
        <v>1543</v>
      </c>
      <c r="QR7" s="389">
        <f t="shared" ref="QR7:QR42" si="185">VLOOKUP(QQ7,$A:$E,4,0)</f>
        <v>1</v>
      </c>
      <c r="QS7" s="389">
        <f t="shared" ref="QS7:QS42" si="186">VLOOKUP(QQ7,$A:$E,5,0)</f>
        <v>8</v>
      </c>
      <c r="QT7" s="390">
        <v>3</v>
      </c>
      <c r="QU7" s="388" t="s">
        <v>1867</v>
      </c>
      <c r="QV7" s="389">
        <f t="shared" ref="QV7:QV42" si="187">VLOOKUP(QU7,$A:$E,4,0)</f>
        <v>2</v>
      </c>
      <c r="QW7" s="389">
        <f t="shared" ref="QW7:QW42" si="188">VLOOKUP(QU7,$A:$E,5,0)</f>
        <v>1001</v>
      </c>
      <c r="QX7" s="390">
        <v>2</v>
      </c>
      <c r="QY7" s="398" t="str">
        <f t="shared" ref="QY7:QY42" si="189">QR7&amp;"|"&amp;QS7&amp;"|"&amp;QT7&amp;","&amp;QV7&amp;"|"&amp;QW7&amp;"|"&amp;QX7</f>
        <v>1|8|3,2|1001|2</v>
      </c>
      <c r="RA7" s="341">
        <v>5</v>
      </c>
      <c r="RB7" s="388" t="s">
        <v>1543</v>
      </c>
      <c r="RC7" s="389">
        <f t="shared" ref="RC7:RC42" si="190">VLOOKUP(RB7,$A:$E,4,0)</f>
        <v>1</v>
      </c>
      <c r="RD7" s="389">
        <f t="shared" ref="RD7:RD42" si="191">VLOOKUP(RB7,$A:$E,5,0)</f>
        <v>8</v>
      </c>
      <c r="RE7" s="390">
        <v>3</v>
      </c>
      <c r="RF7" s="388" t="s">
        <v>1865</v>
      </c>
      <c r="RG7" s="389">
        <f t="shared" ref="RG7:RG42" si="192">VLOOKUP(RF7,$A:$E,4,0)</f>
        <v>2</v>
      </c>
      <c r="RH7" s="389">
        <f t="shared" ref="RH7:RH42" si="193">VLOOKUP(RF7,$A:$E,5,0)</f>
        <v>1002</v>
      </c>
      <c r="RI7" s="390">
        <v>2</v>
      </c>
      <c r="RJ7" s="398" t="str">
        <f t="shared" ref="RJ7:RJ42" si="194">RC7&amp;"|"&amp;RD7&amp;"|"&amp;RE7&amp;","&amp;RG7&amp;"|"&amp;RH7&amp;"|"&amp;RI7</f>
        <v>1|8|3,2|1002|2</v>
      </c>
      <c r="RK7" s="341">
        <v>10</v>
      </c>
      <c r="RL7" s="125">
        <f t="shared" si="149"/>
        <v>240</v>
      </c>
      <c r="RM7" s="388" t="s">
        <v>1543</v>
      </c>
      <c r="RN7" s="389">
        <f t="shared" ref="RN7:RN35" si="195">VLOOKUP(RM7,$A:$E,4,0)</f>
        <v>1</v>
      </c>
      <c r="RO7" s="389">
        <f t="shared" ref="RO7:RO35" si="196">VLOOKUP(RM7,$A:$E,5,0)</f>
        <v>8</v>
      </c>
      <c r="RP7" s="390">
        <v>5</v>
      </c>
      <c r="RQ7" s="388" t="s">
        <v>1623</v>
      </c>
      <c r="RR7" s="389">
        <f t="shared" ref="RR7:RR35" si="197">VLOOKUP(RQ7,$A:$E,4,0)</f>
        <v>1</v>
      </c>
      <c r="RS7" s="389">
        <f t="shared" ref="RS7:RS35" si="198">VLOOKUP(RQ7,$A:$E,5,0)</f>
        <v>2</v>
      </c>
      <c r="RT7" s="390">
        <v>15000</v>
      </c>
      <c r="RU7" s="398" t="str">
        <f t="shared" ref="RU7:RU35" si="199">RN7&amp;"|"&amp;RO7&amp;"|"&amp;RP7&amp;","&amp;RR7&amp;"|"&amp;RS7&amp;"|"&amp;RT7</f>
        <v>1|8|5,1|2|15000</v>
      </c>
      <c r="RV7" s="341">
        <v>10</v>
      </c>
      <c r="RW7" s="125">
        <f t="shared" si="150"/>
        <v>240</v>
      </c>
      <c r="RX7" s="388" t="s">
        <v>1543</v>
      </c>
      <c r="RY7" s="389">
        <f t="shared" ref="RY7:RY35" si="200">VLOOKUP(RX7,$A:$E,4,0)</f>
        <v>1</v>
      </c>
      <c r="RZ7" s="389">
        <f t="shared" ref="RZ7:RZ35" si="201">VLOOKUP(RX7,$A:$E,5,0)</f>
        <v>8</v>
      </c>
      <c r="SA7" s="390">
        <v>5</v>
      </c>
      <c r="SB7" s="388" t="s">
        <v>1623</v>
      </c>
      <c r="SC7" s="389">
        <f t="shared" ref="SC7:SC35" si="202">VLOOKUP(SB7,$A:$E,4,0)</f>
        <v>1</v>
      </c>
      <c r="SD7" s="389">
        <f t="shared" ref="SD7:SD35" si="203">VLOOKUP(SB7,$A:$E,5,0)</f>
        <v>2</v>
      </c>
      <c r="SE7" s="390">
        <v>15000</v>
      </c>
      <c r="SF7" s="398" t="str">
        <f t="shared" ref="SF7:SF35" si="204">RY7&amp;"|"&amp;RZ7&amp;"|"&amp;SA7&amp;","&amp;SC7&amp;"|"&amp;SD7&amp;"|"&amp;SE7</f>
        <v>1|8|5,1|2|15000</v>
      </c>
      <c r="SG7" s="341">
        <v>10</v>
      </c>
      <c r="SH7" s="125">
        <f t="shared" si="151"/>
        <v>240</v>
      </c>
      <c r="SI7" s="388" t="s">
        <v>1543</v>
      </c>
      <c r="SJ7" s="389">
        <f t="shared" ref="SJ7:SJ35" si="205">VLOOKUP(SI7,$A:$E,4,0)</f>
        <v>1</v>
      </c>
      <c r="SK7" s="389">
        <f t="shared" ref="SK7:SK35" si="206">VLOOKUP(SI7,$A:$E,5,0)</f>
        <v>8</v>
      </c>
      <c r="SL7" s="390">
        <v>5</v>
      </c>
      <c r="SM7" s="388" t="s">
        <v>1623</v>
      </c>
      <c r="SN7" s="389">
        <f t="shared" ref="SN7:SN35" si="207">VLOOKUP(SM7,$A:$E,4,0)</f>
        <v>1</v>
      </c>
      <c r="SO7" s="389">
        <f t="shared" ref="SO7:SO35" si="208">VLOOKUP(SM7,$A:$E,5,0)</f>
        <v>2</v>
      </c>
      <c r="SP7" s="390">
        <v>15000</v>
      </c>
      <c r="SQ7" s="398" t="str">
        <f t="shared" ref="SQ7:SQ35" si="209">SJ7&amp;"|"&amp;SK7&amp;"|"&amp;SL7&amp;","&amp;SN7&amp;"|"&amp;SO7&amp;"|"&amp;SP7</f>
        <v>1|8|5,1|2|15000</v>
      </c>
      <c r="TY7" s="341">
        <f t="shared" si="152"/>
        <v>2.5</v>
      </c>
      <c r="TZ7" s="125">
        <v>5</v>
      </c>
      <c r="UA7" s="388" t="s">
        <v>1543</v>
      </c>
      <c r="UB7" s="389">
        <f t="shared" ref="UB7:UB47" si="210">VLOOKUP(UA7,$A:$E,4,0)</f>
        <v>1</v>
      </c>
      <c r="UC7" s="389">
        <f t="shared" ref="UC7:UC13" si="211">VLOOKUP(UA7,$A:$E,5,0)</f>
        <v>8</v>
      </c>
      <c r="UD7" s="390">
        <v>2</v>
      </c>
      <c r="UE7" s="388" t="s">
        <v>1859</v>
      </c>
      <c r="UF7" s="389">
        <f t="shared" ref="UF7:UF47" si="212">VLOOKUP(UE7,$A:$E,4,0)</f>
        <v>2</v>
      </c>
      <c r="UG7" s="389">
        <f t="shared" ref="UG7:UG13" si="213">VLOOKUP(UE7,$A:$E,5,0)</f>
        <v>1001</v>
      </c>
      <c r="UH7" s="390">
        <v>2</v>
      </c>
      <c r="UI7" s="398" t="str">
        <f t="shared" ref="UI7:UI13" si="214">UB7&amp;"|"&amp;UC7&amp;"|"&amp;UD7&amp;","&amp;UF7&amp;"|"&amp;UG7&amp;"|"&amp;UH7</f>
        <v>1|8|2,2|1001|2</v>
      </c>
      <c r="UJ7" s="341">
        <f t="shared" si="153"/>
        <v>90</v>
      </c>
      <c r="UK7" s="341">
        <v>3</v>
      </c>
      <c r="UL7" s="388" t="s">
        <v>1543</v>
      </c>
      <c r="UM7" s="389">
        <f t="shared" si="0"/>
        <v>1</v>
      </c>
      <c r="UN7" s="389">
        <f t="shared" si="1"/>
        <v>8</v>
      </c>
      <c r="UO7" s="390">
        <v>30</v>
      </c>
      <c r="UP7" s="388" t="s">
        <v>1868</v>
      </c>
      <c r="UQ7" s="389">
        <f t="shared" si="2"/>
        <v>2</v>
      </c>
      <c r="UR7" s="389">
        <f t="shared" si="3"/>
        <v>1003</v>
      </c>
      <c r="US7" s="390">
        <v>15</v>
      </c>
      <c r="UT7" s="398" t="str">
        <f t="shared" si="4"/>
        <v>1|8|30,2|1003|15</v>
      </c>
    </row>
    <row r="8" spans="1:577" ht="15" x14ac:dyDescent="0.35">
      <c r="A8" s="341" t="str">
        <f>'抽奖|MoonBless'!DN8</f>
        <v>锁定</v>
      </c>
      <c r="B8" s="341">
        <f>'抽奖|MoonBless'!DO8</f>
        <v>0.1</v>
      </c>
      <c r="C8" s="341">
        <f>'抽奖|MoonBless'!DP8</f>
        <v>2</v>
      </c>
      <c r="D8" s="341">
        <f>'抽奖|MoonBless'!DQ8</f>
        <v>2</v>
      </c>
      <c r="E8" s="341">
        <f>'抽奖|MoonBless'!DR8</f>
        <v>1001</v>
      </c>
      <c r="G8" s="125">
        <v>7</v>
      </c>
      <c r="H8" s="388" t="s">
        <v>1543</v>
      </c>
      <c r="I8" s="389">
        <f t="shared" si="5"/>
        <v>1</v>
      </c>
      <c r="J8" s="389">
        <f t="shared" si="6"/>
        <v>8</v>
      </c>
      <c r="K8" s="390">
        <v>5</v>
      </c>
      <c r="L8" s="388" t="s">
        <v>1623</v>
      </c>
      <c r="M8" s="389">
        <f t="shared" si="7"/>
        <v>1</v>
      </c>
      <c r="N8" s="389">
        <f t="shared" si="8"/>
        <v>2</v>
      </c>
      <c r="O8" s="390">
        <v>15000</v>
      </c>
      <c r="P8" s="341" t="str">
        <f t="shared" si="9"/>
        <v>1|8|5,1|2|15000</v>
      </c>
      <c r="Q8" s="404">
        <f t="shared" si="10"/>
        <v>0.46296296296296297</v>
      </c>
      <c r="R8" s="125">
        <v>10000</v>
      </c>
      <c r="S8" s="388" t="s">
        <v>1543</v>
      </c>
      <c r="T8" s="389">
        <f t="shared" si="11"/>
        <v>1</v>
      </c>
      <c r="U8" s="389">
        <f t="shared" si="12"/>
        <v>8</v>
      </c>
      <c r="V8" s="390">
        <v>8</v>
      </c>
      <c r="W8" s="388" t="s">
        <v>1623</v>
      </c>
      <c r="X8" s="389">
        <f t="shared" si="13"/>
        <v>1</v>
      </c>
      <c r="Y8" s="389">
        <f t="shared" si="14"/>
        <v>2</v>
      </c>
      <c r="Z8" s="390">
        <v>15000</v>
      </c>
      <c r="AA8" s="341" t="str">
        <f t="shared" si="15"/>
        <v>1|8|8,1|2|15000</v>
      </c>
      <c r="AB8" s="404">
        <f>VLOOKUP(AC8,'用户升级|RoleUp'!A:L,12,0)</f>
        <v>4.05</v>
      </c>
      <c r="AC8" s="125">
        <v>20</v>
      </c>
      <c r="AD8" s="388" t="s">
        <v>1543</v>
      </c>
      <c r="AE8" s="389">
        <f t="shared" si="16"/>
        <v>1</v>
      </c>
      <c r="AF8" s="389">
        <f t="shared" si="17"/>
        <v>8</v>
      </c>
      <c r="AG8" s="390">
        <v>10</v>
      </c>
      <c r="AH8" s="388" t="s">
        <v>1623</v>
      </c>
      <c r="AI8" s="389">
        <f t="shared" si="18"/>
        <v>1</v>
      </c>
      <c r="AJ8" s="389">
        <f t="shared" si="19"/>
        <v>2</v>
      </c>
      <c r="AK8" s="390">
        <v>30000</v>
      </c>
      <c r="AL8" s="341" t="str">
        <f t="shared" si="20"/>
        <v>1|8|10,1|2|30000</v>
      </c>
      <c r="AM8" s="341">
        <f t="shared" si="154"/>
        <v>2.5</v>
      </c>
      <c r="AN8" s="125">
        <v>10</v>
      </c>
      <c r="AO8" s="388" t="s">
        <v>1543</v>
      </c>
      <c r="AP8" s="389">
        <f t="shared" si="155"/>
        <v>1</v>
      </c>
      <c r="AQ8" s="389">
        <f t="shared" si="156"/>
        <v>8</v>
      </c>
      <c r="AR8" s="390">
        <v>5</v>
      </c>
      <c r="AS8" s="388" t="s">
        <v>1644</v>
      </c>
      <c r="AT8" s="389">
        <f t="shared" si="157"/>
        <v>2</v>
      </c>
      <c r="AU8" s="389">
        <f t="shared" si="158"/>
        <v>1001</v>
      </c>
      <c r="AV8" s="390">
        <v>2</v>
      </c>
      <c r="AW8" s="341" t="str">
        <f t="shared" si="159"/>
        <v>1|8|5,2|1001|2</v>
      </c>
      <c r="AX8" s="403">
        <f t="shared" si="27"/>
        <v>2.5</v>
      </c>
      <c r="AY8" s="125">
        <v>150</v>
      </c>
      <c r="AZ8" s="388" t="s">
        <v>1543</v>
      </c>
      <c r="BA8" s="389">
        <f t="shared" si="28"/>
        <v>1</v>
      </c>
      <c r="BB8" s="389">
        <f t="shared" si="29"/>
        <v>8</v>
      </c>
      <c r="BC8" s="390">
        <v>8</v>
      </c>
      <c r="BD8" s="388" t="s">
        <v>1653</v>
      </c>
      <c r="BE8" s="389">
        <f t="shared" si="30"/>
        <v>1</v>
      </c>
      <c r="BF8" s="389">
        <f t="shared" si="31"/>
        <v>2</v>
      </c>
      <c r="BG8" s="390">
        <v>20000</v>
      </c>
      <c r="BH8" s="341" t="str">
        <f t="shared" si="32"/>
        <v>1|8|8,1|2|20000</v>
      </c>
      <c r="BJ8" s="125">
        <v>4</v>
      </c>
      <c r="BK8" s="388" t="s">
        <v>1543</v>
      </c>
      <c r="BL8" s="389">
        <f t="shared" si="33"/>
        <v>1</v>
      </c>
      <c r="BM8" s="389">
        <f t="shared" si="34"/>
        <v>8</v>
      </c>
      <c r="BN8" s="390">
        <v>25</v>
      </c>
      <c r="BO8" s="388" t="s">
        <v>1855</v>
      </c>
      <c r="BP8" s="389">
        <f t="shared" si="35"/>
        <v>2</v>
      </c>
      <c r="BQ8" s="389">
        <f t="shared" si="36"/>
        <v>1003</v>
      </c>
      <c r="BR8" s="390">
        <v>20</v>
      </c>
      <c r="BS8" s="398" t="str">
        <f t="shared" si="37"/>
        <v>1|8|25,2|1003|20</v>
      </c>
      <c r="BT8" s="341">
        <f t="shared" si="38"/>
        <v>2500000</v>
      </c>
      <c r="BU8" s="402">
        <v>50000000</v>
      </c>
      <c r="BV8" s="388" t="s">
        <v>1731</v>
      </c>
      <c r="BW8" s="389">
        <f t="shared" si="160"/>
        <v>1</v>
      </c>
      <c r="BX8" s="389">
        <f t="shared" si="161"/>
        <v>8</v>
      </c>
      <c r="BY8" s="390">
        <v>5</v>
      </c>
      <c r="BZ8" s="388" t="s">
        <v>1856</v>
      </c>
      <c r="CA8" s="389">
        <f t="shared" si="162"/>
        <v>2</v>
      </c>
      <c r="CB8" s="389">
        <f t="shared" si="163"/>
        <v>1001</v>
      </c>
      <c r="CC8" s="390">
        <v>2</v>
      </c>
      <c r="CD8" s="398" t="str">
        <f t="shared" si="164"/>
        <v>1|8|5,2|1001|2</v>
      </c>
      <c r="CF8" s="125">
        <v>50</v>
      </c>
      <c r="CG8" s="388" t="s">
        <v>1543</v>
      </c>
      <c r="CH8" s="389">
        <f t="shared" si="39"/>
        <v>1</v>
      </c>
      <c r="CI8" s="389">
        <f t="shared" si="40"/>
        <v>8</v>
      </c>
      <c r="CJ8" s="390">
        <v>4</v>
      </c>
      <c r="CK8" s="388" t="s">
        <v>1857</v>
      </c>
      <c r="CL8" s="389">
        <f t="shared" si="41"/>
        <v>1</v>
      </c>
      <c r="CM8" s="389">
        <f t="shared" si="42"/>
        <v>1</v>
      </c>
      <c r="CN8" s="390">
        <f t="shared" ref="CN8:CN34" si="215">CN6+1</f>
        <v>2</v>
      </c>
      <c r="CO8" s="398" t="str">
        <f t="shared" si="43"/>
        <v>1|8|4,1|1|2</v>
      </c>
      <c r="CQ8" s="125">
        <v>50</v>
      </c>
      <c r="CR8" s="388" t="s">
        <v>1543</v>
      </c>
      <c r="CS8" s="389">
        <f t="shared" si="44"/>
        <v>1</v>
      </c>
      <c r="CT8" s="389">
        <f t="shared" si="45"/>
        <v>8</v>
      </c>
      <c r="CU8" s="390">
        <v>4</v>
      </c>
      <c r="CV8" s="388" t="s">
        <v>1644</v>
      </c>
      <c r="CW8" s="389">
        <f t="shared" si="46"/>
        <v>2</v>
      </c>
      <c r="CX8" s="389">
        <f t="shared" si="47"/>
        <v>1001</v>
      </c>
      <c r="CY8" s="390">
        <v>1</v>
      </c>
      <c r="CZ8" s="398" t="str">
        <f t="shared" si="48"/>
        <v>1|8|4,2|1001|1</v>
      </c>
      <c r="DB8" s="125">
        <v>50</v>
      </c>
      <c r="DC8" s="388" t="s">
        <v>1543</v>
      </c>
      <c r="DD8" s="389">
        <f t="shared" si="49"/>
        <v>1</v>
      </c>
      <c r="DE8" s="389">
        <f t="shared" si="50"/>
        <v>8</v>
      </c>
      <c r="DF8" s="390">
        <v>4</v>
      </c>
      <c r="DG8" s="388" t="s">
        <v>1858</v>
      </c>
      <c r="DH8" s="389">
        <f t="shared" si="51"/>
        <v>2</v>
      </c>
      <c r="DI8" s="389">
        <f t="shared" si="52"/>
        <v>1002</v>
      </c>
      <c r="DJ8" s="390">
        <v>1</v>
      </c>
      <c r="DK8" s="398" t="str">
        <f t="shared" si="53"/>
        <v>1|8|4,2|1002|1</v>
      </c>
      <c r="DM8" s="125">
        <v>50</v>
      </c>
      <c r="DN8" s="388" t="s">
        <v>1543</v>
      </c>
      <c r="DO8" s="389">
        <f t="shared" si="54"/>
        <v>1</v>
      </c>
      <c r="DP8" s="389">
        <f t="shared" si="55"/>
        <v>8</v>
      </c>
      <c r="DQ8" s="390">
        <v>4</v>
      </c>
      <c r="DR8" s="388" t="s">
        <v>1623</v>
      </c>
      <c r="DS8" s="389">
        <f t="shared" si="56"/>
        <v>1</v>
      </c>
      <c r="DT8" s="389">
        <f t="shared" si="57"/>
        <v>2</v>
      </c>
      <c r="DU8" s="390">
        <v>35000</v>
      </c>
      <c r="DV8" s="398" t="str">
        <f t="shared" si="58"/>
        <v>1|8|4,1|2|35000</v>
      </c>
      <c r="DX8" s="125">
        <v>300</v>
      </c>
      <c r="DY8" s="388" t="s">
        <v>1543</v>
      </c>
      <c r="DZ8" s="389">
        <f t="shared" si="59"/>
        <v>1</v>
      </c>
      <c r="EA8" s="389">
        <f t="shared" si="60"/>
        <v>8</v>
      </c>
      <c r="EB8" s="390">
        <v>5</v>
      </c>
      <c r="EC8" s="388" t="s">
        <v>1623</v>
      </c>
      <c r="ED8" s="389">
        <f t="shared" si="61"/>
        <v>1</v>
      </c>
      <c r="EE8" s="389">
        <f t="shared" si="62"/>
        <v>2</v>
      </c>
      <c r="EF8" s="390">
        <v>20000</v>
      </c>
      <c r="EG8" s="398" t="str">
        <f t="shared" si="63"/>
        <v>1|8|5,1|2|20000</v>
      </c>
      <c r="EI8" s="125">
        <v>10</v>
      </c>
      <c r="EJ8" s="388" t="s">
        <v>1543</v>
      </c>
      <c r="EK8" s="389">
        <f t="shared" ref="EK8:EK45" si="216">VLOOKUP(EJ8,$A:$E,4,0)</f>
        <v>1</v>
      </c>
      <c r="EL8" s="389">
        <f t="shared" ref="EL8:EL45" si="217">VLOOKUP(EJ8,$A:$E,5,0)</f>
        <v>8</v>
      </c>
      <c r="EM8" s="390">
        <v>1</v>
      </c>
      <c r="EN8" s="388" t="s">
        <v>1858</v>
      </c>
      <c r="EO8" s="389">
        <f t="shared" ref="EO8:EO45" si="218">VLOOKUP(EN8,$A:$E,4,0)</f>
        <v>2</v>
      </c>
      <c r="EP8" s="389">
        <f t="shared" ref="EP8:EP45" si="219">VLOOKUP(EN8,$A:$E,5,0)</f>
        <v>1002</v>
      </c>
      <c r="EQ8" s="390">
        <v>1</v>
      </c>
      <c r="ER8" s="398" t="str">
        <f t="shared" ref="ER8:ER45" si="220">EK8&amp;"|"&amp;EL8&amp;"|"&amp;EM8&amp;","&amp;EO8&amp;"|"&amp;EP8&amp;"|"&amp;EQ8</f>
        <v>1|8|1,2|1002|1</v>
      </c>
      <c r="ET8" s="125">
        <v>10</v>
      </c>
      <c r="EU8" s="388" t="s">
        <v>1543</v>
      </c>
      <c r="EV8" s="389">
        <f t="shared" ref="EV8:EV45" si="221">VLOOKUP(EU8,$A:$E,4,0)</f>
        <v>1</v>
      </c>
      <c r="EW8" s="389">
        <f t="shared" ref="EW8:EW45" si="222">VLOOKUP(EU8,$A:$E,5,0)</f>
        <v>8</v>
      </c>
      <c r="EX8" s="390">
        <v>2</v>
      </c>
      <c r="EY8" s="388" t="s">
        <v>1859</v>
      </c>
      <c r="EZ8" s="389">
        <f t="shared" ref="EZ8:EZ45" si="223">VLOOKUP(EY8,$A:$E,4,0)</f>
        <v>2</v>
      </c>
      <c r="FA8" s="389">
        <f t="shared" ref="FA8:FA45" si="224">VLOOKUP(EY8,$A:$E,5,0)</f>
        <v>1001</v>
      </c>
      <c r="FB8" s="390">
        <v>1</v>
      </c>
      <c r="FC8" s="398" t="str">
        <f t="shared" ref="FC8:FC45" si="225">EV8&amp;"|"&amp;EW8&amp;"|"&amp;EX8&amp;","&amp;EZ8&amp;"|"&amp;FA8&amp;"|"&amp;FB8</f>
        <v>1|8|2,2|1001|1</v>
      </c>
      <c r="FE8" s="125">
        <v>10</v>
      </c>
      <c r="FF8" s="388" t="s">
        <v>1543</v>
      </c>
      <c r="FG8" s="389">
        <f t="shared" ref="FG8:FG45" si="226">VLOOKUP(FF8,$A:$E,4,0)</f>
        <v>1</v>
      </c>
      <c r="FH8" s="389">
        <f t="shared" ref="FH8:FH45" si="227">VLOOKUP(FF8,$A:$E,5,0)</f>
        <v>8</v>
      </c>
      <c r="FI8" s="390">
        <v>3</v>
      </c>
      <c r="FJ8" s="388" t="s">
        <v>1878</v>
      </c>
      <c r="FK8" s="389">
        <f t="shared" ref="FK8:FK45" si="228">VLOOKUP(FJ8,$A:$E,4,0)</f>
        <v>2</v>
      </c>
      <c r="FL8" s="389">
        <f t="shared" ref="FL8:FL45" si="229">VLOOKUP(FJ8,$A:$E,5,0)</f>
        <v>1003</v>
      </c>
      <c r="FM8" s="390">
        <v>1</v>
      </c>
      <c r="FN8" s="398" t="str">
        <f t="shared" ref="FN8:FN45" si="230">FG8&amp;"|"&amp;FH8&amp;"|"&amp;FI8&amp;","&amp;FK8&amp;"|"&amp;FL8&amp;"|"&amp;FM8</f>
        <v>1|8|3,2|1003|1</v>
      </c>
      <c r="FP8" s="125">
        <v>10</v>
      </c>
      <c r="FQ8" s="388" t="s">
        <v>1543</v>
      </c>
      <c r="FR8" s="389">
        <f t="shared" ref="FR8:FR45" si="231">VLOOKUP(FQ8,$A:$E,4,0)</f>
        <v>1</v>
      </c>
      <c r="FS8" s="389">
        <f t="shared" ref="FS8:FS45" si="232">VLOOKUP(FQ8,$A:$E,5,0)</f>
        <v>8</v>
      </c>
      <c r="FT8" s="390">
        <v>4</v>
      </c>
      <c r="FU8" s="388" t="s">
        <v>1855</v>
      </c>
      <c r="FV8" s="389">
        <f t="shared" ref="FV8:FV45" si="233">VLOOKUP(FU8,$A:$E,4,0)</f>
        <v>2</v>
      </c>
      <c r="FW8" s="389">
        <f t="shared" ref="FW8:FW45" si="234">VLOOKUP(FU8,$A:$E,5,0)</f>
        <v>1003</v>
      </c>
      <c r="FX8" s="390">
        <v>2</v>
      </c>
      <c r="FY8" s="398" t="str">
        <f t="shared" ref="FY8:FY45" si="235">FR8&amp;"|"&amp;FS8&amp;"|"&amp;FT8&amp;","&amp;FV8&amp;"|"&amp;FW8&amp;"|"&amp;FX8</f>
        <v>1|8|4,2|1003|2</v>
      </c>
      <c r="GA8" s="125">
        <v>50</v>
      </c>
      <c r="GB8" s="388" t="s">
        <v>1543</v>
      </c>
      <c r="GC8" s="389">
        <f t="shared" si="84"/>
        <v>1</v>
      </c>
      <c r="GD8" s="389">
        <f t="shared" si="85"/>
        <v>8</v>
      </c>
      <c r="GE8" s="390">
        <v>4</v>
      </c>
      <c r="GF8" s="388" t="s">
        <v>1623</v>
      </c>
      <c r="GG8" s="389">
        <f t="shared" si="86"/>
        <v>1</v>
      </c>
      <c r="GH8" s="389">
        <f t="shared" si="87"/>
        <v>2</v>
      </c>
      <c r="GI8" s="390">
        <v>20000</v>
      </c>
      <c r="GJ8" s="398" t="str">
        <f t="shared" si="88"/>
        <v>1|8|4,1|2|20000</v>
      </c>
      <c r="GL8" s="125">
        <v>50</v>
      </c>
      <c r="GM8" s="388" t="s">
        <v>1543</v>
      </c>
      <c r="GN8" s="389">
        <f t="shared" si="89"/>
        <v>1</v>
      </c>
      <c r="GO8" s="389">
        <f t="shared" si="90"/>
        <v>8</v>
      </c>
      <c r="GP8" s="390">
        <v>4</v>
      </c>
      <c r="GQ8" s="388" t="s">
        <v>1623</v>
      </c>
      <c r="GR8" s="389">
        <f t="shared" si="91"/>
        <v>1</v>
      </c>
      <c r="GS8" s="389">
        <f t="shared" si="92"/>
        <v>2</v>
      </c>
      <c r="GT8" s="390">
        <v>20000</v>
      </c>
      <c r="GU8" s="398" t="str">
        <f t="shared" si="93"/>
        <v>1|8|4,1|2|20000</v>
      </c>
      <c r="GW8" s="125">
        <v>50</v>
      </c>
      <c r="GX8" s="388" t="s">
        <v>1543</v>
      </c>
      <c r="GY8" s="389">
        <f t="shared" si="94"/>
        <v>1</v>
      </c>
      <c r="GZ8" s="389">
        <f t="shared" si="95"/>
        <v>8</v>
      </c>
      <c r="HA8" s="390">
        <v>4</v>
      </c>
      <c r="HB8" s="388" t="s">
        <v>1623</v>
      </c>
      <c r="HC8" s="389">
        <f t="shared" si="96"/>
        <v>1</v>
      </c>
      <c r="HD8" s="389">
        <f t="shared" si="97"/>
        <v>2</v>
      </c>
      <c r="HE8" s="390">
        <v>20000</v>
      </c>
      <c r="HF8" s="398" t="str">
        <f t="shared" si="98"/>
        <v>1|8|4,1|2|20000</v>
      </c>
      <c r="HH8" s="125">
        <v>50</v>
      </c>
      <c r="HI8" s="388" t="s">
        <v>1543</v>
      </c>
      <c r="HJ8" s="389">
        <f t="shared" si="99"/>
        <v>1</v>
      </c>
      <c r="HK8" s="389">
        <f t="shared" si="100"/>
        <v>8</v>
      </c>
      <c r="HL8" s="390">
        <v>4</v>
      </c>
      <c r="HM8" s="388" t="s">
        <v>1623</v>
      </c>
      <c r="HN8" s="389">
        <f t="shared" si="101"/>
        <v>1</v>
      </c>
      <c r="HO8" s="389">
        <f t="shared" si="102"/>
        <v>2</v>
      </c>
      <c r="HP8" s="390">
        <v>20000</v>
      </c>
      <c r="HQ8" s="398" t="str">
        <f t="shared" si="103"/>
        <v>1|8|4,1|2|20000</v>
      </c>
      <c r="HS8" s="125">
        <v>10</v>
      </c>
      <c r="HT8" s="388" t="s">
        <v>1543</v>
      </c>
      <c r="HU8" s="389">
        <f t="shared" ref="HU8:HU45" si="236">VLOOKUP(HT8,$A:$E,4,0)</f>
        <v>1</v>
      </c>
      <c r="HV8" s="389">
        <f t="shared" ref="HV8:HV45" si="237">VLOOKUP(HT8,$A:$E,5,0)</f>
        <v>8</v>
      </c>
      <c r="HW8" s="390">
        <v>1</v>
      </c>
      <c r="HX8" s="388" t="s">
        <v>1860</v>
      </c>
      <c r="HY8" s="389">
        <f t="shared" ref="HY8:HY45" si="238">VLOOKUP(HX8,$A:$E,4,0)</f>
        <v>2</v>
      </c>
      <c r="HZ8" s="389">
        <f t="shared" ref="HZ8:HZ45" si="239">VLOOKUP(HX8,$A:$E,5,0)</f>
        <v>1001</v>
      </c>
      <c r="IA8" s="390">
        <v>1</v>
      </c>
      <c r="IB8" s="398" t="str">
        <f t="shared" ref="IB8:IB45" si="240">HU8&amp;"|"&amp;HV8&amp;"|"&amp;HW8&amp;","&amp;HY8&amp;"|"&amp;HZ8&amp;"|"&amp;IA8</f>
        <v>1|8|1,2|1001|1</v>
      </c>
      <c r="ID8" s="125">
        <v>10</v>
      </c>
      <c r="IE8" s="388" t="s">
        <v>1543</v>
      </c>
      <c r="IF8" s="389">
        <f t="shared" ref="IF8:IF45" si="241">VLOOKUP(IE8,$A:$E,4,0)</f>
        <v>1</v>
      </c>
      <c r="IG8" s="389">
        <f t="shared" ref="IG8:IG45" si="242">VLOOKUP(IE8,$A:$E,5,0)</f>
        <v>8</v>
      </c>
      <c r="IH8" s="390">
        <v>2</v>
      </c>
      <c r="II8" s="388" t="s">
        <v>1644</v>
      </c>
      <c r="IJ8" s="389">
        <f t="shared" ref="IJ8:IJ45" si="243">VLOOKUP(II8,$A:$E,4,0)</f>
        <v>2</v>
      </c>
      <c r="IK8" s="389">
        <f t="shared" ref="IK8:IK45" si="244">VLOOKUP(II8,$A:$E,5,0)</f>
        <v>1001</v>
      </c>
      <c r="IL8" s="390">
        <v>2</v>
      </c>
      <c r="IM8" s="398" t="str">
        <f t="shared" ref="IM8:IM45" si="245">IF8&amp;"|"&amp;IG8&amp;"|"&amp;IH8&amp;","&amp;IJ8&amp;"|"&amp;IK8&amp;"|"&amp;IL8</f>
        <v>1|8|2,2|1001|2</v>
      </c>
      <c r="IO8" s="125">
        <v>10</v>
      </c>
      <c r="IP8" s="388" t="s">
        <v>1543</v>
      </c>
      <c r="IQ8" s="389">
        <f t="shared" ref="IQ8:IQ45" si="246">VLOOKUP(IP8,$A:$E,4,0)</f>
        <v>1</v>
      </c>
      <c r="IR8" s="389">
        <f t="shared" ref="IR8:IR45" si="247">VLOOKUP(IP8,$A:$E,5,0)</f>
        <v>8</v>
      </c>
      <c r="IS8" s="390">
        <v>3</v>
      </c>
      <c r="IT8" s="388" t="s">
        <v>1861</v>
      </c>
      <c r="IU8" s="389">
        <f t="shared" ref="IU8:IU45" si="248">VLOOKUP(IT8,$A:$E,4,0)</f>
        <v>2</v>
      </c>
      <c r="IV8" s="389">
        <f t="shared" ref="IV8:IV45" si="249">VLOOKUP(IT8,$A:$E,5,0)</f>
        <v>1003</v>
      </c>
      <c r="IW8" s="390">
        <v>1</v>
      </c>
      <c r="IX8" s="398" t="str">
        <f t="shared" ref="IX8:IX45" si="250">IQ8&amp;"|"&amp;IR8&amp;"|"&amp;IS8&amp;","&amp;IU8&amp;"|"&amp;IV8&amp;"|"&amp;IW8</f>
        <v>1|8|3,2|1003|1</v>
      </c>
      <c r="IZ8" s="125">
        <v>10</v>
      </c>
      <c r="JA8" s="388" t="s">
        <v>1543</v>
      </c>
      <c r="JB8" s="389">
        <f t="shared" ref="JB8:JB45" si="251">VLOOKUP(JA8,$A:$E,4,0)</f>
        <v>1</v>
      </c>
      <c r="JC8" s="389">
        <f t="shared" ref="JC8:JC45" si="252">VLOOKUP(JA8,$A:$E,5,0)</f>
        <v>8</v>
      </c>
      <c r="JD8" s="390">
        <v>4</v>
      </c>
      <c r="JE8" s="388" t="s">
        <v>1861</v>
      </c>
      <c r="JF8" s="389">
        <f t="shared" ref="JF8:JF45" si="253">VLOOKUP(JE8,$A:$E,4,0)</f>
        <v>2</v>
      </c>
      <c r="JG8" s="389">
        <f t="shared" ref="JG8:JG45" si="254">VLOOKUP(JE8,$A:$E,5,0)</f>
        <v>1003</v>
      </c>
      <c r="JH8" s="390">
        <v>2</v>
      </c>
      <c r="JI8" s="398" t="str">
        <f t="shared" ref="JI8:JI45" si="255">JB8&amp;"|"&amp;JC8&amp;"|"&amp;JD8&amp;","&amp;JF8&amp;"|"&amp;JG8&amp;"|"&amp;JH8</f>
        <v>1|8|4,2|1003|2</v>
      </c>
      <c r="JK8" s="125">
        <v>8</v>
      </c>
      <c r="JL8" s="388" t="s">
        <v>1543</v>
      </c>
      <c r="JM8" s="389">
        <f t="shared" si="124"/>
        <v>1</v>
      </c>
      <c r="JN8" s="389">
        <f t="shared" si="125"/>
        <v>8</v>
      </c>
      <c r="JO8" s="390">
        <v>5</v>
      </c>
      <c r="JP8" s="388" t="s">
        <v>1862</v>
      </c>
      <c r="JQ8" s="389">
        <f t="shared" si="126"/>
        <v>1</v>
      </c>
      <c r="JR8" s="389">
        <f t="shared" si="127"/>
        <v>2</v>
      </c>
      <c r="JS8" s="390">
        <v>20000</v>
      </c>
      <c r="JT8" s="398" t="str">
        <f t="shared" si="128"/>
        <v>1|8|5,1|2|20000</v>
      </c>
      <c r="JV8" s="125">
        <v>8</v>
      </c>
      <c r="JW8" s="388" t="s">
        <v>1543</v>
      </c>
      <c r="JX8" s="389">
        <f t="shared" si="129"/>
        <v>1</v>
      </c>
      <c r="JY8" s="389">
        <f t="shared" si="130"/>
        <v>8</v>
      </c>
      <c r="JZ8" s="390">
        <v>5</v>
      </c>
      <c r="KA8" s="388" t="s">
        <v>1857</v>
      </c>
      <c r="KB8" s="389">
        <f t="shared" si="131"/>
        <v>1</v>
      </c>
      <c r="KC8" s="389">
        <f t="shared" si="132"/>
        <v>1</v>
      </c>
      <c r="KD8" s="390">
        <f t="shared" ref="KD8:KD29" si="256">KD6+1</f>
        <v>3</v>
      </c>
      <c r="KE8" s="398" t="str">
        <f t="shared" si="133"/>
        <v>1|8|5,1|1|3</v>
      </c>
      <c r="KG8" s="125">
        <v>8</v>
      </c>
      <c r="KH8" s="388" t="s">
        <v>1543</v>
      </c>
      <c r="KI8" s="389">
        <f t="shared" si="134"/>
        <v>1</v>
      </c>
      <c r="KJ8" s="389">
        <f t="shared" si="135"/>
        <v>8</v>
      </c>
      <c r="KK8" s="390">
        <v>5</v>
      </c>
      <c r="KL8" s="388" t="s">
        <v>1855</v>
      </c>
      <c r="KM8" s="389">
        <f t="shared" si="136"/>
        <v>2</v>
      </c>
      <c r="KN8" s="389">
        <f t="shared" si="137"/>
        <v>1003</v>
      </c>
      <c r="KO8" s="390">
        <v>2</v>
      </c>
      <c r="KP8" s="398" t="str">
        <f t="shared" si="138"/>
        <v>1|8|5,2|1003|2</v>
      </c>
      <c r="LN8" s="125">
        <v>8</v>
      </c>
      <c r="LO8" s="388" t="s">
        <v>1543</v>
      </c>
      <c r="LP8" s="389">
        <f t="shared" si="139"/>
        <v>1</v>
      </c>
      <c r="LQ8" s="389">
        <f t="shared" si="140"/>
        <v>8</v>
      </c>
      <c r="LR8" s="390">
        <v>10</v>
      </c>
      <c r="LS8" s="388" t="s">
        <v>1623</v>
      </c>
      <c r="LT8" s="389">
        <f t="shared" si="141"/>
        <v>1</v>
      </c>
      <c r="LU8" s="389">
        <f t="shared" si="142"/>
        <v>2</v>
      </c>
      <c r="LV8" s="390">
        <v>20000</v>
      </c>
      <c r="LW8" s="398" t="str">
        <f t="shared" si="143"/>
        <v>1|8|10,1|2|20000</v>
      </c>
      <c r="LY8" s="125">
        <v>8</v>
      </c>
      <c r="LZ8" s="388" t="s">
        <v>1543</v>
      </c>
      <c r="MA8" s="389">
        <f t="shared" si="144"/>
        <v>1</v>
      </c>
      <c r="MB8" s="389">
        <f t="shared" si="145"/>
        <v>8</v>
      </c>
      <c r="MC8" s="390">
        <v>10</v>
      </c>
      <c r="MD8" s="388" t="s">
        <v>1623</v>
      </c>
      <c r="ME8" s="389">
        <f t="shared" si="146"/>
        <v>1</v>
      </c>
      <c r="MF8" s="389">
        <f t="shared" si="147"/>
        <v>2</v>
      </c>
      <c r="MG8" s="390">
        <v>20000</v>
      </c>
      <c r="MH8" s="398" t="str">
        <f t="shared" si="148"/>
        <v>1|8|10,1|2|20000</v>
      </c>
      <c r="OX8" s="341">
        <v>10</v>
      </c>
      <c r="OY8" s="388" t="s">
        <v>1543</v>
      </c>
      <c r="OZ8" s="389">
        <f t="shared" si="165"/>
        <v>1</v>
      </c>
      <c r="PA8" s="389">
        <f t="shared" si="166"/>
        <v>8</v>
      </c>
      <c r="PB8" s="390">
        <v>10</v>
      </c>
      <c r="PC8" s="388" t="s">
        <v>1865</v>
      </c>
      <c r="PD8" s="389">
        <f t="shared" si="167"/>
        <v>2</v>
      </c>
      <c r="PE8" s="389">
        <f t="shared" si="168"/>
        <v>1002</v>
      </c>
      <c r="PF8" s="390">
        <v>2</v>
      </c>
      <c r="PG8" s="398" t="str">
        <f t="shared" si="169"/>
        <v>1|8|10,2|1002|2</v>
      </c>
      <c r="PI8" s="341">
        <v>10</v>
      </c>
      <c r="PJ8" s="388" t="s">
        <v>1543</v>
      </c>
      <c r="PK8" s="389">
        <f t="shared" si="170"/>
        <v>1</v>
      </c>
      <c r="PL8" s="389">
        <f t="shared" si="171"/>
        <v>8</v>
      </c>
      <c r="PM8" s="390">
        <v>10</v>
      </c>
      <c r="PN8" s="388" t="s">
        <v>1866</v>
      </c>
      <c r="PO8" s="389">
        <f t="shared" si="172"/>
        <v>2</v>
      </c>
      <c r="PP8" s="389">
        <f t="shared" si="173"/>
        <v>1004</v>
      </c>
      <c r="PQ8" s="390">
        <v>2</v>
      </c>
      <c r="PR8" s="398" t="str">
        <f t="shared" si="174"/>
        <v>1|8|10,2|1004|2</v>
      </c>
      <c r="PT8" s="341">
        <v>40</v>
      </c>
      <c r="PU8" s="388" t="s">
        <v>1543</v>
      </c>
      <c r="PV8" s="389">
        <f t="shared" si="175"/>
        <v>1</v>
      </c>
      <c r="PW8" s="389">
        <f t="shared" si="176"/>
        <v>8</v>
      </c>
      <c r="PX8" s="390">
        <v>5</v>
      </c>
      <c r="PY8" s="388" t="s">
        <v>1623</v>
      </c>
      <c r="PZ8" s="389">
        <f t="shared" si="177"/>
        <v>1</v>
      </c>
      <c r="QA8" s="389">
        <f t="shared" si="178"/>
        <v>2</v>
      </c>
      <c r="QB8" s="390">
        <v>20000</v>
      </c>
      <c r="QC8" s="398" t="str">
        <f t="shared" si="179"/>
        <v>1|8|5,1|2|20000</v>
      </c>
      <c r="QE8" s="402">
        <v>400</v>
      </c>
      <c r="QF8" s="388" t="s">
        <v>1543</v>
      </c>
      <c r="QG8" s="389">
        <f t="shared" si="180"/>
        <v>1</v>
      </c>
      <c r="QH8" s="389">
        <f t="shared" si="181"/>
        <v>8</v>
      </c>
      <c r="QI8" s="390">
        <v>5</v>
      </c>
      <c r="QJ8" s="388" t="s">
        <v>1623</v>
      </c>
      <c r="QK8" s="389">
        <f t="shared" si="182"/>
        <v>1</v>
      </c>
      <c r="QL8" s="389">
        <f t="shared" si="183"/>
        <v>2</v>
      </c>
      <c r="QM8" s="390">
        <v>20000</v>
      </c>
      <c r="QN8" s="398" t="str">
        <f t="shared" si="184"/>
        <v>1|8|5,1|2|20000</v>
      </c>
      <c r="QP8" s="341">
        <v>7</v>
      </c>
      <c r="QQ8" s="388" t="s">
        <v>1543</v>
      </c>
      <c r="QR8" s="389">
        <f t="shared" si="185"/>
        <v>1</v>
      </c>
      <c r="QS8" s="389">
        <f t="shared" si="186"/>
        <v>8</v>
      </c>
      <c r="QT8" s="390">
        <v>4</v>
      </c>
      <c r="QU8" s="388" t="s">
        <v>1867</v>
      </c>
      <c r="QV8" s="389">
        <f t="shared" si="187"/>
        <v>2</v>
      </c>
      <c r="QW8" s="389">
        <f t="shared" si="188"/>
        <v>1001</v>
      </c>
      <c r="QX8" s="390">
        <v>2</v>
      </c>
      <c r="QY8" s="398" t="str">
        <f t="shared" si="189"/>
        <v>1|8|4,2|1001|2</v>
      </c>
      <c r="RA8" s="341">
        <v>7</v>
      </c>
      <c r="RB8" s="388" t="s">
        <v>1543</v>
      </c>
      <c r="RC8" s="389">
        <f t="shared" si="190"/>
        <v>1</v>
      </c>
      <c r="RD8" s="389">
        <f t="shared" si="191"/>
        <v>8</v>
      </c>
      <c r="RE8" s="390">
        <v>4</v>
      </c>
      <c r="RF8" s="388" t="s">
        <v>1865</v>
      </c>
      <c r="RG8" s="389">
        <f t="shared" si="192"/>
        <v>2</v>
      </c>
      <c r="RH8" s="389">
        <f t="shared" si="193"/>
        <v>1002</v>
      </c>
      <c r="RI8" s="390">
        <v>2</v>
      </c>
      <c r="RJ8" s="398" t="str">
        <f t="shared" si="194"/>
        <v>1|8|4,2|1002|2</v>
      </c>
      <c r="RK8" s="341">
        <v>15</v>
      </c>
      <c r="RL8" s="125">
        <f t="shared" si="149"/>
        <v>360</v>
      </c>
      <c r="RM8" s="388" t="s">
        <v>1543</v>
      </c>
      <c r="RN8" s="389">
        <f t="shared" si="195"/>
        <v>1</v>
      </c>
      <c r="RO8" s="389">
        <f t="shared" si="196"/>
        <v>8</v>
      </c>
      <c r="RP8" s="390">
        <v>5</v>
      </c>
      <c r="RQ8" s="388" t="s">
        <v>1623</v>
      </c>
      <c r="RR8" s="389">
        <f t="shared" si="197"/>
        <v>1</v>
      </c>
      <c r="RS8" s="389">
        <f t="shared" si="198"/>
        <v>2</v>
      </c>
      <c r="RT8" s="390">
        <v>20000</v>
      </c>
      <c r="RU8" s="398" t="str">
        <f t="shared" si="199"/>
        <v>1|8|5,1|2|20000</v>
      </c>
      <c r="RV8" s="341">
        <v>15</v>
      </c>
      <c r="RW8" s="125">
        <f t="shared" si="150"/>
        <v>360</v>
      </c>
      <c r="RX8" s="388" t="s">
        <v>1543</v>
      </c>
      <c r="RY8" s="389">
        <f t="shared" si="200"/>
        <v>1</v>
      </c>
      <c r="RZ8" s="389">
        <f t="shared" si="201"/>
        <v>8</v>
      </c>
      <c r="SA8" s="390">
        <v>5</v>
      </c>
      <c r="SB8" s="388" t="s">
        <v>1623</v>
      </c>
      <c r="SC8" s="389">
        <f t="shared" si="202"/>
        <v>1</v>
      </c>
      <c r="SD8" s="389">
        <f t="shared" si="203"/>
        <v>2</v>
      </c>
      <c r="SE8" s="390">
        <v>20000</v>
      </c>
      <c r="SF8" s="398" t="str">
        <f t="shared" si="204"/>
        <v>1|8|5,1|2|20000</v>
      </c>
      <c r="SG8" s="341">
        <v>15</v>
      </c>
      <c r="SH8" s="125">
        <f t="shared" si="151"/>
        <v>360</v>
      </c>
      <c r="SI8" s="388" t="s">
        <v>1543</v>
      </c>
      <c r="SJ8" s="389">
        <f t="shared" si="205"/>
        <v>1</v>
      </c>
      <c r="SK8" s="389">
        <f t="shared" si="206"/>
        <v>8</v>
      </c>
      <c r="SL8" s="390">
        <v>5</v>
      </c>
      <c r="SM8" s="388" t="s">
        <v>1623</v>
      </c>
      <c r="SN8" s="389">
        <f t="shared" si="207"/>
        <v>1</v>
      </c>
      <c r="SO8" s="389">
        <f t="shared" si="208"/>
        <v>2</v>
      </c>
      <c r="SP8" s="390">
        <v>20000</v>
      </c>
      <c r="SQ8" s="398" t="str">
        <f t="shared" si="209"/>
        <v>1|8|5,1|2|20000</v>
      </c>
      <c r="TY8" s="341">
        <f t="shared" si="152"/>
        <v>3.5</v>
      </c>
      <c r="TZ8" s="125">
        <v>7</v>
      </c>
      <c r="UA8" s="388" t="s">
        <v>1543</v>
      </c>
      <c r="UB8" s="389">
        <f t="shared" si="210"/>
        <v>1</v>
      </c>
      <c r="UC8" s="389">
        <f t="shared" si="211"/>
        <v>8</v>
      </c>
      <c r="UD8" s="390">
        <v>2</v>
      </c>
      <c r="UE8" s="388" t="s">
        <v>1859</v>
      </c>
      <c r="UF8" s="389">
        <f t="shared" si="212"/>
        <v>2</v>
      </c>
      <c r="UG8" s="389">
        <f t="shared" si="213"/>
        <v>1001</v>
      </c>
      <c r="UH8" s="390">
        <v>2</v>
      </c>
      <c r="UI8" s="398" t="str">
        <f t="shared" si="214"/>
        <v>1|8|2,2|1001|2</v>
      </c>
      <c r="UJ8" s="341">
        <f t="shared" si="153"/>
        <v>120</v>
      </c>
      <c r="UK8" s="341">
        <v>4</v>
      </c>
      <c r="UL8" s="388" t="s">
        <v>1543</v>
      </c>
      <c r="UM8" s="389">
        <f t="shared" si="0"/>
        <v>1</v>
      </c>
      <c r="UN8" s="389">
        <f t="shared" si="1"/>
        <v>8</v>
      </c>
      <c r="UO8" s="390">
        <v>30</v>
      </c>
      <c r="UP8" s="388" t="s">
        <v>1868</v>
      </c>
      <c r="UQ8" s="389">
        <f t="shared" si="2"/>
        <v>2</v>
      </c>
      <c r="UR8" s="389">
        <f t="shared" si="3"/>
        <v>1003</v>
      </c>
      <c r="US8" s="390">
        <v>20</v>
      </c>
      <c r="UT8" s="398" t="str">
        <f t="shared" si="4"/>
        <v>1|8|30,2|1003|20</v>
      </c>
    </row>
    <row r="9" spans="1:577" ht="15" x14ac:dyDescent="0.35">
      <c r="A9" s="341" t="str">
        <f>'抽奖|MoonBless'!DN9</f>
        <v>冰冻</v>
      </c>
      <c r="B9" s="341">
        <f>'抽奖|MoonBless'!DO9</f>
        <v>0.25</v>
      </c>
      <c r="C9" s="341">
        <f>'抽奖|MoonBless'!DP9</f>
        <v>5</v>
      </c>
      <c r="D9" s="341">
        <f>'抽奖|MoonBless'!DQ9</f>
        <v>2</v>
      </c>
      <c r="E9" s="341">
        <f>'抽奖|MoonBless'!DR9</f>
        <v>1002</v>
      </c>
      <c r="G9" s="125">
        <v>10</v>
      </c>
      <c r="H9" s="388" t="s">
        <v>1543</v>
      </c>
      <c r="I9" s="389">
        <f t="shared" si="5"/>
        <v>1</v>
      </c>
      <c r="J9" s="389">
        <f t="shared" si="6"/>
        <v>8</v>
      </c>
      <c r="K9" s="390">
        <v>7</v>
      </c>
      <c r="L9" s="388" t="s">
        <v>1623</v>
      </c>
      <c r="M9" s="389">
        <f t="shared" si="7"/>
        <v>1</v>
      </c>
      <c r="N9" s="389">
        <f t="shared" si="8"/>
        <v>2</v>
      </c>
      <c r="O9" s="390">
        <v>20000</v>
      </c>
      <c r="P9" s="341" t="str">
        <f t="shared" si="9"/>
        <v>1|8|7,1|2|20000</v>
      </c>
      <c r="Q9" s="404">
        <f t="shared" si="10"/>
        <v>0.92592592592592593</v>
      </c>
      <c r="R9" s="125">
        <v>20000</v>
      </c>
      <c r="S9" s="388" t="s">
        <v>1543</v>
      </c>
      <c r="T9" s="389">
        <f t="shared" si="11"/>
        <v>1</v>
      </c>
      <c r="U9" s="389">
        <f t="shared" si="12"/>
        <v>8</v>
      </c>
      <c r="V9" s="390">
        <v>10</v>
      </c>
      <c r="W9" s="388" t="s">
        <v>1623</v>
      </c>
      <c r="X9" s="389">
        <f t="shared" si="13"/>
        <v>1</v>
      </c>
      <c r="Y9" s="389">
        <f t="shared" si="14"/>
        <v>2</v>
      </c>
      <c r="Z9" s="390">
        <v>20000</v>
      </c>
      <c r="AA9" s="341" t="str">
        <f t="shared" si="15"/>
        <v>1|8|10,1|2|20000</v>
      </c>
      <c r="AB9" s="404">
        <f>VLOOKUP(AC9,'用户升级|RoleUp'!A:L,12,0)</f>
        <v>9.0500000000000007</v>
      </c>
      <c r="AC9" s="125">
        <v>25</v>
      </c>
      <c r="AD9" s="388" t="s">
        <v>1543</v>
      </c>
      <c r="AE9" s="389">
        <f t="shared" si="16"/>
        <v>1</v>
      </c>
      <c r="AF9" s="389">
        <f t="shared" si="17"/>
        <v>8</v>
      </c>
      <c r="AG9" s="390">
        <v>10</v>
      </c>
      <c r="AH9" s="388" t="s">
        <v>1623</v>
      </c>
      <c r="AI9" s="389">
        <f t="shared" si="18"/>
        <v>1</v>
      </c>
      <c r="AJ9" s="389">
        <f t="shared" si="19"/>
        <v>2</v>
      </c>
      <c r="AK9" s="390">
        <v>40000</v>
      </c>
      <c r="AL9" s="341" t="str">
        <f t="shared" si="20"/>
        <v>1|8|10,1|2|40000</v>
      </c>
      <c r="AM9" s="341">
        <f t="shared" si="154"/>
        <v>5</v>
      </c>
      <c r="AN9" s="125">
        <v>20</v>
      </c>
      <c r="AO9" s="388" t="s">
        <v>1543</v>
      </c>
      <c r="AP9" s="389">
        <f t="shared" si="155"/>
        <v>1</v>
      </c>
      <c r="AQ9" s="389">
        <f t="shared" si="156"/>
        <v>8</v>
      </c>
      <c r="AR9" s="390">
        <v>5</v>
      </c>
      <c r="AS9" s="388" t="s">
        <v>1644</v>
      </c>
      <c r="AT9" s="389">
        <f t="shared" si="157"/>
        <v>2</v>
      </c>
      <c r="AU9" s="389">
        <f t="shared" si="158"/>
        <v>1001</v>
      </c>
      <c r="AV9" s="390">
        <v>2</v>
      </c>
      <c r="AW9" s="341" t="str">
        <f t="shared" si="159"/>
        <v>1|8|5,2|1001|2</v>
      </c>
      <c r="AX9" s="403">
        <f t="shared" si="27"/>
        <v>3.3333333333333335</v>
      </c>
      <c r="AY9" s="125">
        <v>200</v>
      </c>
      <c r="AZ9" s="388" t="s">
        <v>1543</v>
      </c>
      <c r="BA9" s="389">
        <f t="shared" si="28"/>
        <v>1</v>
      </c>
      <c r="BB9" s="389">
        <f t="shared" si="29"/>
        <v>8</v>
      </c>
      <c r="BC9" s="390">
        <v>10</v>
      </c>
      <c r="BD9" s="388" t="s">
        <v>1653</v>
      </c>
      <c r="BE9" s="389">
        <f t="shared" si="30"/>
        <v>1</v>
      </c>
      <c r="BF9" s="389">
        <f t="shared" si="31"/>
        <v>2</v>
      </c>
      <c r="BG9" s="390">
        <v>25000</v>
      </c>
      <c r="BH9" s="341" t="str">
        <f t="shared" si="32"/>
        <v>1|8|10,1|2|25000</v>
      </c>
      <c r="BJ9" s="125">
        <v>5</v>
      </c>
      <c r="BK9" s="388" t="s">
        <v>1543</v>
      </c>
      <c r="BL9" s="389">
        <f t="shared" si="33"/>
        <v>1</v>
      </c>
      <c r="BM9" s="389">
        <f t="shared" si="34"/>
        <v>8</v>
      </c>
      <c r="BN9" s="390">
        <v>30</v>
      </c>
      <c r="BO9" s="388" t="s">
        <v>1855</v>
      </c>
      <c r="BP9" s="389">
        <f t="shared" si="35"/>
        <v>2</v>
      </c>
      <c r="BQ9" s="389">
        <f t="shared" si="36"/>
        <v>1003</v>
      </c>
      <c r="BR9" s="390">
        <v>25</v>
      </c>
      <c r="BS9" s="398" t="str">
        <f t="shared" si="37"/>
        <v>1|8|30,2|1003|25</v>
      </c>
      <c r="BT9" s="341">
        <f t="shared" si="38"/>
        <v>5000000</v>
      </c>
      <c r="BU9" s="402">
        <v>100000000</v>
      </c>
      <c r="BV9" s="388" t="s">
        <v>1731</v>
      </c>
      <c r="BW9" s="389">
        <f t="shared" si="160"/>
        <v>1</v>
      </c>
      <c r="BX9" s="389">
        <f t="shared" si="161"/>
        <v>8</v>
      </c>
      <c r="BY9" s="390">
        <v>5</v>
      </c>
      <c r="BZ9" s="388" t="s">
        <v>1856</v>
      </c>
      <c r="CA9" s="389">
        <f t="shared" si="162"/>
        <v>2</v>
      </c>
      <c r="CB9" s="389">
        <f t="shared" si="163"/>
        <v>1001</v>
      </c>
      <c r="CC9" s="390">
        <v>2</v>
      </c>
      <c r="CD9" s="398" t="str">
        <f t="shared" si="164"/>
        <v>1|8|5,2|1001|2</v>
      </c>
      <c r="CF9" s="125">
        <v>100</v>
      </c>
      <c r="CG9" s="388" t="s">
        <v>1543</v>
      </c>
      <c r="CH9" s="389">
        <f t="shared" si="39"/>
        <v>1</v>
      </c>
      <c r="CI9" s="389">
        <f t="shared" si="40"/>
        <v>8</v>
      </c>
      <c r="CJ9" s="390">
        <v>4</v>
      </c>
      <c r="CK9" s="388" t="s">
        <v>1857</v>
      </c>
      <c r="CL9" s="389">
        <f t="shared" si="41"/>
        <v>1</v>
      </c>
      <c r="CM9" s="389">
        <f t="shared" si="42"/>
        <v>1</v>
      </c>
      <c r="CN9" s="390">
        <f t="shared" si="215"/>
        <v>3</v>
      </c>
      <c r="CO9" s="398" t="str">
        <f t="shared" si="43"/>
        <v>1|8|4,1|1|3</v>
      </c>
      <c r="CQ9" s="125">
        <v>100</v>
      </c>
      <c r="CR9" s="388" t="s">
        <v>1543</v>
      </c>
      <c r="CS9" s="389">
        <f t="shared" si="44"/>
        <v>1</v>
      </c>
      <c r="CT9" s="389">
        <f t="shared" si="45"/>
        <v>8</v>
      </c>
      <c r="CU9" s="390">
        <v>4</v>
      </c>
      <c r="CV9" s="388" t="s">
        <v>1644</v>
      </c>
      <c r="CW9" s="389">
        <f t="shared" si="46"/>
        <v>2</v>
      </c>
      <c r="CX9" s="389">
        <f t="shared" si="47"/>
        <v>1001</v>
      </c>
      <c r="CY9" s="390">
        <v>1</v>
      </c>
      <c r="CZ9" s="398" t="str">
        <f t="shared" si="48"/>
        <v>1|8|4,2|1001|1</v>
      </c>
      <c r="DB9" s="125">
        <v>100</v>
      </c>
      <c r="DC9" s="388" t="s">
        <v>1543</v>
      </c>
      <c r="DD9" s="389">
        <f t="shared" si="49"/>
        <v>1</v>
      </c>
      <c r="DE9" s="389">
        <f t="shared" si="50"/>
        <v>8</v>
      </c>
      <c r="DF9" s="390">
        <v>4</v>
      </c>
      <c r="DG9" s="388" t="s">
        <v>1858</v>
      </c>
      <c r="DH9" s="389">
        <f t="shared" si="51"/>
        <v>2</v>
      </c>
      <c r="DI9" s="389">
        <f t="shared" si="52"/>
        <v>1002</v>
      </c>
      <c r="DJ9" s="390">
        <v>1</v>
      </c>
      <c r="DK9" s="398" t="str">
        <f t="shared" si="53"/>
        <v>1|8|4,2|1002|1</v>
      </c>
      <c r="DM9" s="125">
        <v>100</v>
      </c>
      <c r="DN9" s="388" t="s">
        <v>1543</v>
      </c>
      <c r="DO9" s="389">
        <f t="shared" si="54"/>
        <v>1</v>
      </c>
      <c r="DP9" s="389">
        <f t="shared" si="55"/>
        <v>8</v>
      </c>
      <c r="DQ9" s="390">
        <v>4</v>
      </c>
      <c r="DR9" s="388" t="s">
        <v>1623</v>
      </c>
      <c r="DS9" s="389">
        <f t="shared" si="56"/>
        <v>1</v>
      </c>
      <c r="DT9" s="389">
        <f t="shared" si="57"/>
        <v>2</v>
      </c>
      <c r="DU9" s="390">
        <v>40000</v>
      </c>
      <c r="DV9" s="398" t="str">
        <f t="shared" si="58"/>
        <v>1|8|4,1|2|40000</v>
      </c>
      <c r="DX9" s="125">
        <v>500</v>
      </c>
      <c r="DY9" s="388" t="s">
        <v>1543</v>
      </c>
      <c r="DZ9" s="389">
        <f t="shared" si="59"/>
        <v>1</v>
      </c>
      <c r="EA9" s="389">
        <f t="shared" si="60"/>
        <v>8</v>
      </c>
      <c r="EB9" s="390">
        <v>5</v>
      </c>
      <c r="EC9" s="388" t="s">
        <v>1623</v>
      </c>
      <c r="ED9" s="389">
        <f t="shared" si="61"/>
        <v>1</v>
      </c>
      <c r="EE9" s="389">
        <f t="shared" si="62"/>
        <v>2</v>
      </c>
      <c r="EF9" s="390">
        <v>25000</v>
      </c>
      <c r="EG9" s="398" t="str">
        <f t="shared" si="63"/>
        <v>1|8|5,1|2|25000</v>
      </c>
      <c r="EI9" s="125">
        <v>20</v>
      </c>
      <c r="EJ9" s="388" t="s">
        <v>1543</v>
      </c>
      <c r="EK9" s="389">
        <f t="shared" si="216"/>
        <v>1</v>
      </c>
      <c r="EL9" s="389">
        <f t="shared" si="217"/>
        <v>8</v>
      </c>
      <c r="EM9" s="390">
        <v>1</v>
      </c>
      <c r="EN9" s="388" t="s">
        <v>1858</v>
      </c>
      <c r="EO9" s="389">
        <f t="shared" si="218"/>
        <v>2</v>
      </c>
      <c r="EP9" s="389">
        <f t="shared" si="219"/>
        <v>1002</v>
      </c>
      <c r="EQ9" s="390">
        <v>1</v>
      </c>
      <c r="ER9" s="398" t="str">
        <f t="shared" si="220"/>
        <v>1|8|1,2|1002|1</v>
      </c>
      <c r="ET9" s="125">
        <v>20</v>
      </c>
      <c r="EU9" s="388" t="s">
        <v>1543</v>
      </c>
      <c r="EV9" s="389">
        <f t="shared" si="221"/>
        <v>1</v>
      </c>
      <c r="EW9" s="389">
        <f t="shared" si="222"/>
        <v>8</v>
      </c>
      <c r="EX9" s="390">
        <v>2</v>
      </c>
      <c r="EY9" s="388" t="s">
        <v>1859</v>
      </c>
      <c r="EZ9" s="389">
        <f t="shared" si="223"/>
        <v>2</v>
      </c>
      <c r="FA9" s="389">
        <f t="shared" si="224"/>
        <v>1001</v>
      </c>
      <c r="FB9" s="390">
        <v>1</v>
      </c>
      <c r="FC9" s="398" t="str">
        <f t="shared" si="225"/>
        <v>1|8|2,2|1001|1</v>
      </c>
      <c r="FE9" s="125">
        <v>20</v>
      </c>
      <c r="FF9" s="388" t="s">
        <v>1543</v>
      </c>
      <c r="FG9" s="389">
        <f t="shared" si="226"/>
        <v>1</v>
      </c>
      <c r="FH9" s="389">
        <f t="shared" si="227"/>
        <v>8</v>
      </c>
      <c r="FI9" s="390">
        <v>3</v>
      </c>
      <c r="FJ9" s="388" t="s">
        <v>1878</v>
      </c>
      <c r="FK9" s="389">
        <f t="shared" si="228"/>
        <v>2</v>
      </c>
      <c r="FL9" s="389">
        <f t="shared" si="229"/>
        <v>1003</v>
      </c>
      <c r="FM9" s="390">
        <v>1</v>
      </c>
      <c r="FN9" s="398" t="str">
        <f t="shared" si="230"/>
        <v>1|8|3,2|1003|1</v>
      </c>
      <c r="FP9" s="125">
        <v>20</v>
      </c>
      <c r="FQ9" s="388" t="s">
        <v>1543</v>
      </c>
      <c r="FR9" s="389">
        <f t="shared" si="231"/>
        <v>1</v>
      </c>
      <c r="FS9" s="389">
        <f t="shared" si="232"/>
        <v>8</v>
      </c>
      <c r="FT9" s="390">
        <v>4</v>
      </c>
      <c r="FU9" s="388" t="s">
        <v>1855</v>
      </c>
      <c r="FV9" s="389">
        <f t="shared" si="233"/>
        <v>2</v>
      </c>
      <c r="FW9" s="389">
        <f t="shared" si="234"/>
        <v>1003</v>
      </c>
      <c r="FX9" s="390">
        <v>2</v>
      </c>
      <c r="FY9" s="398" t="str">
        <f t="shared" si="235"/>
        <v>1|8|4,2|1003|2</v>
      </c>
      <c r="GA9" s="125">
        <v>100</v>
      </c>
      <c r="GB9" s="388" t="s">
        <v>1543</v>
      </c>
      <c r="GC9" s="389">
        <f t="shared" si="84"/>
        <v>1</v>
      </c>
      <c r="GD9" s="389">
        <f t="shared" si="85"/>
        <v>8</v>
      </c>
      <c r="GE9" s="390">
        <v>4</v>
      </c>
      <c r="GF9" s="388" t="s">
        <v>1623</v>
      </c>
      <c r="GG9" s="389">
        <f t="shared" si="86"/>
        <v>1</v>
      </c>
      <c r="GH9" s="389">
        <f t="shared" si="87"/>
        <v>2</v>
      </c>
      <c r="GI9" s="390">
        <v>25000</v>
      </c>
      <c r="GJ9" s="398" t="str">
        <f t="shared" si="88"/>
        <v>1|8|4,1|2|25000</v>
      </c>
      <c r="GL9" s="125">
        <v>100</v>
      </c>
      <c r="GM9" s="388" t="s">
        <v>1543</v>
      </c>
      <c r="GN9" s="389">
        <f t="shared" si="89"/>
        <v>1</v>
      </c>
      <c r="GO9" s="389">
        <f t="shared" si="90"/>
        <v>8</v>
      </c>
      <c r="GP9" s="390">
        <v>4</v>
      </c>
      <c r="GQ9" s="388" t="s">
        <v>1623</v>
      </c>
      <c r="GR9" s="389">
        <f t="shared" si="91"/>
        <v>1</v>
      </c>
      <c r="GS9" s="389">
        <f t="shared" si="92"/>
        <v>2</v>
      </c>
      <c r="GT9" s="390">
        <v>25000</v>
      </c>
      <c r="GU9" s="398" t="str">
        <f t="shared" si="93"/>
        <v>1|8|4,1|2|25000</v>
      </c>
      <c r="GW9" s="125">
        <v>100</v>
      </c>
      <c r="GX9" s="388" t="s">
        <v>1543</v>
      </c>
      <c r="GY9" s="389">
        <f t="shared" si="94"/>
        <v>1</v>
      </c>
      <c r="GZ9" s="389">
        <f t="shared" si="95"/>
        <v>8</v>
      </c>
      <c r="HA9" s="390">
        <v>4</v>
      </c>
      <c r="HB9" s="388" t="s">
        <v>1623</v>
      </c>
      <c r="HC9" s="389">
        <f t="shared" si="96"/>
        <v>1</v>
      </c>
      <c r="HD9" s="389">
        <f t="shared" si="97"/>
        <v>2</v>
      </c>
      <c r="HE9" s="390">
        <v>25000</v>
      </c>
      <c r="HF9" s="398" t="str">
        <f t="shared" si="98"/>
        <v>1|8|4,1|2|25000</v>
      </c>
      <c r="HH9" s="125">
        <v>100</v>
      </c>
      <c r="HI9" s="388" t="s">
        <v>1543</v>
      </c>
      <c r="HJ9" s="389">
        <f t="shared" si="99"/>
        <v>1</v>
      </c>
      <c r="HK9" s="389">
        <f t="shared" si="100"/>
        <v>8</v>
      </c>
      <c r="HL9" s="390">
        <v>4</v>
      </c>
      <c r="HM9" s="388" t="s">
        <v>1623</v>
      </c>
      <c r="HN9" s="389">
        <f t="shared" si="101"/>
        <v>1</v>
      </c>
      <c r="HO9" s="389">
        <f t="shared" si="102"/>
        <v>2</v>
      </c>
      <c r="HP9" s="390">
        <v>25000</v>
      </c>
      <c r="HQ9" s="398" t="str">
        <f t="shared" si="103"/>
        <v>1|8|4,1|2|25000</v>
      </c>
      <c r="HS9" s="125">
        <v>20</v>
      </c>
      <c r="HT9" s="388" t="s">
        <v>1543</v>
      </c>
      <c r="HU9" s="389">
        <f t="shared" si="236"/>
        <v>1</v>
      </c>
      <c r="HV9" s="389">
        <f t="shared" si="237"/>
        <v>8</v>
      </c>
      <c r="HW9" s="390">
        <v>1</v>
      </c>
      <c r="HX9" s="388" t="s">
        <v>1860</v>
      </c>
      <c r="HY9" s="389">
        <f t="shared" si="238"/>
        <v>2</v>
      </c>
      <c r="HZ9" s="389">
        <f t="shared" si="239"/>
        <v>1001</v>
      </c>
      <c r="IA9" s="390">
        <v>1</v>
      </c>
      <c r="IB9" s="398" t="str">
        <f t="shared" si="240"/>
        <v>1|8|1,2|1001|1</v>
      </c>
      <c r="ID9" s="125">
        <v>20</v>
      </c>
      <c r="IE9" s="388" t="s">
        <v>1543</v>
      </c>
      <c r="IF9" s="389">
        <f t="shared" si="241"/>
        <v>1</v>
      </c>
      <c r="IG9" s="389">
        <f t="shared" si="242"/>
        <v>8</v>
      </c>
      <c r="IH9" s="390">
        <v>2</v>
      </c>
      <c r="II9" s="388" t="s">
        <v>1644</v>
      </c>
      <c r="IJ9" s="389">
        <f t="shared" si="243"/>
        <v>2</v>
      </c>
      <c r="IK9" s="389">
        <f t="shared" si="244"/>
        <v>1001</v>
      </c>
      <c r="IL9" s="390">
        <v>2</v>
      </c>
      <c r="IM9" s="398" t="str">
        <f t="shared" si="245"/>
        <v>1|8|2,2|1001|2</v>
      </c>
      <c r="IO9" s="125">
        <v>20</v>
      </c>
      <c r="IP9" s="388" t="s">
        <v>1543</v>
      </c>
      <c r="IQ9" s="389">
        <f t="shared" si="246"/>
        <v>1</v>
      </c>
      <c r="IR9" s="389">
        <f t="shared" si="247"/>
        <v>8</v>
      </c>
      <c r="IS9" s="390">
        <v>3</v>
      </c>
      <c r="IT9" s="388" t="s">
        <v>1861</v>
      </c>
      <c r="IU9" s="389">
        <f t="shared" si="248"/>
        <v>2</v>
      </c>
      <c r="IV9" s="389">
        <f t="shared" si="249"/>
        <v>1003</v>
      </c>
      <c r="IW9" s="390">
        <v>1</v>
      </c>
      <c r="IX9" s="398" t="str">
        <f t="shared" si="250"/>
        <v>1|8|3,2|1003|1</v>
      </c>
      <c r="IZ9" s="125">
        <v>20</v>
      </c>
      <c r="JA9" s="388" t="s">
        <v>1543</v>
      </c>
      <c r="JB9" s="389">
        <f t="shared" si="251"/>
        <v>1</v>
      </c>
      <c r="JC9" s="389">
        <f t="shared" si="252"/>
        <v>8</v>
      </c>
      <c r="JD9" s="390">
        <v>4</v>
      </c>
      <c r="JE9" s="388" t="s">
        <v>1861</v>
      </c>
      <c r="JF9" s="389">
        <f t="shared" si="253"/>
        <v>2</v>
      </c>
      <c r="JG9" s="389">
        <f t="shared" si="254"/>
        <v>1003</v>
      </c>
      <c r="JH9" s="390">
        <v>2</v>
      </c>
      <c r="JI9" s="398" t="str">
        <f t="shared" si="255"/>
        <v>1|8|4,2|1003|2</v>
      </c>
      <c r="JK9" s="125">
        <v>10</v>
      </c>
      <c r="JL9" s="388" t="s">
        <v>1543</v>
      </c>
      <c r="JM9" s="389">
        <f t="shared" si="124"/>
        <v>1</v>
      </c>
      <c r="JN9" s="389">
        <f t="shared" si="125"/>
        <v>8</v>
      </c>
      <c r="JO9" s="390">
        <v>5</v>
      </c>
      <c r="JP9" s="388" t="s">
        <v>1862</v>
      </c>
      <c r="JQ9" s="389">
        <f t="shared" si="126"/>
        <v>1</v>
      </c>
      <c r="JR9" s="389">
        <f t="shared" si="127"/>
        <v>2</v>
      </c>
      <c r="JS9" s="390">
        <v>25000</v>
      </c>
      <c r="JT9" s="398" t="str">
        <f t="shared" si="128"/>
        <v>1|8|5,1|2|25000</v>
      </c>
      <c r="JV9" s="125">
        <v>10</v>
      </c>
      <c r="JW9" s="388" t="s">
        <v>1543</v>
      </c>
      <c r="JX9" s="389">
        <f t="shared" si="129"/>
        <v>1</v>
      </c>
      <c r="JY9" s="389">
        <f t="shared" si="130"/>
        <v>8</v>
      </c>
      <c r="JZ9" s="390">
        <v>5</v>
      </c>
      <c r="KA9" s="388" t="s">
        <v>1857</v>
      </c>
      <c r="KB9" s="389">
        <f t="shared" si="131"/>
        <v>1</v>
      </c>
      <c r="KC9" s="389">
        <f t="shared" si="132"/>
        <v>1</v>
      </c>
      <c r="KD9" s="390">
        <f t="shared" si="256"/>
        <v>4</v>
      </c>
      <c r="KE9" s="398" t="str">
        <f t="shared" si="133"/>
        <v>1|8|5,1|1|4</v>
      </c>
      <c r="KG9" s="125">
        <v>10</v>
      </c>
      <c r="KH9" s="388" t="s">
        <v>1543</v>
      </c>
      <c r="KI9" s="389">
        <f t="shared" si="134"/>
        <v>1</v>
      </c>
      <c r="KJ9" s="389">
        <f t="shared" si="135"/>
        <v>8</v>
      </c>
      <c r="KK9" s="390">
        <v>5</v>
      </c>
      <c r="KL9" s="388" t="s">
        <v>1855</v>
      </c>
      <c r="KM9" s="389">
        <f t="shared" si="136"/>
        <v>2</v>
      </c>
      <c r="KN9" s="389">
        <f t="shared" si="137"/>
        <v>1003</v>
      </c>
      <c r="KO9" s="390">
        <v>2</v>
      </c>
      <c r="KP9" s="398" t="str">
        <f t="shared" si="138"/>
        <v>1|8|5,2|1003|2</v>
      </c>
      <c r="LN9" s="125">
        <v>10</v>
      </c>
      <c r="LO9" s="388" t="s">
        <v>1543</v>
      </c>
      <c r="LP9" s="389">
        <f t="shared" si="139"/>
        <v>1</v>
      </c>
      <c r="LQ9" s="389">
        <f t="shared" si="140"/>
        <v>8</v>
      </c>
      <c r="LR9" s="390">
        <v>10</v>
      </c>
      <c r="LS9" s="388" t="s">
        <v>1623</v>
      </c>
      <c r="LT9" s="389">
        <f t="shared" si="141"/>
        <v>1</v>
      </c>
      <c r="LU9" s="389">
        <f t="shared" si="142"/>
        <v>2</v>
      </c>
      <c r="LV9" s="390">
        <v>25000</v>
      </c>
      <c r="LW9" s="398" t="str">
        <f t="shared" si="143"/>
        <v>1|8|10,1|2|25000</v>
      </c>
      <c r="LY9" s="125">
        <v>10</v>
      </c>
      <c r="LZ9" s="388" t="s">
        <v>1543</v>
      </c>
      <c r="MA9" s="389">
        <f t="shared" si="144"/>
        <v>1</v>
      </c>
      <c r="MB9" s="389">
        <f t="shared" si="145"/>
        <v>8</v>
      </c>
      <c r="MC9" s="390">
        <v>10</v>
      </c>
      <c r="MD9" s="388" t="s">
        <v>1623</v>
      </c>
      <c r="ME9" s="389">
        <f t="shared" si="146"/>
        <v>1</v>
      </c>
      <c r="MF9" s="389">
        <f t="shared" si="147"/>
        <v>2</v>
      </c>
      <c r="MG9" s="390">
        <v>25000</v>
      </c>
      <c r="MH9" s="398" t="str">
        <f t="shared" si="148"/>
        <v>1|8|10,1|2|25000</v>
      </c>
      <c r="OX9" s="341">
        <v>15</v>
      </c>
      <c r="OY9" s="388" t="s">
        <v>1543</v>
      </c>
      <c r="OZ9" s="389">
        <f t="shared" si="165"/>
        <v>1</v>
      </c>
      <c r="PA9" s="389">
        <f t="shared" si="166"/>
        <v>8</v>
      </c>
      <c r="PB9" s="390">
        <v>10</v>
      </c>
      <c r="PC9" s="388" t="s">
        <v>1865</v>
      </c>
      <c r="PD9" s="389">
        <f t="shared" si="167"/>
        <v>2</v>
      </c>
      <c r="PE9" s="389">
        <f t="shared" si="168"/>
        <v>1002</v>
      </c>
      <c r="PF9" s="390">
        <v>2</v>
      </c>
      <c r="PG9" s="398" t="str">
        <f t="shared" si="169"/>
        <v>1|8|10,2|1002|2</v>
      </c>
      <c r="PI9" s="341">
        <v>15</v>
      </c>
      <c r="PJ9" s="388" t="s">
        <v>1543</v>
      </c>
      <c r="PK9" s="389">
        <f t="shared" si="170"/>
        <v>1</v>
      </c>
      <c r="PL9" s="389">
        <f t="shared" si="171"/>
        <v>8</v>
      </c>
      <c r="PM9" s="390">
        <v>10</v>
      </c>
      <c r="PN9" s="388" t="s">
        <v>1866</v>
      </c>
      <c r="PO9" s="389">
        <f t="shared" si="172"/>
        <v>2</v>
      </c>
      <c r="PP9" s="389">
        <f t="shared" si="173"/>
        <v>1004</v>
      </c>
      <c r="PQ9" s="390">
        <v>2</v>
      </c>
      <c r="PR9" s="398" t="str">
        <f t="shared" si="174"/>
        <v>1|8|10,2|1004|2</v>
      </c>
      <c r="PT9" s="402">
        <v>50</v>
      </c>
      <c r="PU9" s="388" t="s">
        <v>1543</v>
      </c>
      <c r="PV9" s="389">
        <f t="shared" si="175"/>
        <v>1</v>
      </c>
      <c r="PW9" s="389">
        <f t="shared" si="176"/>
        <v>8</v>
      </c>
      <c r="PX9" s="390">
        <v>5</v>
      </c>
      <c r="PY9" s="388" t="s">
        <v>1623</v>
      </c>
      <c r="PZ9" s="389">
        <f t="shared" si="177"/>
        <v>1</v>
      </c>
      <c r="QA9" s="389">
        <f t="shared" si="178"/>
        <v>2</v>
      </c>
      <c r="QB9" s="390">
        <v>25000</v>
      </c>
      <c r="QC9" s="398" t="str">
        <f t="shared" si="179"/>
        <v>1|8|5,1|2|25000</v>
      </c>
      <c r="QE9" s="402">
        <v>500</v>
      </c>
      <c r="QF9" s="388" t="s">
        <v>1543</v>
      </c>
      <c r="QG9" s="389">
        <f t="shared" si="180"/>
        <v>1</v>
      </c>
      <c r="QH9" s="389">
        <f t="shared" si="181"/>
        <v>8</v>
      </c>
      <c r="QI9" s="390">
        <v>5</v>
      </c>
      <c r="QJ9" s="388" t="s">
        <v>1623</v>
      </c>
      <c r="QK9" s="389">
        <f t="shared" si="182"/>
        <v>1</v>
      </c>
      <c r="QL9" s="389">
        <f t="shared" si="183"/>
        <v>2</v>
      </c>
      <c r="QM9" s="390">
        <v>25000</v>
      </c>
      <c r="QN9" s="398" t="str">
        <f t="shared" si="184"/>
        <v>1|8|5,1|2|25000</v>
      </c>
      <c r="QP9" s="341">
        <v>10</v>
      </c>
      <c r="QQ9" s="388" t="s">
        <v>1543</v>
      </c>
      <c r="QR9" s="389">
        <f t="shared" si="185"/>
        <v>1</v>
      </c>
      <c r="QS9" s="389">
        <f t="shared" si="186"/>
        <v>8</v>
      </c>
      <c r="QT9" s="390">
        <v>5</v>
      </c>
      <c r="QU9" s="388" t="s">
        <v>1867</v>
      </c>
      <c r="QV9" s="389">
        <f t="shared" si="187"/>
        <v>2</v>
      </c>
      <c r="QW9" s="389">
        <f t="shared" si="188"/>
        <v>1001</v>
      </c>
      <c r="QX9" s="390">
        <v>2</v>
      </c>
      <c r="QY9" s="398" t="str">
        <f t="shared" si="189"/>
        <v>1|8|5,2|1001|2</v>
      </c>
      <c r="RA9" s="341">
        <v>10</v>
      </c>
      <c r="RB9" s="388" t="s">
        <v>1543</v>
      </c>
      <c r="RC9" s="389">
        <f t="shared" si="190"/>
        <v>1</v>
      </c>
      <c r="RD9" s="389">
        <f t="shared" si="191"/>
        <v>8</v>
      </c>
      <c r="RE9" s="390">
        <v>5</v>
      </c>
      <c r="RF9" s="388" t="s">
        <v>1865</v>
      </c>
      <c r="RG9" s="389">
        <f t="shared" si="192"/>
        <v>2</v>
      </c>
      <c r="RH9" s="389">
        <f t="shared" si="193"/>
        <v>1002</v>
      </c>
      <c r="RI9" s="390">
        <v>2</v>
      </c>
      <c r="RJ9" s="398" t="str">
        <f t="shared" si="194"/>
        <v>1|8|5,2|1002|2</v>
      </c>
      <c r="RK9" s="341">
        <v>20</v>
      </c>
      <c r="RL9" s="125">
        <f t="shared" si="149"/>
        <v>480</v>
      </c>
      <c r="RM9" s="388" t="s">
        <v>1543</v>
      </c>
      <c r="RN9" s="389">
        <f t="shared" si="195"/>
        <v>1</v>
      </c>
      <c r="RO9" s="389">
        <f t="shared" si="196"/>
        <v>8</v>
      </c>
      <c r="RP9" s="390">
        <v>5</v>
      </c>
      <c r="RQ9" s="388" t="s">
        <v>1623</v>
      </c>
      <c r="RR9" s="389">
        <f t="shared" si="197"/>
        <v>1</v>
      </c>
      <c r="RS9" s="389">
        <f t="shared" si="198"/>
        <v>2</v>
      </c>
      <c r="RT9" s="390">
        <v>25000</v>
      </c>
      <c r="RU9" s="398" t="str">
        <f t="shared" si="199"/>
        <v>1|8|5,1|2|25000</v>
      </c>
      <c r="RV9" s="341">
        <v>20</v>
      </c>
      <c r="RW9" s="125">
        <f t="shared" si="150"/>
        <v>480</v>
      </c>
      <c r="RX9" s="388" t="s">
        <v>1543</v>
      </c>
      <c r="RY9" s="389">
        <f t="shared" si="200"/>
        <v>1</v>
      </c>
      <c r="RZ9" s="389">
        <f t="shared" si="201"/>
        <v>8</v>
      </c>
      <c r="SA9" s="390">
        <v>5</v>
      </c>
      <c r="SB9" s="388" t="s">
        <v>1623</v>
      </c>
      <c r="SC9" s="389">
        <f t="shared" si="202"/>
        <v>1</v>
      </c>
      <c r="SD9" s="389">
        <f t="shared" si="203"/>
        <v>2</v>
      </c>
      <c r="SE9" s="390">
        <v>25000</v>
      </c>
      <c r="SF9" s="398" t="str">
        <f t="shared" si="204"/>
        <v>1|8|5,1|2|25000</v>
      </c>
      <c r="SG9" s="341">
        <v>20</v>
      </c>
      <c r="SH9" s="125">
        <f t="shared" si="151"/>
        <v>480</v>
      </c>
      <c r="SI9" s="388" t="s">
        <v>1543</v>
      </c>
      <c r="SJ9" s="389">
        <f t="shared" si="205"/>
        <v>1</v>
      </c>
      <c r="SK9" s="389">
        <f t="shared" si="206"/>
        <v>8</v>
      </c>
      <c r="SL9" s="390">
        <v>5</v>
      </c>
      <c r="SM9" s="388" t="s">
        <v>1623</v>
      </c>
      <c r="SN9" s="389">
        <f t="shared" si="207"/>
        <v>1</v>
      </c>
      <c r="SO9" s="389">
        <f t="shared" si="208"/>
        <v>2</v>
      </c>
      <c r="SP9" s="390">
        <v>25000</v>
      </c>
      <c r="SQ9" s="398" t="str">
        <f t="shared" si="209"/>
        <v>1|8|5,1|2|25000</v>
      </c>
      <c r="TY9" s="341">
        <f t="shared" si="152"/>
        <v>5</v>
      </c>
      <c r="TZ9" s="341">
        <v>10</v>
      </c>
      <c r="UA9" s="388" t="s">
        <v>1543</v>
      </c>
      <c r="UB9" s="389">
        <f t="shared" si="210"/>
        <v>1</v>
      </c>
      <c r="UC9" s="389">
        <f t="shared" si="211"/>
        <v>8</v>
      </c>
      <c r="UD9" s="390">
        <v>2</v>
      </c>
      <c r="UE9" s="388" t="s">
        <v>1859</v>
      </c>
      <c r="UF9" s="389">
        <f t="shared" si="212"/>
        <v>2</v>
      </c>
      <c r="UG9" s="389">
        <f t="shared" si="213"/>
        <v>1001</v>
      </c>
      <c r="UH9" s="390">
        <v>2</v>
      </c>
      <c r="UI9" s="398" t="str">
        <f t="shared" si="214"/>
        <v>1|8|2,2|1001|2</v>
      </c>
      <c r="UJ9" s="341">
        <f t="shared" si="153"/>
        <v>150</v>
      </c>
      <c r="UK9" s="341">
        <v>5</v>
      </c>
      <c r="UL9" s="388" t="s">
        <v>1543</v>
      </c>
      <c r="UM9" s="389">
        <f t="shared" si="0"/>
        <v>1</v>
      </c>
      <c r="UN9" s="389">
        <f t="shared" si="1"/>
        <v>8</v>
      </c>
      <c r="UO9" s="390">
        <v>50</v>
      </c>
      <c r="UP9" s="388" t="s">
        <v>1868</v>
      </c>
      <c r="UQ9" s="389">
        <f t="shared" si="2"/>
        <v>2</v>
      </c>
      <c r="UR9" s="389">
        <f t="shared" si="3"/>
        <v>1003</v>
      </c>
      <c r="US9" s="390">
        <v>25</v>
      </c>
      <c r="UT9" s="398" t="str">
        <f t="shared" si="4"/>
        <v>1|8|50,2|1003|25</v>
      </c>
    </row>
    <row r="10" spans="1:577" ht="15" x14ac:dyDescent="0.35">
      <c r="A10" s="341" t="str">
        <f>'抽奖|MoonBless'!DN10</f>
        <v>狂暴</v>
      </c>
      <c r="B10" s="341">
        <f>'抽奖|MoonBless'!DO10</f>
        <v>0.5</v>
      </c>
      <c r="C10" s="341">
        <f>'抽奖|MoonBless'!DP10</f>
        <v>10</v>
      </c>
      <c r="D10" s="341">
        <f>'抽奖|MoonBless'!DQ10</f>
        <v>2</v>
      </c>
      <c r="E10" s="341">
        <f>'抽奖|MoonBless'!DR10</f>
        <v>1003</v>
      </c>
      <c r="G10" s="125">
        <f>G9+5</f>
        <v>15</v>
      </c>
      <c r="H10" s="388" t="s">
        <v>1543</v>
      </c>
      <c r="I10" s="389">
        <f t="shared" si="5"/>
        <v>1</v>
      </c>
      <c r="J10" s="389">
        <f t="shared" si="6"/>
        <v>8</v>
      </c>
      <c r="K10" s="390">
        <v>9</v>
      </c>
      <c r="L10" s="388" t="s">
        <v>1623</v>
      </c>
      <c r="M10" s="389">
        <f t="shared" si="7"/>
        <v>1</v>
      </c>
      <c r="N10" s="389">
        <f t="shared" si="8"/>
        <v>2</v>
      </c>
      <c r="O10" s="390">
        <v>25000</v>
      </c>
      <c r="P10" s="341" t="str">
        <f t="shared" si="9"/>
        <v>1|8|9,1|2|25000</v>
      </c>
      <c r="Q10" s="404">
        <f t="shared" si="10"/>
        <v>1.8518518518518519</v>
      </c>
      <c r="R10" s="125">
        <v>40000</v>
      </c>
      <c r="S10" s="388" t="s">
        <v>1543</v>
      </c>
      <c r="T10" s="389">
        <f t="shared" si="11"/>
        <v>1</v>
      </c>
      <c r="U10" s="389">
        <f t="shared" si="12"/>
        <v>8</v>
      </c>
      <c r="V10" s="390">
        <v>10</v>
      </c>
      <c r="W10" s="388" t="s">
        <v>1623</v>
      </c>
      <c r="X10" s="389">
        <f t="shared" si="13"/>
        <v>1</v>
      </c>
      <c r="Y10" s="389">
        <f t="shared" si="14"/>
        <v>2</v>
      </c>
      <c r="Z10" s="390">
        <v>25000</v>
      </c>
      <c r="AA10" s="341" t="str">
        <f t="shared" si="15"/>
        <v>1|8|10,1|2|25000</v>
      </c>
      <c r="AB10" s="404">
        <f>VLOOKUP(AC10,'用户升级|RoleUp'!A:L,12,0)</f>
        <v>16.133333333333333</v>
      </c>
      <c r="AC10" s="125">
        <v>30</v>
      </c>
      <c r="AD10" s="388" t="s">
        <v>1543</v>
      </c>
      <c r="AE10" s="389">
        <f t="shared" si="16"/>
        <v>1</v>
      </c>
      <c r="AF10" s="389">
        <f t="shared" si="17"/>
        <v>8</v>
      </c>
      <c r="AG10" s="390">
        <v>10</v>
      </c>
      <c r="AH10" s="388" t="s">
        <v>1623</v>
      </c>
      <c r="AI10" s="389">
        <f t="shared" si="18"/>
        <v>1</v>
      </c>
      <c r="AJ10" s="389">
        <f t="shared" si="19"/>
        <v>2</v>
      </c>
      <c r="AK10" s="390">
        <v>50000</v>
      </c>
      <c r="AL10" s="341" t="str">
        <f t="shared" si="20"/>
        <v>1|8|10,1|2|50000</v>
      </c>
      <c r="AM10" s="341">
        <f t="shared" si="154"/>
        <v>7.5</v>
      </c>
      <c r="AN10" s="125">
        <v>30</v>
      </c>
      <c r="AO10" s="388" t="s">
        <v>1543</v>
      </c>
      <c r="AP10" s="389">
        <f t="shared" si="155"/>
        <v>1</v>
      </c>
      <c r="AQ10" s="389">
        <f t="shared" si="156"/>
        <v>8</v>
      </c>
      <c r="AR10" s="390">
        <v>5</v>
      </c>
      <c r="AS10" s="388" t="s">
        <v>1644</v>
      </c>
      <c r="AT10" s="389">
        <f t="shared" si="157"/>
        <v>2</v>
      </c>
      <c r="AU10" s="389">
        <f t="shared" si="158"/>
        <v>1001</v>
      </c>
      <c r="AV10" s="390">
        <v>2</v>
      </c>
      <c r="AW10" s="341" t="str">
        <f t="shared" si="159"/>
        <v>1|8|5,2|1001|2</v>
      </c>
      <c r="AX10" s="403">
        <f t="shared" si="27"/>
        <v>5</v>
      </c>
      <c r="AY10" s="125">
        <v>300</v>
      </c>
      <c r="AZ10" s="388" t="s">
        <v>1543</v>
      </c>
      <c r="BA10" s="389">
        <f t="shared" si="28"/>
        <v>1</v>
      </c>
      <c r="BB10" s="389">
        <f t="shared" si="29"/>
        <v>8</v>
      </c>
      <c r="BC10" s="390">
        <v>10</v>
      </c>
      <c r="BD10" s="388" t="s">
        <v>1653</v>
      </c>
      <c r="BE10" s="389">
        <f t="shared" si="30"/>
        <v>1</v>
      </c>
      <c r="BF10" s="389">
        <f t="shared" si="31"/>
        <v>2</v>
      </c>
      <c r="BG10" s="390">
        <v>30000</v>
      </c>
      <c r="BH10" s="341" t="str">
        <f t="shared" si="32"/>
        <v>1|8|10,1|2|30000</v>
      </c>
      <c r="BJ10" s="125">
        <v>6</v>
      </c>
      <c r="BK10" s="388" t="s">
        <v>1543</v>
      </c>
      <c r="BL10" s="389">
        <f t="shared" si="33"/>
        <v>1</v>
      </c>
      <c r="BM10" s="389">
        <f t="shared" si="34"/>
        <v>8</v>
      </c>
      <c r="BN10" s="390">
        <v>35</v>
      </c>
      <c r="BO10" s="388" t="s">
        <v>1855</v>
      </c>
      <c r="BP10" s="389">
        <f t="shared" si="35"/>
        <v>2</v>
      </c>
      <c r="BQ10" s="389">
        <f t="shared" si="36"/>
        <v>1003</v>
      </c>
      <c r="BR10" s="390">
        <v>30</v>
      </c>
      <c r="BS10" s="398" t="str">
        <f t="shared" si="37"/>
        <v>1|8|35,2|1003|30</v>
      </c>
      <c r="BT10" s="341">
        <f t="shared" si="38"/>
        <v>10000000</v>
      </c>
      <c r="BU10" s="402">
        <v>200000000</v>
      </c>
      <c r="BV10" s="388" t="s">
        <v>1730</v>
      </c>
      <c r="BW10" s="389">
        <f t="shared" si="160"/>
        <v>1</v>
      </c>
      <c r="BX10" s="389">
        <f t="shared" si="161"/>
        <v>8</v>
      </c>
      <c r="BY10" s="390">
        <v>5</v>
      </c>
      <c r="BZ10" s="388" t="s">
        <v>1856</v>
      </c>
      <c r="CA10" s="389">
        <f t="shared" si="162"/>
        <v>2</v>
      </c>
      <c r="CB10" s="389">
        <f t="shared" si="163"/>
        <v>1001</v>
      </c>
      <c r="CC10" s="390">
        <f>CC5+1</f>
        <v>3</v>
      </c>
      <c r="CD10" s="398" t="str">
        <f t="shared" si="164"/>
        <v>1|8|5,2|1001|3</v>
      </c>
      <c r="CF10" s="125">
        <v>200</v>
      </c>
      <c r="CG10" s="388" t="s">
        <v>1543</v>
      </c>
      <c r="CH10" s="389">
        <f t="shared" si="39"/>
        <v>1</v>
      </c>
      <c r="CI10" s="389">
        <f t="shared" si="40"/>
        <v>8</v>
      </c>
      <c r="CJ10" s="390">
        <v>4</v>
      </c>
      <c r="CK10" s="388" t="s">
        <v>1857</v>
      </c>
      <c r="CL10" s="389">
        <f t="shared" si="41"/>
        <v>1</v>
      </c>
      <c r="CM10" s="389">
        <f t="shared" si="42"/>
        <v>1</v>
      </c>
      <c r="CN10" s="390">
        <f t="shared" si="215"/>
        <v>3</v>
      </c>
      <c r="CO10" s="398" t="str">
        <f t="shared" si="43"/>
        <v>1|8|4,1|1|3</v>
      </c>
      <c r="CQ10" s="125">
        <v>200</v>
      </c>
      <c r="CR10" s="388" t="s">
        <v>1543</v>
      </c>
      <c r="CS10" s="389">
        <f t="shared" si="44"/>
        <v>1</v>
      </c>
      <c r="CT10" s="389">
        <f t="shared" si="45"/>
        <v>8</v>
      </c>
      <c r="CU10" s="390">
        <v>4</v>
      </c>
      <c r="CV10" s="388" t="s">
        <v>1644</v>
      </c>
      <c r="CW10" s="389">
        <f t="shared" si="46"/>
        <v>2</v>
      </c>
      <c r="CX10" s="389">
        <f t="shared" si="47"/>
        <v>1001</v>
      </c>
      <c r="CY10" s="390">
        <f>CY5+1</f>
        <v>2</v>
      </c>
      <c r="CZ10" s="398" t="str">
        <f t="shared" si="48"/>
        <v>1|8|4,2|1001|2</v>
      </c>
      <c r="DB10" s="125">
        <v>200</v>
      </c>
      <c r="DC10" s="388" t="s">
        <v>1543</v>
      </c>
      <c r="DD10" s="389">
        <f t="shared" si="49"/>
        <v>1</v>
      </c>
      <c r="DE10" s="389">
        <f t="shared" si="50"/>
        <v>8</v>
      </c>
      <c r="DF10" s="390">
        <v>4</v>
      </c>
      <c r="DG10" s="388" t="s">
        <v>1858</v>
      </c>
      <c r="DH10" s="389">
        <f t="shared" si="51"/>
        <v>2</v>
      </c>
      <c r="DI10" s="389">
        <f t="shared" si="52"/>
        <v>1002</v>
      </c>
      <c r="DJ10" s="390">
        <f>DJ5+1</f>
        <v>2</v>
      </c>
      <c r="DK10" s="398" t="str">
        <f t="shared" si="53"/>
        <v>1|8|4,2|1002|2</v>
      </c>
      <c r="DM10" s="125">
        <v>200</v>
      </c>
      <c r="DN10" s="388" t="s">
        <v>1543</v>
      </c>
      <c r="DO10" s="389">
        <f t="shared" si="54"/>
        <v>1</v>
      </c>
      <c r="DP10" s="389">
        <f t="shared" si="55"/>
        <v>8</v>
      </c>
      <c r="DQ10" s="390">
        <v>4</v>
      </c>
      <c r="DR10" s="388" t="s">
        <v>1623</v>
      </c>
      <c r="DS10" s="389">
        <f t="shared" si="56"/>
        <v>1</v>
      </c>
      <c r="DT10" s="389">
        <f t="shared" si="57"/>
        <v>2</v>
      </c>
      <c r="DU10" s="390">
        <v>45000</v>
      </c>
      <c r="DV10" s="398" t="str">
        <f t="shared" si="58"/>
        <v>1|8|4,1|2|45000</v>
      </c>
      <c r="DX10" s="125">
        <v>1000</v>
      </c>
      <c r="DY10" s="388" t="s">
        <v>1543</v>
      </c>
      <c r="DZ10" s="389">
        <f t="shared" si="59"/>
        <v>1</v>
      </c>
      <c r="EA10" s="389">
        <f t="shared" si="60"/>
        <v>8</v>
      </c>
      <c r="EB10" s="390">
        <v>10</v>
      </c>
      <c r="EC10" s="388" t="s">
        <v>1623</v>
      </c>
      <c r="ED10" s="389">
        <f t="shared" si="61"/>
        <v>1</v>
      </c>
      <c r="EE10" s="389">
        <f t="shared" si="62"/>
        <v>2</v>
      </c>
      <c r="EF10" s="390">
        <v>30000</v>
      </c>
      <c r="EG10" s="398" t="str">
        <f t="shared" si="63"/>
        <v>1|8|10,1|2|30000</v>
      </c>
      <c r="EI10" s="125">
        <v>30</v>
      </c>
      <c r="EJ10" s="388" t="s">
        <v>1543</v>
      </c>
      <c r="EK10" s="389">
        <f t="shared" si="216"/>
        <v>1</v>
      </c>
      <c r="EL10" s="389">
        <f t="shared" si="217"/>
        <v>8</v>
      </c>
      <c r="EM10" s="390">
        <f>EM5+1</f>
        <v>2</v>
      </c>
      <c r="EN10" s="388" t="s">
        <v>1858</v>
      </c>
      <c r="EO10" s="389">
        <f t="shared" si="218"/>
        <v>2</v>
      </c>
      <c r="EP10" s="389">
        <f t="shared" si="219"/>
        <v>1002</v>
      </c>
      <c r="EQ10" s="390">
        <v>1</v>
      </c>
      <c r="ER10" s="398" t="str">
        <f t="shared" si="220"/>
        <v>1|8|2,2|1002|1</v>
      </c>
      <c r="ET10" s="125">
        <v>30</v>
      </c>
      <c r="EU10" s="388" t="s">
        <v>1543</v>
      </c>
      <c r="EV10" s="389">
        <f t="shared" si="221"/>
        <v>1</v>
      </c>
      <c r="EW10" s="389">
        <f t="shared" si="222"/>
        <v>8</v>
      </c>
      <c r="EX10" s="390">
        <f>EX5+2</f>
        <v>4</v>
      </c>
      <c r="EY10" s="388" t="s">
        <v>1859</v>
      </c>
      <c r="EZ10" s="389">
        <f t="shared" si="223"/>
        <v>2</v>
      </c>
      <c r="FA10" s="389">
        <f t="shared" si="224"/>
        <v>1001</v>
      </c>
      <c r="FB10" s="390">
        <v>1</v>
      </c>
      <c r="FC10" s="398" t="str">
        <f t="shared" si="225"/>
        <v>1|8|4,2|1001|1</v>
      </c>
      <c r="FE10" s="125">
        <v>30</v>
      </c>
      <c r="FF10" s="388" t="s">
        <v>1543</v>
      </c>
      <c r="FG10" s="389">
        <f t="shared" si="226"/>
        <v>1</v>
      </c>
      <c r="FH10" s="389">
        <f t="shared" si="227"/>
        <v>8</v>
      </c>
      <c r="FI10" s="390">
        <f>FI5+3</f>
        <v>6</v>
      </c>
      <c r="FJ10" s="388" t="s">
        <v>1878</v>
      </c>
      <c r="FK10" s="389">
        <f t="shared" si="228"/>
        <v>2</v>
      </c>
      <c r="FL10" s="389">
        <f t="shared" si="229"/>
        <v>1003</v>
      </c>
      <c r="FM10" s="390">
        <v>1</v>
      </c>
      <c r="FN10" s="398" t="str">
        <f t="shared" si="230"/>
        <v>1|8|6,2|1003|1</v>
      </c>
      <c r="FP10" s="125">
        <v>30</v>
      </c>
      <c r="FQ10" s="388" t="s">
        <v>1543</v>
      </c>
      <c r="FR10" s="389">
        <f t="shared" si="231"/>
        <v>1</v>
      </c>
      <c r="FS10" s="389">
        <f t="shared" si="232"/>
        <v>8</v>
      </c>
      <c r="FT10" s="390">
        <f>FT5+4</f>
        <v>8</v>
      </c>
      <c r="FU10" s="388" t="s">
        <v>1855</v>
      </c>
      <c r="FV10" s="389">
        <f t="shared" si="233"/>
        <v>2</v>
      </c>
      <c r="FW10" s="389">
        <f t="shared" si="234"/>
        <v>1003</v>
      </c>
      <c r="FX10" s="390">
        <v>2</v>
      </c>
      <c r="FY10" s="398" t="str">
        <f t="shared" si="235"/>
        <v>1|8|8,2|1003|2</v>
      </c>
      <c r="GA10" s="125">
        <v>200</v>
      </c>
      <c r="GB10" s="388" t="s">
        <v>1543</v>
      </c>
      <c r="GC10" s="389">
        <f t="shared" si="84"/>
        <v>1</v>
      </c>
      <c r="GD10" s="389">
        <f t="shared" si="85"/>
        <v>8</v>
      </c>
      <c r="GE10" s="390">
        <v>4</v>
      </c>
      <c r="GF10" s="388" t="s">
        <v>1623</v>
      </c>
      <c r="GG10" s="389">
        <f t="shared" si="86"/>
        <v>1</v>
      </c>
      <c r="GH10" s="389">
        <f t="shared" si="87"/>
        <v>2</v>
      </c>
      <c r="GI10" s="390">
        <v>30000</v>
      </c>
      <c r="GJ10" s="398" t="str">
        <f t="shared" si="88"/>
        <v>1|8|4,1|2|30000</v>
      </c>
      <c r="GL10" s="125">
        <v>200</v>
      </c>
      <c r="GM10" s="388" t="s">
        <v>1543</v>
      </c>
      <c r="GN10" s="389">
        <f t="shared" si="89"/>
        <v>1</v>
      </c>
      <c r="GO10" s="389">
        <f t="shared" si="90"/>
        <v>8</v>
      </c>
      <c r="GP10" s="390">
        <v>4</v>
      </c>
      <c r="GQ10" s="388" t="s">
        <v>1623</v>
      </c>
      <c r="GR10" s="389">
        <f t="shared" si="91"/>
        <v>1</v>
      </c>
      <c r="GS10" s="389">
        <f t="shared" si="92"/>
        <v>2</v>
      </c>
      <c r="GT10" s="390">
        <v>30000</v>
      </c>
      <c r="GU10" s="398" t="str">
        <f t="shared" si="93"/>
        <v>1|8|4,1|2|30000</v>
      </c>
      <c r="GW10" s="125">
        <v>200</v>
      </c>
      <c r="GX10" s="388" t="s">
        <v>1543</v>
      </c>
      <c r="GY10" s="389">
        <f t="shared" si="94"/>
        <v>1</v>
      </c>
      <c r="GZ10" s="389">
        <f t="shared" si="95"/>
        <v>8</v>
      </c>
      <c r="HA10" s="390">
        <v>4</v>
      </c>
      <c r="HB10" s="388" t="s">
        <v>1623</v>
      </c>
      <c r="HC10" s="389">
        <f t="shared" si="96"/>
        <v>1</v>
      </c>
      <c r="HD10" s="389">
        <f t="shared" si="97"/>
        <v>2</v>
      </c>
      <c r="HE10" s="390">
        <v>30000</v>
      </c>
      <c r="HF10" s="398" t="str">
        <f t="shared" si="98"/>
        <v>1|8|4,1|2|30000</v>
      </c>
      <c r="HH10" s="125">
        <v>200</v>
      </c>
      <c r="HI10" s="388" t="s">
        <v>1543</v>
      </c>
      <c r="HJ10" s="389">
        <f t="shared" si="99"/>
        <v>1</v>
      </c>
      <c r="HK10" s="389">
        <f t="shared" si="100"/>
        <v>8</v>
      </c>
      <c r="HL10" s="390">
        <v>4</v>
      </c>
      <c r="HM10" s="388" t="s">
        <v>1623</v>
      </c>
      <c r="HN10" s="389">
        <f t="shared" si="101"/>
        <v>1</v>
      </c>
      <c r="HO10" s="389">
        <f t="shared" si="102"/>
        <v>2</v>
      </c>
      <c r="HP10" s="390">
        <v>30000</v>
      </c>
      <c r="HQ10" s="398" t="str">
        <f t="shared" si="103"/>
        <v>1|8|4,1|2|30000</v>
      </c>
      <c r="HS10" s="125">
        <v>30</v>
      </c>
      <c r="HT10" s="388" t="s">
        <v>1543</v>
      </c>
      <c r="HU10" s="389">
        <f t="shared" si="236"/>
        <v>1</v>
      </c>
      <c r="HV10" s="389">
        <f t="shared" si="237"/>
        <v>8</v>
      </c>
      <c r="HW10" s="390">
        <f>HW5+1</f>
        <v>2</v>
      </c>
      <c r="HX10" s="388" t="s">
        <v>1860</v>
      </c>
      <c r="HY10" s="389">
        <f t="shared" si="238"/>
        <v>2</v>
      </c>
      <c r="HZ10" s="389">
        <f t="shared" si="239"/>
        <v>1001</v>
      </c>
      <c r="IA10" s="390">
        <v>1</v>
      </c>
      <c r="IB10" s="398" t="str">
        <f t="shared" si="240"/>
        <v>1|8|2,2|1001|1</v>
      </c>
      <c r="ID10" s="125">
        <v>30</v>
      </c>
      <c r="IE10" s="388" t="s">
        <v>1543</v>
      </c>
      <c r="IF10" s="389">
        <f t="shared" si="241"/>
        <v>1</v>
      </c>
      <c r="IG10" s="389">
        <f t="shared" si="242"/>
        <v>8</v>
      </c>
      <c r="IH10" s="390">
        <f>IH5+2</f>
        <v>4</v>
      </c>
      <c r="II10" s="388" t="s">
        <v>1644</v>
      </c>
      <c r="IJ10" s="389">
        <f t="shared" si="243"/>
        <v>2</v>
      </c>
      <c r="IK10" s="389">
        <f t="shared" si="244"/>
        <v>1001</v>
      </c>
      <c r="IL10" s="390">
        <v>2</v>
      </c>
      <c r="IM10" s="398" t="str">
        <f t="shared" si="245"/>
        <v>1|8|4,2|1001|2</v>
      </c>
      <c r="IO10" s="125">
        <v>30</v>
      </c>
      <c r="IP10" s="388" t="s">
        <v>1543</v>
      </c>
      <c r="IQ10" s="389">
        <f t="shared" si="246"/>
        <v>1</v>
      </c>
      <c r="IR10" s="389">
        <f t="shared" si="247"/>
        <v>8</v>
      </c>
      <c r="IS10" s="390">
        <f>IS5+3</f>
        <v>6</v>
      </c>
      <c r="IT10" s="388" t="s">
        <v>1861</v>
      </c>
      <c r="IU10" s="389">
        <f t="shared" si="248"/>
        <v>2</v>
      </c>
      <c r="IV10" s="389">
        <f t="shared" si="249"/>
        <v>1003</v>
      </c>
      <c r="IW10" s="390">
        <v>1</v>
      </c>
      <c r="IX10" s="398" t="str">
        <f t="shared" si="250"/>
        <v>1|8|6,2|1003|1</v>
      </c>
      <c r="IZ10" s="125">
        <v>30</v>
      </c>
      <c r="JA10" s="388" t="s">
        <v>1543</v>
      </c>
      <c r="JB10" s="389">
        <f t="shared" si="251"/>
        <v>1</v>
      </c>
      <c r="JC10" s="389">
        <f t="shared" si="252"/>
        <v>8</v>
      </c>
      <c r="JD10" s="390">
        <f>JD5+4</f>
        <v>8</v>
      </c>
      <c r="JE10" s="388" t="s">
        <v>1861</v>
      </c>
      <c r="JF10" s="389">
        <f t="shared" si="253"/>
        <v>2</v>
      </c>
      <c r="JG10" s="389">
        <f t="shared" si="254"/>
        <v>1003</v>
      </c>
      <c r="JH10" s="390">
        <v>2</v>
      </c>
      <c r="JI10" s="398" t="str">
        <f t="shared" si="255"/>
        <v>1|8|8,2|1003|2</v>
      </c>
      <c r="JK10" s="125">
        <v>12</v>
      </c>
      <c r="JL10" s="388" t="s">
        <v>1543</v>
      </c>
      <c r="JM10" s="389">
        <f t="shared" si="124"/>
        <v>1</v>
      </c>
      <c r="JN10" s="389">
        <f t="shared" si="125"/>
        <v>8</v>
      </c>
      <c r="JO10" s="390">
        <v>5</v>
      </c>
      <c r="JP10" s="388" t="s">
        <v>1862</v>
      </c>
      <c r="JQ10" s="389">
        <f t="shared" si="126"/>
        <v>1</v>
      </c>
      <c r="JR10" s="389">
        <f t="shared" si="127"/>
        <v>2</v>
      </c>
      <c r="JS10" s="390">
        <v>30000</v>
      </c>
      <c r="JT10" s="398" t="str">
        <f t="shared" si="128"/>
        <v>1|8|5,1|2|30000</v>
      </c>
      <c r="JV10" s="125">
        <v>12</v>
      </c>
      <c r="JW10" s="388" t="s">
        <v>1543</v>
      </c>
      <c r="JX10" s="389">
        <f t="shared" si="129"/>
        <v>1</v>
      </c>
      <c r="JY10" s="389">
        <f t="shared" si="130"/>
        <v>8</v>
      </c>
      <c r="JZ10" s="390">
        <v>5</v>
      </c>
      <c r="KA10" s="388" t="s">
        <v>1857</v>
      </c>
      <c r="KB10" s="389">
        <f t="shared" si="131"/>
        <v>1</v>
      </c>
      <c r="KC10" s="389">
        <f t="shared" si="132"/>
        <v>1</v>
      </c>
      <c r="KD10" s="390">
        <f t="shared" si="256"/>
        <v>4</v>
      </c>
      <c r="KE10" s="398" t="str">
        <f t="shared" si="133"/>
        <v>1|8|5,1|1|4</v>
      </c>
      <c r="KG10" s="125">
        <v>12</v>
      </c>
      <c r="KH10" s="388" t="s">
        <v>1543</v>
      </c>
      <c r="KI10" s="389">
        <f t="shared" si="134"/>
        <v>1</v>
      </c>
      <c r="KJ10" s="389">
        <f t="shared" si="135"/>
        <v>8</v>
      </c>
      <c r="KK10" s="390">
        <v>5</v>
      </c>
      <c r="KL10" s="388" t="s">
        <v>1855</v>
      </c>
      <c r="KM10" s="389">
        <f t="shared" si="136"/>
        <v>2</v>
      </c>
      <c r="KN10" s="389">
        <f t="shared" si="137"/>
        <v>1003</v>
      </c>
      <c r="KO10" s="390">
        <f>KO5+1</f>
        <v>3</v>
      </c>
      <c r="KP10" s="398" t="str">
        <f t="shared" si="138"/>
        <v>1|8|5,2|1003|3</v>
      </c>
      <c r="LN10" s="125">
        <v>12</v>
      </c>
      <c r="LO10" s="388" t="s">
        <v>1543</v>
      </c>
      <c r="LP10" s="389">
        <f t="shared" si="139"/>
        <v>1</v>
      </c>
      <c r="LQ10" s="389">
        <f t="shared" si="140"/>
        <v>8</v>
      </c>
      <c r="LR10" s="390">
        <v>10</v>
      </c>
      <c r="LS10" s="388" t="s">
        <v>1623</v>
      </c>
      <c r="LT10" s="389">
        <f t="shared" si="141"/>
        <v>1</v>
      </c>
      <c r="LU10" s="389">
        <f t="shared" si="142"/>
        <v>2</v>
      </c>
      <c r="LV10" s="390">
        <v>30000</v>
      </c>
      <c r="LW10" s="398" t="str">
        <f t="shared" si="143"/>
        <v>1|8|10,1|2|30000</v>
      </c>
      <c r="LY10" s="125">
        <v>12</v>
      </c>
      <c r="LZ10" s="388" t="s">
        <v>1543</v>
      </c>
      <c r="MA10" s="389">
        <f t="shared" si="144"/>
        <v>1</v>
      </c>
      <c r="MB10" s="389">
        <f t="shared" si="145"/>
        <v>8</v>
      </c>
      <c r="MC10" s="390">
        <v>10</v>
      </c>
      <c r="MD10" s="388" t="s">
        <v>1623</v>
      </c>
      <c r="ME10" s="389">
        <f t="shared" si="146"/>
        <v>1</v>
      </c>
      <c r="MF10" s="389">
        <f t="shared" si="147"/>
        <v>2</v>
      </c>
      <c r="MG10" s="390">
        <v>30000</v>
      </c>
      <c r="MH10" s="398" t="str">
        <f t="shared" si="148"/>
        <v>1|8|10,1|2|30000</v>
      </c>
      <c r="OX10" s="341">
        <v>20</v>
      </c>
      <c r="OY10" s="388" t="s">
        <v>1543</v>
      </c>
      <c r="OZ10" s="389">
        <f t="shared" si="165"/>
        <v>1</v>
      </c>
      <c r="PA10" s="389">
        <f t="shared" si="166"/>
        <v>8</v>
      </c>
      <c r="PB10" s="390">
        <v>10</v>
      </c>
      <c r="PC10" s="388" t="s">
        <v>1865</v>
      </c>
      <c r="PD10" s="389">
        <f t="shared" si="167"/>
        <v>2</v>
      </c>
      <c r="PE10" s="389">
        <f t="shared" si="168"/>
        <v>1002</v>
      </c>
      <c r="PF10" s="390">
        <v>2</v>
      </c>
      <c r="PG10" s="398" t="str">
        <f t="shared" si="169"/>
        <v>1|8|10,2|1002|2</v>
      </c>
      <c r="PI10" s="341">
        <v>20</v>
      </c>
      <c r="PJ10" s="388" t="s">
        <v>1543</v>
      </c>
      <c r="PK10" s="389">
        <f t="shared" si="170"/>
        <v>1</v>
      </c>
      <c r="PL10" s="389">
        <f t="shared" si="171"/>
        <v>8</v>
      </c>
      <c r="PM10" s="390">
        <v>10</v>
      </c>
      <c r="PN10" s="388" t="s">
        <v>1866</v>
      </c>
      <c r="PO10" s="389">
        <f t="shared" si="172"/>
        <v>2</v>
      </c>
      <c r="PP10" s="389">
        <f t="shared" si="173"/>
        <v>1004</v>
      </c>
      <c r="PQ10" s="390">
        <v>2</v>
      </c>
      <c r="PR10" s="398" t="str">
        <f t="shared" si="174"/>
        <v>1|8|10,2|1004|2</v>
      </c>
      <c r="PT10" s="341">
        <v>60</v>
      </c>
      <c r="PU10" s="388" t="s">
        <v>1543</v>
      </c>
      <c r="PV10" s="389">
        <f t="shared" si="175"/>
        <v>1</v>
      </c>
      <c r="PW10" s="389">
        <f t="shared" si="176"/>
        <v>8</v>
      </c>
      <c r="PX10" s="390">
        <v>5</v>
      </c>
      <c r="PY10" s="388" t="s">
        <v>1623</v>
      </c>
      <c r="PZ10" s="389">
        <f t="shared" si="177"/>
        <v>1</v>
      </c>
      <c r="QA10" s="389">
        <f t="shared" si="178"/>
        <v>2</v>
      </c>
      <c r="QB10" s="390">
        <v>30000</v>
      </c>
      <c r="QC10" s="398" t="str">
        <f t="shared" si="179"/>
        <v>1|8|5,1|2|30000</v>
      </c>
      <c r="QE10" s="402">
        <v>600</v>
      </c>
      <c r="QF10" s="388" t="s">
        <v>1543</v>
      </c>
      <c r="QG10" s="389">
        <f t="shared" si="180"/>
        <v>1</v>
      </c>
      <c r="QH10" s="389">
        <f t="shared" si="181"/>
        <v>8</v>
      </c>
      <c r="QI10" s="390">
        <v>5</v>
      </c>
      <c r="QJ10" s="388" t="s">
        <v>1623</v>
      </c>
      <c r="QK10" s="389">
        <f t="shared" si="182"/>
        <v>1</v>
      </c>
      <c r="QL10" s="389">
        <f t="shared" si="183"/>
        <v>2</v>
      </c>
      <c r="QM10" s="390">
        <v>30000</v>
      </c>
      <c r="QN10" s="398" t="str">
        <f t="shared" si="184"/>
        <v>1|8|5,1|2|30000</v>
      </c>
      <c r="QP10" s="341">
        <v>15</v>
      </c>
      <c r="QQ10" s="388" t="s">
        <v>1543</v>
      </c>
      <c r="QR10" s="389">
        <f t="shared" si="185"/>
        <v>1</v>
      </c>
      <c r="QS10" s="389">
        <f t="shared" si="186"/>
        <v>8</v>
      </c>
      <c r="QT10" s="390">
        <v>5</v>
      </c>
      <c r="QU10" s="388" t="s">
        <v>1867</v>
      </c>
      <c r="QV10" s="389">
        <f t="shared" si="187"/>
        <v>2</v>
      </c>
      <c r="QW10" s="389">
        <f t="shared" si="188"/>
        <v>1001</v>
      </c>
      <c r="QX10" s="390">
        <v>2</v>
      </c>
      <c r="QY10" s="398" t="str">
        <f t="shared" si="189"/>
        <v>1|8|5,2|1001|2</v>
      </c>
      <c r="RA10" s="341">
        <v>15</v>
      </c>
      <c r="RB10" s="388" t="s">
        <v>1543</v>
      </c>
      <c r="RC10" s="389">
        <f t="shared" si="190"/>
        <v>1</v>
      </c>
      <c r="RD10" s="389">
        <f t="shared" si="191"/>
        <v>8</v>
      </c>
      <c r="RE10" s="390">
        <v>5</v>
      </c>
      <c r="RF10" s="388" t="s">
        <v>1865</v>
      </c>
      <c r="RG10" s="389">
        <f t="shared" si="192"/>
        <v>2</v>
      </c>
      <c r="RH10" s="389">
        <f t="shared" si="193"/>
        <v>1002</v>
      </c>
      <c r="RI10" s="390">
        <v>2</v>
      </c>
      <c r="RJ10" s="398" t="str">
        <f t="shared" si="194"/>
        <v>1|8|5,2|1002|2</v>
      </c>
      <c r="RK10" s="341">
        <v>25</v>
      </c>
      <c r="RL10" s="125">
        <f t="shared" si="149"/>
        <v>600</v>
      </c>
      <c r="RM10" s="388" t="s">
        <v>1543</v>
      </c>
      <c r="RN10" s="389">
        <f t="shared" si="195"/>
        <v>1</v>
      </c>
      <c r="RO10" s="389">
        <f t="shared" si="196"/>
        <v>8</v>
      </c>
      <c r="RP10" s="390">
        <v>5</v>
      </c>
      <c r="RQ10" s="388" t="s">
        <v>1623</v>
      </c>
      <c r="RR10" s="389">
        <f t="shared" si="197"/>
        <v>1</v>
      </c>
      <c r="RS10" s="389">
        <f t="shared" si="198"/>
        <v>2</v>
      </c>
      <c r="RT10" s="390">
        <v>30000</v>
      </c>
      <c r="RU10" s="398" t="str">
        <f t="shared" si="199"/>
        <v>1|8|5,1|2|30000</v>
      </c>
      <c r="RV10" s="341">
        <v>25</v>
      </c>
      <c r="RW10" s="125">
        <f t="shared" si="150"/>
        <v>600</v>
      </c>
      <c r="RX10" s="388" t="s">
        <v>1543</v>
      </c>
      <c r="RY10" s="389">
        <f t="shared" si="200"/>
        <v>1</v>
      </c>
      <c r="RZ10" s="389">
        <f t="shared" si="201"/>
        <v>8</v>
      </c>
      <c r="SA10" s="390">
        <v>5</v>
      </c>
      <c r="SB10" s="388" t="s">
        <v>1623</v>
      </c>
      <c r="SC10" s="389">
        <f t="shared" si="202"/>
        <v>1</v>
      </c>
      <c r="SD10" s="389">
        <f t="shared" si="203"/>
        <v>2</v>
      </c>
      <c r="SE10" s="390">
        <v>30000</v>
      </c>
      <c r="SF10" s="398" t="str">
        <f t="shared" si="204"/>
        <v>1|8|5,1|2|30000</v>
      </c>
      <c r="SG10" s="341">
        <v>25</v>
      </c>
      <c r="SH10" s="125">
        <f t="shared" si="151"/>
        <v>600</v>
      </c>
      <c r="SI10" s="388" t="s">
        <v>1543</v>
      </c>
      <c r="SJ10" s="389">
        <f t="shared" si="205"/>
        <v>1</v>
      </c>
      <c r="SK10" s="389">
        <f t="shared" si="206"/>
        <v>8</v>
      </c>
      <c r="SL10" s="390">
        <v>5</v>
      </c>
      <c r="SM10" s="388" t="s">
        <v>1623</v>
      </c>
      <c r="SN10" s="389">
        <f t="shared" si="207"/>
        <v>1</v>
      </c>
      <c r="SO10" s="389">
        <f t="shared" si="208"/>
        <v>2</v>
      </c>
      <c r="SP10" s="390">
        <v>30000</v>
      </c>
      <c r="SQ10" s="398" t="str">
        <f t="shared" si="209"/>
        <v>1|8|5,1|2|30000</v>
      </c>
      <c r="TY10" s="341">
        <f t="shared" si="152"/>
        <v>7.5</v>
      </c>
      <c r="TZ10" s="341">
        <v>15</v>
      </c>
      <c r="UA10" s="388" t="s">
        <v>1543</v>
      </c>
      <c r="UB10" s="389">
        <f t="shared" si="210"/>
        <v>1</v>
      </c>
      <c r="UC10" s="389">
        <f t="shared" si="211"/>
        <v>8</v>
      </c>
      <c r="UD10" s="390">
        <v>3</v>
      </c>
      <c r="UE10" s="388" t="s">
        <v>1859</v>
      </c>
      <c r="UF10" s="389">
        <f t="shared" si="212"/>
        <v>2</v>
      </c>
      <c r="UG10" s="389">
        <f t="shared" si="213"/>
        <v>1001</v>
      </c>
      <c r="UH10" s="390">
        <v>2</v>
      </c>
      <c r="UI10" s="398" t="str">
        <f t="shared" si="214"/>
        <v>1|8|3,2|1001|2</v>
      </c>
      <c r="UJ10" s="341">
        <f t="shared" si="153"/>
        <v>180</v>
      </c>
      <c r="UK10" s="341">
        <v>6</v>
      </c>
      <c r="UL10" s="388" t="s">
        <v>1543</v>
      </c>
      <c r="UM10" s="389">
        <f t="shared" si="0"/>
        <v>1</v>
      </c>
      <c r="UN10" s="389">
        <f t="shared" si="1"/>
        <v>8</v>
      </c>
      <c r="UO10" s="390">
        <v>50</v>
      </c>
      <c r="UP10" s="388" t="s">
        <v>1868</v>
      </c>
      <c r="UQ10" s="389">
        <f t="shared" si="2"/>
        <v>2</v>
      </c>
      <c r="UR10" s="389">
        <f t="shared" si="3"/>
        <v>1003</v>
      </c>
      <c r="US10" s="390">
        <v>30</v>
      </c>
      <c r="UT10" s="398" t="str">
        <f t="shared" si="4"/>
        <v>1|8|50,2|1003|30</v>
      </c>
    </row>
    <row r="11" spans="1:577" ht="15" x14ac:dyDescent="0.35">
      <c r="A11" s="341" t="str">
        <f>'抽奖|MoonBless'!DN11</f>
        <v>召唤</v>
      </c>
      <c r="B11" s="341">
        <f>'抽奖|MoonBless'!DO11</f>
        <v>0.1</v>
      </c>
      <c r="C11" s="341">
        <f>'抽奖|MoonBless'!DP11</f>
        <v>2</v>
      </c>
      <c r="D11" s="341">
        <f>'抽奖|MoonBless'!DQ11</f>
        <v>2</v>
      </c>
      <c r="E11" s="341">
        <f>'抽奖|MoonBless'!DR11</f>
        <v>1004</v>
      </c>
      <c r="G11" s="125">
        <f t="shared" ref="G11:G47" si="257">G10+5</f>
        <v>20</v>
      </c>
      <c r="H11" s="388" t="s">
        <v>1543</v>
      </c>
      <c r="I11" s="389">
        <f t="shared" si="5"/>
        <v>1</v>
      </c>
      <c r="J11" s="389">
        <f t="shared" si="6"/>
        <v>8</v>
      </c>
      <c r="K11" s="390">
        <v>10</v>
      </c>
      <c r="L11" s="388" t="s">
        <v>1623</v>
      </c>
      <c r="M11" s="389">
        <f t="shared" si="7"/>
        <v>1</v>
      </c>
      <c r="N11" s="389">
        <f t="shared" si="8"/>
        <v>2</v>
      </c>
      <c r="O11" s="390">
        <v>30000</v>
      </c>
      <c r="P11" s="341" t="str">
        <f t="shared" si="9"/>
        <v>1|8|10,1|2|30000</v>
      </c>
      <c r="Q11" s="404">
        <f t="shared" si="10"/>
        <v>2.7777777777777777</v>
      </c>
      <c r="R11" s="125">
        <v>60000</v>
      </c>
      <c r="S11" s="388" t="s">
        <v>1543</v>
      </c>
      <c r="T11" s="389">
        <f t="shared" si="11"/>
        <v>1</v>
      </c>
      <c r="U11" s="389">
        <f t="shared" si="12"/>
        <v>8</v>
      </c>
      <c r="V11" s="390">
        <v>10</v>
      </c>
      <c r="W11" s="388" t="s">
        <v>1623</v>
      </c>
      <c r="X11" s="389">
        <f t="shared" si="13"/>
        <v>1</v>
      </c>
      <c r="Y11" s="389">
        <f t="shared" si="14"/>
        <v>2</v>
      </c>
      <c r="Z11" s="390">
        <v>30000</v>
      </c>
      <c r="AA11" s="341" t="str">
        <f t="shared" si="15"/>
        <v>1|8|10,1|2|30000</v>
      </c>
      <c r="AB11" s="404">
        <f>VLOOKUP(AC11,'用户升级|RoleUp'!A:L,12,0)</f>
        <v>25.3</v>
      </c>
      <c r="AC11" s="125">
        <v>35</v>
      </c>
      <c r="AD11" s="388" t="s">
        <v>1543</v>
      </c>
      <c r="AE11" s="389">
        <f t="shared" si="16"/>
        <v>1</v>
      </c>
      <c r="AF11" s="389">
        <f t="shared" si="17"/>
        <v>8</v>
      </c>
      <c r="AG11" s="390">
        <f>AG8+5</f>
        <v>15</v>
      </c>
      <c r="AH11" s="388" t="s">
        <v>1623</v>
      </c>
      <c r="AI11" s="389">
        <f t="shared" si="18"/>
        <v>1</v>
      </c>
      <c r="AJ11" s="389">
        <f t="shared" si="19"/>
        <v>2</v>
      </c>
      <c r="AK11" s="390">
        <v>60000</v>
      </c>
      <c r="AL11" s="341" t="str">
        <f t="shared" si="20"/>
        <v>1|8|15,1|2|60000</v>
      </c>
      <c r="AM11" s="341">
        <f t="shared" si="154"/>
        <v>10</v>
      </c>
      <c r="AN11" s="125">
        <v>40</v>
      </c>
      <c r="AO11" s="388" t="s">
        <v>1543</v>
      </c>
      <c r="AP11" s="389">
        <f t="shared" si="155"/>
        <v>1</v>
      </c>
      <c r="AQ11" s="389">
        <f t="shared" si="156"/>
        <v>8</v>
      </c>
      <c r="AR11" s="390">
        <v>10</v>
      </c>
      <c r="AS11" s="388" t="s">
        <v>1644</v>
      </c>
      <c r="AT11" s="389">
        <f t="shared" si="157"/>
        <v>2</v>
      </c>
      <c r="AU11" s="389">
        <f t="shared" si="158"/>
        <v>1001</v>
      </c>
      <c r="AV11" s="390">
        <v>2</v>
      </c>
      <c r="AW11" s="341" t="str">
        <f t="shared" si="159"/>
        <v>1|8|10,2|1001|2</v>
      </c>
      <c r="AX11" s="403">
        <f t="shared" si="27"/>
        <v>6.666666666666667</v>
      </c>
      <c r="AY11" s="125">
        <v>400</v>
      </c>
      <c r="AZ11" s="388" t="s">
        <v>1543</v>
      </c>
      <c r="BA11" s="389">
        <f t="shared" si="28"/>
        <v>1</v>
      </c>
      <c r="BB11" s="389">
        <f t="shared" si="29"/>
        <v>8</v>
      </c>
      <c r="BC11" s="390">
        <v>10</v>
      </c>
      <c r="BD11" s="388" t="s">
        <v>1653</v>
      </c>
      <c r="BE11" s="389">
        <f t="shared" si="30"/>
        <v>1</v>
      </c>
      <c r="BF11" s="389">
        <f t="shared" si="31"/>
        <v>2</v>
      </c>
      <c r="BG11" s="390">
        <v>35000</v>
      </c>
      <c r="BH11" s="341" t="str">
        <f t="shared" si="32"/>
        <v>1|8|10,1|2|35000</v>
      </c>
      <c r="BJ11" s="125">
        <v>7</v>
      </c>
      <c r="BK11" s="388" t="s">
        <v>1543</v>
      </c>
      <c r="BL11" s="389">
        <f t="shared" si="33"/>
        <v>1</v>
      </c>
      <c r="BM11" s="389">
        <f t="shared" si="34"/>
        <v>8</v>
      </c>
      <c r="BN11" s="390">
        <v>40</v>
      </c>
      <c r="BO11" s="388" t="s">
        <v>1855</v>
      </c>
      <c r="BP11" s="389">
        <f t="shared" si="35"/>
        <v>2</v>
      </c>
      <c r="BQ11" s="389">
        <f t="shared" si="36"/>
        <v>1003</v>
      </c>
      <c r="BR11" s="390">
        <v>35</v>
      </c>
      <c r="BS11" s="398" t="str">
        <f t="shared" si="37"/>
        <v>1|8|40,2|1003|35</v>
      </c>
      <c r="BT11" s="341">
        <f t="shared" si="38"/>
        <v>15000000</v>
      </c>
      <c r="BU11" s="402">
        <v>300000000</v>
      </c>
      <c r="BV11" s="388" t="s">
        <v>1730</v>
      </c>
      <c r="BW11" s="389">
        <f t="shared" si="160"/>
        <v>1</v>
      </c>
      <c r="BX11" s="389">
        <f t="shared" si="161"/>
        <v>8</v>
      </c>
      <c r="BY11" s="390">
        <v>5</v>
      </c>
      <c r="BZ11" s="388" t="s">
        <v>1856</v>
      </c>
      <c r="CA11" s="389">
        <f t="shared" si="162"/>
        <v>2</v>
      </c>
      <c r="CB11" s="389">
        <f t="shared" si="163"/>
        <v>1001</v>
      </c>
      <c r="CC11" s="390">
        <f t="shared" ref="CC11:CC38" si="258">CC6+1</f>
        <v>3</v>
      </c>
      <c r="CD11" s="398" t="str">
        <f t="shared" si="164"/>
        <v>1|8|5,2|1001|3</v>
      </c>
      <c r="CF11" s="125">
        <v>400</v>
      </c>
      <c r="CG11" s="388" t="s">
        <v>1543</v>
      </c>
      <c r="CH11" s="389">
        <f t="shared" si="39"/>
        <v>1</v>
      </c>
      <c r="CI11" s="389">
        <f t="shared" si="40"/>
        <v>8</v>
      </c>
      <c r="CJ11" s="390">
        <v>6</v>
      </c>
      <c r="CK11" s="388" t="s">
        <v>1857</v>
      </c>
      <c r="CL11" s="389">
        <f t="shared" si="41"/>
        <v>1</v>
      </c>
      <c r="CM11" s="389">
        <f t="shared" si="42"/>
        <v>1</v>
      </c>
      <c r="CN11" s="390">
        <f t="shared" si="215"/>
        <v>4</v>
      </c>
      <c r="CO11" s="398" t="str">
        <f t="shared" si="43"/>
        <v>1|8|6,1|1|4</v>
      </c>
      <c r="CQ11" s="125">
        <v>400</v>
      </c>
      <c r="CR11" s="388" t="s">
        <v>1543</v>
      </c>
      <c r="CS11" s="389">
        <f t="shared" si="44"/>
        <v>1</v>
      </c>
      <c r="CT11" s="389">
        <f t="shared" si="45"/>
        <v>8</v>
      </c>
      <c r="CU11" s="390">
        <v>6</v>
      </c>
      <c r="CV11" s="388" t="s">
        <v>1644</v>
      </c>
      <c r="CW11" s="389">
        <f t="shared" si="46"/>
        <v>2</v>
      </c>
      <c r="CX11" s="389">
        <f t="shared" si="47"/>
        <v>1001</v>
      </c>
      <c r="CY11" s="390">
        <f t="shared" ref="CY11:CY34" si="259">CY6+1</f>
        <v>2</v>
      </c>
      <c r="CZ11" s="398" t="str">
        <f t="shared" si="48"/>
        <v>1|8|6,2|1001|2</v>
      </c>
      <c r="DB11" s="125">
        <v>400</v>
      </c>
      <c r="DC11" s="388" t="s">
        <v>1543</v>
      </c>
      <c r="DD11" s="389">
        <f t="shared" si="49"/>
        <v>1</v>
      </c>
      <c r="DE11" s="389">
        <f t="shared" si="50"/>
        <v>8</v>
      </c>
      <c r="DF11" s="390">
        <v>6</v>
      </c>
      <c r="DG11" s="388" t="s">
        <v>1858</v>
      </c>
      <c r="DH11" s="389">
        <f t="shared" si="51"/>
        <v>2</v>
      </c>
      <c r="DI11" s="389">
        <f t="shared" si="52"/>
        <v>1002</v>
      </c>
      <c r="DJ11" s="390">
        <f t="shared" ref="DJ11:DJ34" si="260">DJ6+1</f>
        <v>2</v>
      </c>
      <c r="DK11" s="398" t="str">
        <f t="shared" si="53"/>
        <v>1|8|6,2|1002|2</v>
      </c>
      <c r="DM11" s="125">
        <v>400</v>
      </c>
      <c r="DN11" s="388" t="s">
        <v>1543</v>
      </c>
      <c r="DO11" s="389">
        <f t="shared" si="54"/>
        <v>1</v>
      </c>
      <c r="DP11" s="389">
        <f t="shared" si="55"/>
        <v>8</v>
      </c>
      <c r="DQ11" s="390">
        <v>6</v>
      </c>
      <c r="DR11" s="388" t="s">
        <v>1623</v>
      </c>
      <c r="DS11" s="389">
        <f t="shared" si="56"/>
        <v>1</v>
      </c>
      <c r="DT11" s="389">
        <f t="shared" si="57"/>
        <v>2</v>
      </c>
      <c r="DU11" s="390">
        <v>50000</v>
      </c>
      <c r="DV11" s="398" t="str">
        <f t="shared" si="58"/>
        <v>1|8|6,1|2|50000</v>
      </c>
      <c r="DX11" s="125">
        <v>1500</v>
      </c>
      <c r="DY11" s="388" t="s">
        <v>1543</v>
      </c>
      <c r="DZ11" s="389">
        <f t="shared" si="59"/>
        <v>1</v>
      </c>
      <c r="EA11" s="389">
        <f t="shared" si="60"/>
        <v>8</v>
      </c>
      <c r="EB11" s="390">
        <v>10</v>
      </c>
      <c r="EC11" s="388" t="s">
        <v>1623</v>
      </c>
      <c r="ED11" s="389">
        <f t="shared" si="61"/>
        <v>1</v>
      </c>
      <c r="EE11" s="389">
        <f t="shared" si="62"/>
        <v>2</v>
      </c>
      <c r="EF11" s="390">
        <v>35000</v>
      </c>
      <c r="EG11" s="398" t="str">
        <f t="shared" si="63"/>
        <v>1|8|10,1|2|35000</v>
      </c>
      <c r="EI11" s="125">
        <v>50</v>
      </c>
      <c r="EJ11" s="388" t="s">
        <v>1543</v>
      </c>
      <c r="EK11" s="389">
        <f t="shared" si="216"/>
        <v>1</v>
      </c>
      <c r="EL11" s="389">
        <f t="shared" si="217"/>
        <v>8</v>
      </c>
      <c r="EM11" s="390">
        <f t="shared" ref="EM11:EM45" si="261">EM6+1</f>
        <v>2</v>
      </c>
      <c r="EN11" s="388" t="s">
        <v>1858</v>
      </c>
      <c r="EO11" s="389">
        <f t="shared" si="218"/>
        <v>2</v>
      </c>
      <c r="EP11" s="389">
        <f t="shared" si="219"/>
        <v>1002</v>
      </c>
      <c r="EQ11" s="390">
        <v>1</v>
      </c>
      <c r="ER11" s="398" t="str">
        <f t="shared" si="220"/>
        <v>1|8|2,2|1002|1</v>
      </c>
      <c r="ET11" s="125">
        <v>50</v>
      </c>
      <c r="EU11" s="388" t="s">
        <v>1543</v>
      </c>
      <c r="EV11" s="389">
        <f t="shared" si="221"/>
        <v>1</v>
      </c>
      <c r="EW11" s="389">
        <f t="shared" si="222"/>
        <v>8</v>
      </c>
      <c r="EX11" s="390">
        <f t="shared" ref="EX11:EX45" si="262">EX6+2</f>
        <v>4</v>
      </c>
      <c r="EY11" s="388" t="s">
        <v>1859</v>
      </c>
      <c r="EZ11" s="389">
        <f t="shared" si="223"/>
        <v>2</v>
      </c>
      <c r="FA11" s="389">
        <f t="shared" si="224"/>
        <v>1001</v>
      </c>
      <c r="FB11" s="390">
        <v>1</v>
      </c>
      <c r="FC11" s="398" t="str">
        <f t="shared" si="225"/>
        <v>1|8|4,2|1001|1</v>
      </c>
      <c r="FE11" s="125">
        <v>50</v>
      </c>
      <c r="FF11" s="388" t="s">
        <v>1543</v>
      </c>
      <c r="FG11" s="389">
        <f t="shared" si="226"/>
        <v>1</v>
      </c>
      <c r="FH11" s="389">
        <f t="shared" si="227"/>
        <v>8</v>
      </c>
      <c r="FI11" s="390">
        <f t="shared" ref="FI11:FI45" si="263">FI6+3</f>
        <v>6</v>
      </c>
      <c r="FJ11" s="388" t="s">
        <v>1878</v>
      </c>
      <c r="FK11" s="389">
        <f t="shared" si="228"/>
        <v>2</v>
      </c>
      <c r="FL11" s="389">
        <f t="shared" si="229"/>
        <v>1003</v>
      </c>
      <c r="FM11" s="390">
        <v>1</v>
      </c>
      <c r="FN11" s="398" t="str">
        <f t="shared" si="230"/>
        <v>1|8|6,2|1003|1</v>
      </c>
      <c r="FP11" s="125">
        <v>50</v>
      </c>
      <c r="FQ11" s="388" t="s">
        <v>1543</v>
      </c>
      <c r="FR11" s="389">
        <f t="shared" si="231"/>
        <v>1</v>
      </c>
      <c r="FS11" s="389">
        <f t="shared" si="232"/>
        <v>8</v>
      </c>
      <c r="FT11" s="390">
        <f t="shared" ref="FT11:FT45" si="264">FT6+4</f>
        <v>8</v>
      </c>
      <c r="FU11" s="388" t="s">
        <v>1855</v>
      </c>
      <c r="FV11" s="389">
        <f t="shared" si="233"/>
        <v>2</v>
      </c>
      <c r="FW11" s="389">
        <f t="shared" si="234"/>
        <v>1003</v>
      </c>
      <c r="FX11" s="390">
        <v>2</v>
      </c>
      <c r="FY11" s="398" t="str">
        <f t="shared" si="235"/>
        <v>1|8|8,2|1003|2</v>
      </c>
      <c r="GA11" s="125">
        <v>400</v>
      </c>
      <c r="GB11" s="388" t="s">
        <v>1543</v>
      </c>
      <c r="GC11" s="389">
        <f t="shared" si="84"/>
        <v>1</v>
      </c>
      <c r="GD11" s="389">
        <f t="shared" si="85"/>
        <v>8</v>
      </c>
      <c r="GE11" s="390">
        <v>6</v>
      </c>
      <c r="GF11" s="388" t="s">
        <v>1623</v>
      </c>
      <c r="GG11" s="389">
        <f t="shared" si="86"/>
        <v>1</v>
      </c>
      <c r="GH11" s="389">
        <f t="shared" si="87"/>
        <v>2</v>
      </c>
      <c r="GI11" s="390">
        <v>35000</v>
      </c>
      <c r="GJ11" s="398" t="str">
        <f t="shared" si="88"/>
        <v>1|8|6,1|2|35000</v>
      </c>
      <c r="GL11" s="125">
        <v>400</v>
      </c>
      <c r="GM11" s="388" t="s">
        <v>1543</v>
      </c>
      <c r="GN11" s="389">
        <f t="shared" si="89"/>
        <v>1</v>
      </c>
      <c r="GO11" s="389">
        <f t="shared" si="90"/>
        <v>8</v>
      </c>
      <c r="GP11" s="390">
        <v>6</v>
      </c>
      <c r="GQ11" s="388" t="s">
        <v>1623</v>
      </c>
      <c r="GR11" s="389">
        <f t="shared" si="91"/>
        <v>1</v>
      </c>
      <c r="GS11" s="389">
        <f t="shared" si="92"/>
        <v>2</v>
      </c>
      <c r="GT11" s="390">
        <v>35000</v>
      </c>
      <c r="GU11" s="398" t="str">
        <f t="shared" si="93"/>
        <v>1|8|6,1|2|35000</v>
      </c>
      <c r="GW11" s="125">
        <v>400</v>
      </c>
      <c r="GX11" s="388" t="s">
        <v>1543</v>
      </c>
      <c r="GY11" s="389">
        <f t="shared" si="94"/>
        <v>1</v>
      </c>
      <c r="GZ11" s="389">
        <f t="shared" si="95"/>
        <v>8</v>
      </c>
      <c r="HA11" s="390">
        <v>6</v>
      </c>
      <c r="HB11" s="388" t="s">
        <v>1623</v>
      </c>
      <c r="HC11" s="389">
        <f t="shared" si="96"/>
        <v>1</v>
      </c>
      <c r="HD11" s="389">
        <f t="shared" si="97"/>
        <v>2</v>
      </c>
      <c r="HE11" s="390">
        <v>35000</v>
      </c>
      <c r="HF11" s="398" t="str">
        <f t="shared" si="98"/>
        <v>1|8|6,1|2|35000</v>
      </c>
      <c r="HH11" s="125">
        <v>400</v>
      </c>
      <c r="HI11" s="388" t="s">
        <v>1543</v>
      </c>
      <c r="HJ11" s="389">
        <f t="shared" si="99"/>
        <v>1</v>
      </c>
      <c r="HK11" s="389">
        <f t="shared" si="100"/>
        <v>8</v>
      </c>
      <c r="HL11" s="390">
        <v>6</v>
      </c>
      <c r="HM11" s="388" t="s">
        <v>1623</v>
      </c>
      <c r="HN11" s="389">
        <f t="shared" si="101"/>
        <v>1</v>
      </c>
      <c r="HO11" s="389">
        <f t="shared" si="102"/>
        <v>2</v>
      </c>
      <c r="HP11" s="390">
        <v>35000</v>
      </c>
      <c r="HQ11" s="398" t="str">
        <f t="shared" si="103"/>
        <v>1|8|6,1|2|35000</v>
      </c>
      <c r="HS11" s="125">
        <v>50</v>
      </c>
      <c r="HT11" s="388" t="s">
        <v>1543</v>
      </c>
      <c r="HU11" s="389">
        <f t="shared" si="236"/>
        <v>1</v>
      </c>
      <c r="HV11" s="389">
        <f t="shared" si="237"/>
        <v>8</v>
      </c>
      <c r="HW11" s="390">
        <f t="shared" ref="HW11:HW45" si="265">HW6+1</f>
        <v>2</v>
      </c>
      <c r="HX11" s="388" t="s">
        <v>1860</v>
      </c>
      <c r="HY11" s="389">
        <f t="shared" si="238"/>
        <v>2</v>
      </c>
      <c r="HZ11" s="389">
        <f t="shared" si="239"/>
        <v>1001</v>
      </c>
      <c r="IA11" s="390">
        <v>1</v>
      </c>
      <c r="IB11" s="398" t="str">
        <f t="shared" si="240"/>
        <v>1|8|2,2|1001|1</v>
      </c>
      <c r="ID11" s="125">
        <v>50</v>
      </c>
      <c r="IE11" s="388" t="s">
        <v>1543</v>
      </c>
      <c r="IF11" s="389">
        <f t="shared" si="241"/>
        <v>1</v>
      </c>
      <c r="IG11" s="389">
        <f t="shared" si="242"/>
        <v>8</v>
      </c>
      <c r="IH11" s="390">
        <f t="shared" ref="IH11:IH45" si="266">IH6+2</f>
        <v>4</v>
      </c>
      <c r="II11" s="388" t="s">
        <v>1644</v>
      </c>
      <c r="IJ11" s="389">
        <f t="shared" si="243"/>
        <v>2</v>
      </c>
      <c r="IK11" s="389">
        <f t="shared" si="244"/>
        <v>1001</v>
      </c>
      <c r="IL11" s="390">
        <v>2</v>
      </c>
      <c r="IM11" s="398" t="str">
        <f t="shared" si="245"/>
        <v>1|8|4,2|1001|2</v>
      </c>
      <c r="IO11" s="125">
        <v>50</v>
      </c>
      <c r="IP11" s="388" t="s">
        <v>1543</v>
      </c>
      <c r="IQ11" s="389">
        <f t="shared" si="246"/>
        <v>1</v>
      </c>
      <c r="IR11" s="389">
        <f t="shared" si="247"/>
        <v>8</v>
      </c>
      <c r="IS11" s="390">
        <f t="shared" ref="IS11:IS45" si="267">IS6+3</f>
        <v>6</v>
      </c>
      <c r="IT11" s="388" t="s">
        <v>1861</v>
      </c>
      <c r="IU11" s="389">
        <f t="shared" si="248"/>
        <v>2</v>
      </c>
      <c r="IV11" s="389">
        <f t="shared" si="249"/>
        <v>1003</v>
      </c>
      <c r="IW11" s="390">
        <v>1</v>
      </c>
      <c r="IX11" s="398" t="str">
        <f t="shared" si="250"/>
        <v>1|8|6,2|1003|1</v>
      </c>
      <c r="IZ11" s="125">
        <v>50</v>
      </c>
      <c r="JA11" s="388" t="s">
        <v>1543</v>
      </c>
      <c r="JB11" s="389">
        <f t="shared" si="251"/>
        <v>1</v>
      </c>
      <c r="JC11" s="389">
        <f t="shared" si="252"/>
        <v>8</v>
      </c>
      <c r="JD11" s="390">
        <f t="shared" ref="JD11:JD45" si="268">JD6+4</f>
        <v>8</v>
      </c>
      <c r="JE11" s="388" t="s">
        <v>1861</v>
      </c>
      <c r="JF11" s="389">
        <f t="shared" si="253"/>
        <v>2</v>
      </c>
      <c r="JG11" s="389">
        <f t="shared" si="254"/>
        <v>1003</v>
      </c>
      <c r="JH11" s="390">
        <v>2</v>
      </c>
      <c r="JI11" s="398" t="str">
        <f t="shared" si="255"/>
        <v>1|8|8,2|1003|2</v>
      </c>
      <c r="JK11" s="125">
        <v>14</v>
      </c>
      <c r="JL11" s="388" t="s">
        <v>1543</v>
      </c>
      <c r="JM11" s="389">
        <f t="shared" si="124"/>
        <v>1</v>
      </c>
      <c r="JN11" s="389">
        <f t="shared" si="125"/>
        <v>8</v>
      </c>
      <c r="JO11" s="390">
        <v>5</v>
      </c>
      <c r="JP11" s="388" t="s">
        <v>1862</v>
      </c>
      <c r="JQ11" s="389">
        <f t="shared" si="126"/>
        <v>1</v>
      </c>
      <c r="JR11" s="389">
        <f t="shared" si="127"/>
        <v>2</v>
      </c>
      <c r="JS11" s="390">
        <v>35000</v>
      </c>
      <c r="JT11" s="398" t="str">
        <f t="shared" si="128"/>
        <v>1|8|5,1|2|35000</v>
      </c>
      <c r="JV11" s="125">
        <v>14</v>
      </c>
      <c r="JW11" s="388" t="s">
        <v>1543</v>
      </c>
      <c r="JX11" s="389">
        <f t="shared" si="129"/>
        <v>1</v>
      </c>
      <c r="JY11" s="389">
        <f t="shared" si="130"/>
        <v>8</v>
      </c>
      <c r="JZ11" s="390">
        <v>5</v>
      </c>
      <c r="KA11" s="388" t="s">
        <v>1857</v>
      </c>
      <c r="KB11" s="389">
        <f t="shared" si="131"/>
        <v>1</v>
      </c>
      <c r="KC11" s="389">
        <f t="shared" si="132"/>
        <v>1</v>
      </c>
      <c r="KD11" s="390">
        <f t="shared" si="256"/>
        <v>5</v>
      </c>
      <c r="KE11" s="398" t="str">
        <f t="shared" si="133"/>
        <v>1|8|5,1|1|5</v>
      </c>
      <c r="KG11" s="125">
        <v>14</v>
      </c>
      <c r="KH11" s="388" t="s">
        <v>1543</v>
      </c>
      <c r="KI11" s="389">
        <f t="shared" si="134"/>
        <v>1</v>
      </c>
      <c r="KJ11" s="389">
        <f t="shared" si="135"/>
        <v>8</v>
      </c>
      <c r="KK11" s="390">
        <v>5</v>
      </c>
      <c r="KL11" s="388" t="s">
        <v>1855</v>
      </c>
      <c r="KM11" s="389">
        <f t="shared" si="136"/>
        <v>2</v>
      </c>
      <c r="KN11" s="389">
        <f t="shared" si="137"/>
        <v>1003</v>
      </c>
      <c r="KO11" s="390">
        <f t="shared" ref="KO11:KO29" si="269">KO6+1</f>
        <v>3</v>
      </c>
      <c r="KP11" s="398" t="str">
        <f t="shared" si="138"/>
        <v>1|8|5,2|1003|3</v>
      </c>
      <c r="LN11" s="125">
        <v>14</v>
      </c>
      <c r="LO11" s="388" t="s">
        <v>1543</v>
      </c>
      <c r="LP11" s="389">
        <f t="shared" si="139"/>
        <v>1</v>
      </c>
      <c r="LQ11" s="389">
        <f t="shared" si="140"/>
        <v>8</v>
      </c>
      <c r="LR11" s="390">
        <v>10</v>
      </c>
      <c r="LS11" s="388" t="s">
        <v>1623</v>
      </c>
      <c r="LT11" s="389">
        <f t="shared" si="141"/>
        <v>1</v>
      </c>
      <c r="LU11" s="389">
        <f t="shared" si="142"/>
        <v>2</v>
      </c>
      <c r="LV11" s="390">
        <v>35000</v>
      </c>
      <c r="LW11" s="398" t="str">
        <f t="shared" si="143"/>
        <v>1|8|10,1|2|35000</v>
      </c>
      <c r="LY11" s="125">
        <v>14</v>
      </c>
      <c r="LZ11" s="388" t="s">
        <v>1543</v>
      </c>
      <c r="MA11" s="389">
        <f t="shared" si="144"/>
        <v>1</v>
      </c>
      <c r="MB11" s="389">
        <f t="shared" si="145"/>
        <v>8</v>
      </c>
      <c r="MC11" s="390">
        <v>10</v>
      </c>
      <c r="MD11" s="388" t="s">
        <v>1623</v>
      </c>
      <c r="ME11" s="389">
        <f t="shared" si="146"/>
        <v>1</v>
      </c>
      <c r="MF11" s="389">
        <f t="shared" si="147"/>
        <v>2</v>
      </c>
      <c r="MG11" s="390">
        <v>35000</v>
      </c>
      <c r="MH11" s="398" t="str">
        <f t="shared" si="148"/>
        <v>1|8|10,1|2|35000</v>
      </c>
      <c r="OX11" s="341">
        <v>25</v>
      </c>
      <c r="OY11" s="388" t="s">
        <v>1543</v>
      </c>
      <c r="OZ11" s="389">
        <f t="shared" si="165"/>
        <v>1</v>
      </c>
      <c r="PA11" s="389">
        <f t="shared" si="166"/>
        <v>8</v>
      </c>
      <c r="PB11" s="390">
        <v>10</v>
      </c>
      <c r="PC11" s="388" t="s">
        <v>1865</v>
      </c>
      <c r="PD11" s="389">
        <f t="shared" si="167"/>
        <v>2</v>
      </c>
      <c r="PE11" s="389">
        <f t="shared" si="168"/>
        <v>1002</v>
      </c>
      <c r="PF11" s="390">
        <v>2</v>
      </c>
      <c r="PG11" s="398" t="str">
        <f t="shared" si="169"/>
        <v>1|8|10,2|1002|2</v>
      </c>
      <c r="PI11" s="341">
        <v>25</v>
      </c>
      <c r="PJ11" s="388" t="s">
        <v>1543</v>
      </c>
      <c r="PK11" s="389">
        <f t="shared" si="170"/>
        <v>1</v>
      </c>
      <c r="PL11" s="389">
        <f t="shared" si="171"/>
        <v>8</v>
      </c>
      <c r="PM11" s="390">
        <v>10</v>
      </c>
      <c r="PN11" s="388" t="s">
        <v>1866</v>
      </c>
      <c r="PO11" s="389">
        <f t="shared" si="172"/>
        <v>2</v>
      </c>
      <c r="PP11" s="389">
        <f t="shared" si="173"/>
        <v>1004</v>
      </c>
      <c r="PQ11" s="390">
        <v>2</v>
      </c>
      <c r="PR11" s="398" t="str">
        <f t="shared" si="174"/>
        <v>1|8|10,2|1004|2</v>
      </c>
      <c r="PT11" s="402">
        <v>70</v>
      </c>
      <c r="PU11" s="388" t="s">
        <v>1543</v>
      </c>
      <c r="PV11" s="389">
        <f t="shared" si="175"/>
        <v>1</v>
      </c>
      <c r="PW11" s="389">
        <f t="shared" si="176"/>
        <v>8</v>
      </c>
      <c r="PX11" s="390">
        <v>5</v>
      </c>
      <c r="PY11" s="388" t="s">
        <v>1623</v>
      </c>
      <c r="PZ11" s="389">
        <f t="shared" si="177"/>
        <v>1</v>
      </c>
      <c r="QA11" s="389">
        <f t="shared" si="178"/>
        <v>2</v>
      </c>
      <c r="QB11" s="390">
        <v>35000</v>
      </c>
      <c r="QC11" s="398" t="str">
        <f t="shared" si="179"/>
        <v>1|8|5,1|2|35000</v>
      </c>
      <c r="QE11" s="402">
        <v>700</v>
      </c>
      <c r="QF11" s="388" t="s">
        <v>1543</v>
      </c>
      <c r="QG11" s="389">
        <f t="shared" si="180"/>
        <v>1</v>
      </c>
      <c r="QH11" s="389">
        <f t="shared" si="181"/>
        <v>8</v>
      </c>
      <c r="QI11" s="390">
        <v>5</v>
      </c>
      <c r="QJ11" s="388" t="s">
        <v>1623</v>
      </c>
      <c r="QK11" s="389">
        <f t="shared" si="182"/>
        <v>1</v>
      </c>
      <c r="QL11" s="389">
        <f t="shared" si="183"/>
        <v>2</v>
      </c>
      <c r="QM11" s="390">
        <v>35000</v>
      </c>
      <c r="QN11" s="398" t="str">
        <f t="shared" si="184"/>
        <v>1|8|5,1|2|35000</v>
      </c>
      <c r="QP11" s="341">
        <v>20</v>
      </c>
      <c r="QQ11" s="388" t="s">
        <v>1543</v>
      </c>
      <c r="QR11" s="389">
        <f t="shared" si="185"/>
        <v>1</v>
      </c>
      <c r="QS11" s="389">
        <f t="shared" si="186"/>
        <v>8</v>
      </c>
      <c r="QT11" s="390">
        <v>5</v>
      </c>
      <c r="QU11" s="388" t="s">
        <v>1867</v>
      </c>
      <c r="QV11" s="389">
        <f t="shared" si="187"/>
        <v>2</v>
      </c>
      <c r="QW11" s="389">
        <f t="shared" si="188"/>
        <v>1001</v>
      </c>
      <c r="QX11" s="390">
        <v>2</v>
      </c>
      <c r="QY11" s="398" t="str">
        <f t="shared" si="189"/>
        <v>1|8|5,2|1001|2</v>
      </c>
      <c r="RA11" s="341">
        <v>20</v>
      </c>
      <c r="RB11" s="388" t="s">
        <v>1543</v>
      </c>
      <c r="RC11" s="389">
        <f t="shared" si="190"/>
        <v>1</v>
      </c>
      <c r="RD11" s="389">
        <f t="shared" si="191"/>
        <v>8</v>
      </c>
      <c r="RE11" s="390">
        <v>5</v>
      </c>
      <c r="RF11" s="388" t="s">
        <v>1865</v>
      </c>
      <c r="RG11" s="389">
        <f t="shared" si="192"/>
        <v>2</v>
      </c>
      <c r="RH11" s="389">
        <f t="shared" si="193"/>
        <v>1002</v>
      </c>
      <c r="RI11" s="390">
        <v>2</v>
      </c>
      <c r="RJ11" s="398" t="str">
        <f t="shared" si="194"/>
        <v>1|8|5,2|1002|2</v>
      </c>
      <c r="RK11" s="341">
        <v>30</v>
      </c>
      <c r="RL11" s="125">
        <f t="shared" si="149"/>
        <v>720</v>
      </c>
      <c r="RM11" s="388" t="s">
        <v>1543</v>
      </c>
      <c r="RN11" s="389">
        <f t="shared" si="195"/>
        <v>1</v>
      </c>
      <c r="RO11" s="389">
        <f t="shared" si="196"/>
        <v>8</v>
      </c>
      <c r="RP11" s="390">
        <v>5</v>
      </c>
      <c r="RQ11" s="388" t="s">
        <v>1623</v>
      </c>
      <c r="RR11" s="389">
        <f t="shared" si="197"/>
        <v>1</v>
      </c>
      <c r="RS11" s="389">
        <f t="shared" si="198"/>
        <v>2</v>
      </c>
      <c r="RT11" s="390">
        <v>35000</v>
      </c>
      <c r="RU11" s="398" t="str">
        <f t="shared" si="199"/>
        <v>1|8|5,1|2|35000</v>
      </c>
      <c r="RV11" s="341">
        <v>30</v>
      </c>
      <c r="RW11" s="125">
        <f t="shared" si="150"/>
        <v>720</v>
      </c>
      <c r="RX11" s="388" t="s">
        <v>1543</v>
      </c>
      <c r="RY11" s="389">
        <f t="shared" si="200"/>
        <v>1</v>
      </c>
      <c r="RZ11" s="389">
        <f t="shared" si="201"/>
        <v>8</v>
      </c>
      <c r="SA11" s="390">
        <v>5</v>
      </c>
      <c r="SB11" s="388" t="s">
        <v>1623</v>
      </c>
      <c r="SC11" s="389">
        <f t="shared" si="202"/>
        <v>1</v>
      </c>
      <c r="SD11" s="389">
        <f t="shared" si="203"/>
        <v>2</v>
      </c>
      <c r="SE11" s="390">
        <v>35000</v>
      </c>
      <c r="SF11" s="398" t="str">
        <f t="shared" si="204"/>
        <v>1|8|5,1|2|35000</v>
      </c>
      <c r="SG11" s="341">
        <v>30</v>
      </c>
      <c r="SH11" s="125">
        <f t="shared" si="151"/>
        <v>720</v>
      </c>
      <c r="SI11" s="388" t="s">
        <v>1543</v>
      </c>
      <c r="SJ11" s="389">
        <f t="shared" si="205"/>
        <v>1</v>
      </c>
      <c r="SK11" s="389">
        <f t="shared" si="206"/>
        <v>8</v>
      </c>
      <c r="SL11" s="390">
        <v>5</v>
      </c>
      <c r="SM11" s="388" t="s">
        <v>1623</v>
      </c>
      <c r="SN11" s="389">
        <f t="shared" si="207"/>
        <v>1</v>
      </c>
      <c r="SO11" s="389">
        <f t="shared" si="208"/>
        <v>2</v>
      </c>
      <c r="SP11" s="390">
        <v>35000</v>
      </c>
      <c r="SQ11" s="398" t="str">
        <f t="shared" si="209"/>
        <v>1|8|5,1|2|35000</v>
      </c>
      <c r="TY11" s="341">
        <f t="shared" si="152"/>
        <v>10</v>
      </c>
      <c r="TZ11" s="341">
        <v>20</v>
      </c>
      <c r="UA11" s="388" t="s">
        <v>1543</v>
      </c>
      <c r="UB11" s="389">
        <f t="shared" si="210"/>
        <v>1</v>
      </c>
      <c r="UC11" s="389">
        <f t="shared" si="211"/>
        <v>8</v>
      </c>
      <c r="UD11" s="390">
        <v>3</v>
      </c>
      <c r="UE11" s="388" t="s">
        <v>1859</v>
      </c>
      <c r="UF11" s="389">
        <f t="shared" si="212"/>
        <v>2</v>
      </c>
      <c r="UG11" s="389">
        <f t="shared" si="213"/>
        <v>1001</v>
      </c>
      <c r="UH11" s="390">
        <v>2</v>
      </c>
      <c r="UI11" s="398" t="str">
        <f t="shared" si="214"/>
        <v>1|8|3,2|1001|2</v>
      </c>
      <c r="UJ11" s="341">
        <f t="shared" si="153"/>
        <v>210</v>
      </c>
      <c r="UK11" s="341">
        <v>7</v>
      </c>
      <c r="UL11" s="388" t="s">
        <v>1543</v>
      </c>
      <c r="UM11" s="389">
        <f t="shared" si="0"/>
        <v>1</v>
      </c>
      <c r="UN11" s="389">
        <f t="shared" si="1"/>
        <v>8</v>
      </c>
      <c r="UO11" s="390">
        <v>70</v>
      </c>
      <c r="UP11" s="388" t="s">
        <v>1868</v>
      </c>
      <c r="UQ11" s="389">
        <f t="shared" si="2"/>
        <v>2</v>
      </c>
      <c r="UR11" s="389">
        <f t="shared" si="3"/>
        <v>1003</v>
      </c>
      <c r="US11" s="390">
        <v>35</v>
      </c>
      <c r="UT11" s="398" t="str">
        <f t="shared" si="4"/>
        <v>1|8|70,2|1003|35</v>
      </c>
    </row>
    <row r="12" spans="1:577" ht="15" x14ac:dyDescent="0.35">
      <c r="A12" s="341" t="str">
        <f>'抽奖|MoonBless'!DN12</f>
        <v>福卡</v>
      </c>
      <c r="B12" s="341">
        <f>'抽奖|MoonBless'!DO12</f>
        <v>7.5000000000000002E-4</v>
      </c>
      <c r="C12" s="341">
        <f>'抽奖|MoonBless'!DP12</f>
        <v>1.5000000000000001E-2</v>
      </c>
      <c r="D12" s="341">
        <f>'抽奖|MoonBless'!DQ12</f>
        <v>2</v>
      </c>
      <c r="E12" s="341">
        <f>'抽奖|MoonBless'!DR12</f>
        <v>1204</v>
      </c>
      <c r="G12" s="125">
        <f t="shared" si="257"/>
        <v>25</v>
      </c>
      <c r="H12" s="388" t="s">
        <v>1543</v>
      </c>
      <c r="I12" s="389">
        <f t="shared" si="5"/>
        <v>1</v>
      </c>
      <c r="J12" s="389">
        <f t="shared" si="6"/>
        <v>8</v>
      </c>
      <c r="K12" s="390">
        <v>10</v>
      </c>
      <c r="L12" s="388" t="s">
        <v>1623</v>
      </c>
      <c r="M12" s="389">
        <f t="shared" si="7"/>
        <v>1</v>
      </c>
      <c r="N12" s="389">
        <f t="shared" si="8"/>
        <v>2</v>
      </c>
      <c r="O12" s="390">
        <v>35000</v>
      </c>
      <c r="P12" s="341" t="str">
        <f t="shared" si="9"/>
        <v>1|8|10,1|2|35000</v>
      </c>
      <c r="Q12" s="404">
        <f t="shared" si="10"/>
        <v>3.7037037037037037</v>
      </c>
      <c r="R12" s="125">
        <v>80000</v>
      </c>
      <c r="S12" s="388" t="s">
        <v>1543</v>
      </c>
      <c r="T12" s="389">
        <f t="shared" si="11"/>
        <v>1</v>
      </c>
      <c r="U12" s="389">
        <f t="shared" si="12"/>
        <v>8</v>
      </c>
      <c r="V12" s="390">
        <v>10</v>
      </c>
      <c r="W12" s="388" t="s">
        <v>1623</v>
      </c>
      <c r="X12" s="389">
        <f t="shared" si="13"/>
        <v>1</v>
      </c>
      <c r="Y12" s="389">
        <f t="shared" si="14"/>
        <v>2</v>
      </c>
      <c r="Z12" s="390">
        <v>35000</v>
      </c>
      <c r="AA12" s="341" t="str">
        <f t="shared" si="15"/>
        <v>1|8|10,1|2|35000</v>
      </c>
      <c r="AB12" s="404">
        <f>VLOOKUP(AC12,'用户升级|RoleUp'!A:L,12,0)</f>
        <v>36.549999999999997</v>
      </c>
      <c r="AC12" s="125">
        <v>40</v>
      </c>
      <c r="AD12" s="388" t="s">
        <v>1543</v>
      </c>
      <c r="AE12" s="389">
        <f t="shared" si="16"/>
        <v>1</v>
      </c>
      <c r="AF12" s="389">
        <f t="shared" si="17"/>
        <v>8</v>
      </c>
      <c r="AG12" s="390">
        <f t="shared" ref="AG12:AG22" si="270">AG9+5</f>
        <v>15</v>
      </c>
      <c r="AH12" s="388" t="s">
        <v>1623</v>
      </c>
      <c r="AI12" s="389">
        <f t="shared" si="18"/>
        <v>1</v>
      </c>
      <c r="AJ12" s="389">
        <f t="shared" si="19"/>
        <v>2</v>
      </c>
      <c r="AK12" s="390">
        <v>70000</v>
      </c>
      <c r="AL12" s="341" t="str">
        <f t="shared" si="20"/>
        <v>1|8|15,1|2|70000</v>
      </c>
      <c r="AM12" s="341">
        <f t="shared" si="154"/>
        <v>12.5</v>
      </c>
      <c r="AN12" s="125">
        <v>50</v>
      </c>
      <c r="AO12" s="388" t="s">
        <v>1543</v>
      </c>
      <c r="AP12" s="389">
        <f t="shared" si="155"/>
        <v>1</v>
      </c>
      <c r="AQ12" s="389">
        <f t="shared" si="156"/>
        <v>8</v>
      </c>
      <c r="AR12" s="390">
        <v>10</v>
      </c>
      <c r="AS12" s="388" t="s">
        <v>1644</v>
      </c>
      <c r="AT12" s="389">
        <f t="shared" si="157"/>
        <v>2</v>
      </c>
      <c r="AU12" s="389">
        <f t="shared" si="158"/>
        <v>1001</v>
      </c>
      <c r="AV12" s="390">
        <v>2</v>
      </c>
      <c r="AW12" s="341" t="str">
        <f t="shared" si="159"/>
        <v>1|8|10,2|1001|2</v>
      </c>
      <c r="AX12" s="403">
        <f t="shared" si="27"/>
        <v>8.3333333333333339</v>
      </c>
      <c r="AY12" s="125">
        <v>500</v>
      </c>
      <c r="AZ12" s="388" t="s">
        <v>1543</v>
      </c>
      <c r="BA12" s="389">
        <f t="shared" si="28"/>
        <v>1</v>
      </c>
      <c r="BB12" s="389">
        <f t="shared" si="29"/>
        <v>8</v>
      </c>
      <c r="BC12" s="390">
        <v>10</v>
      </c>
      <c r="BD12" s="388" t="s">
        <v>1653</v>
      </c>
      <c r="BE12" s="389">
        <f t="shared" si="30"/>
        <v>1</v>
      </c>
      <c r="BF12" s="389">
        <f t="shared" si="31"/>
        <v>2</v>
      </c>
      <c r="BG12" s="390">
        <v>40000</v>
      </c>
      <c r="BH12" s="341" t="str">
        <f t="shared" si="32"/>
        <v>1|8|10,1|2|40000</v>
      </c>
      <c r="BJ12" s="125">
        <v>8</v>
      </c>
      <c r="BK12" s="388" t="s">
        <v>1543</v>
      </c>
      <c r="BL12" s="389">
        <f t="shared" si="33"/>
        <v>1</v>
      </c>
      <c r="BM12" s="389">
        <f t="shared" si="34"/>
        <v>8</v>
      </c>
      <c r="BN12" s="390">
        <v>50</v>
      </c>
      <c r="BO12" s="388" t="s">
        <v>1855</v>
      </c>
      <c r="BP12" s="389">
        <f t="shared" si="35"/>
        <v>2</v>
      </c>
      <c r="BQ12" s="389">
        <f t="shared" si="36"/>
        <v>1003</v>
      </c>
      <c r="BR12" s="390">
        <v>40</v>
      </c>
      <c r="BS12" s="398" t="str">
        <f t="shared" si="37"/>
        <v>1|8|50,2|1003|40</v>
      </c>
      <c r="BT12" s="341">
        <f t="shared" si="38"/>
        <v>20000000</v>
      </c>
      <c r="BU12" s="402">
        <v>400000000</v>
      </c>
      <c r="BV12" s="388" t="s">
        <v>1731</v>
      </c>
      <c r="BW12" s="389">
        <f t="shared" si="160"/>
        <v>1</v>
      </c>
      <c r="BX12" s="389">
        <f t="shared" si="161"/>
        <v>8</v>
      </c>
      <c r="BY12" s="390">
        <v>5</v>
      </c>
      <c r="BZ12" s="388" t="s">
        <v>1856</v>
      </c>
      <c r="CA12" s="389">
        <f t="shared" si="162"/>
        <v>2</v>
      </c>
      <c r="CB12" s="389">
        <f t="shared" si="163"/>
        <v>1001</v>
      </c>
      <c r="CC12" s="390">
        <f t="shared" si="258"/>
        <v>3</v>
      </c>
      <c r="CD12" s="398" t="str">
        <f t="shared" si="164"/>
        <v>1|8|5,2|1001|3</v>
      </c>
      <c r="CF12" s="125">
        <v>600</v>
      </c>
      <c r="CG12" s="388" t="s">
        <v>1543</v>
      </c>
      <c r="CH12" s="389">
        <f t="shared" si="39"/>
        <v>1</v>
      </c>
      <c r="CI12" s="389">
        <f t="shared" si="40"/>
        <v>8</v>
      </c>
      <c r="CJ12" s="390">
        <v>6</v>
      </c>
      <c r="CK12" s="388" t="s">
        <v>1857</v>
      </c>
      <c r="CL12" s="389">
        <f t="shared" si="41"/>
        <v>1</v>
      </c>
      <c r="CM12" s="389">
        <f t="shared" si="42"/>
        <v>1</v>
      </c>
      <c r="CN12" s="390">
        <f t="shared" si="215"/>
        <v>4</v>
      </c>
      <c r="CO12" s="398" t="str">
        <f t="shared" si="43"/>
        <v>1|8|6,1|1|4</v>
      </c>
      <c r="CQ12" s="125">
        <v>600</v>
      </c>
      <c r="CR12" s="388" t="s">
        <v>1543</v>
      </c>
      <c r="CS12" s="389">
        <f t="shared" si="44"/>
        <v>1</v>
      </c>
      <c r="CT12" s="389">
        <f t="shared" si="45"/>
        <v>8</v>
      </c>
      <c r="CU12" s="390">
        <v>6</v>
      </c>
      <c r="CV12" s="388" t="s">
        <v>1644</v>
      </c>
      <c r="CW12" s="389">
        <f t="shared" si="46"/>
        <v>2</v>
      </c>
      <c r="CX12" s="389">
        <f t="shared" si="47"/>
        <v>1001</v>
      </c>
      <c r="CY12" s="390">
        <f t="shared" si="259"/>
        <v>2</v>
      </c>
      <c r="CZ12" s="398" t="str">
        <f t="shared" si="48"/>
        <v>1|8|6,2|1001|2</v>
      </c>
      <c r="DB12" s="125">
        <v>600</v>
      </c>
      <c r="DC12" s="388" t="s">
        <v>1543</v>
      </c>
      <c r="DD12" s="389">
        <f t="shared" si="49"/>
        <v>1</v>
      </c>
      <c r="DE12" s="389">
        <f t="shared" si="50"/>
        <v>8</v>
      </c>
      <c r="DF12" s="390">
        <v>6</v>
      </c>
      <c r="DG12" s="388" t="s">
        <v>1858</v>
      </c>
      <c r="DH12" s="389">
        <f t="shared" si="51"/>
        <v>2</v>
      </c>
      <c r="DI12" s="389">
        <f t="shared" si="52"/>
        <v>1002</v>
      </c>
      <c r="DJ12" s="390">
        <f t="shared" si="260"/>
        <v>2</v>
      </c>
      <c r="DK12" s="398" t="str">
        <f t="shared" si="53"/>
        <v>1|8|6,2|1002|2</v>
      </c>
      <c r="DM12" s="125">
        <v>600</v>
      </c>
      <c r="DN12" s="388" t="s">
        <v>1543</v>
      </c>
      <c r="DO12" s="389">
        <f t="shared" si="54"/>
        <v>1</v>
      </c>
      <c r="DP12" s="389">
        <f t="shared" si="55"/>
        <v>8</v>
      </c>
      <c r="DQ12" s="390">
        <v>6</v>
      </c>
      <c r="DR12" s="388" t="s">
        <v>1623</v>
      </c>
      <c r="DS12" s="389">
        <f t="shared" si="56"/>
        <v>1</v>
      </c>
      <c r="DT12" s="389">
        <f t="shared" si="57"/>
        <v>2</v>
      </c>
      <c r="DU12" s="390">
        <v>55000</v>
      </c>
      <c r="DV12" s="398" t="str">
        <f t="shared" si="58"/>
        <v>1|8|6,1|2|55000</v>
      </c>
      <c r="DX12" s="125">
        <v>2000</v>
      </c>
      <c r="DY12" s="388" t="s">
        <v>1543</v>
      </c>
      <c r="DZ12" s="389">
        <f t="shared" si="59"/>
        <v>1</v>
      </c>
      <c r="EA12" s="389">
        <f t="shared" si="60"/>
        <v>8</v>
      </c>
      <c r="EB12" s="390">
        <v>10</v>
      </c>
      <c r="EC12" s="388" t="s">
        <v>1623</v>
      </c>
      <c r="ED12" s="389">
        <f t="shared" si="61"/>
        <v>1</v>
      </c>
      <c r="EE12" s="389">
        <f t="shared" si="62"/>
        <v>2</v>
      </c>
      <c r="EF12" s="390">
        <v>40000</v>
      </c>
      <c r="EG12" s="398" t="str">
        <f t="shared" si="63"/>
        <v>1|8|10,1|2|40000</v>
      </c>
      <c r="EI12" s="125">
        <v>100</v>
      </c>
      <c r="EJ12" s="388" t="s">
        <v>1543</v>
      </c>
      <c r="EK12" s="389">
        <f t="shared" si="216"/>
        <v>1</v>
      </c>
      <c r="EL12" s="389">
        <f t="shared" si="217"/>
        <v>8</v>
      </c>
      <c r="EM12" s="390">
        <f t="shared" si="261"/>
        <v>2</v>
      </c>
      <c r="EN12" s="388" t="s">
        <v>1858</v>
      </c>
      <c r="EO12" s="389">
        <f t="shared" si="218"/>
        <v>2</v>
      </c>
      <c r="EP12" s="389">
        <f t="shared" si="219"/>
        <v>1002</v>
      </c>
      <c r="EQ12" s="390">
        <v>1</v>
      </c>
      <c r="ER12" s="398" t="str">
        <f t="shared" si="220"/>
        <v>1|8|2,2|1002|1</v>
      </c>
      <c r="ET12" s="125">
        <v>100</v>
      </c>
      <c r="EU12" s="388" t="s">
        <v>1543</v>
      </c>
      <c r="EV12" s="389">
        <f t="shared" si="221"/>
        <v>1</v>
      </c>
      <c r="EW12" s="389">
        <f t="shared" si="222"/>
        <v>8</v>
      </c>
      <c r="EX12" s="390">
        <f t="shared" si="262"/>
        <v>4</v>
      </c>
      <c r="EY12" s="388" t="s">
        <v>1859</v>
      </c>
      <c r="EZ12" s="389">
        <f t="shared" si="223"/>
        <v>2</v>
      </c>
      <c r="FA12" s="389">
        <f t="shared" si="224"/>
        <v>1001</v>
      </c>
      <c r="FB12" s="390">
        <v>1</v>
      </c>
      <c r="FC12" s="398" t="str">
        <f t="shared" si="225"/>
        <v>1|8|4,2|1001|1</v>
      </c>
      <c r="FE12" s="125">
        <v>100</v>
      </c>
      <c r="FF12" s="388" t="s">
        <v>1543</v>
      </c>
      <c r="FG12" s="389">
        <f t="shared" si="226"/>
        <v>1</v>
      </c>
      <c r="FH12" s="389">
        <f t="shared" si="227"/>
        <v>8</v>
      </c>
      <c r="FI12" s="390">
        <f t="shared" si="263"/>
        <v>6</v>
      </c>
      <c r="FJ12" s="388" t="s">
        <v>1878</v>
      </c>
      <c r="FK12" s="389">
        <f t="shared" si="228"/>
        <v>2</v>
      </c>
      <c r="FL12" s="389">
        <f t="shared" si="229"/>
        <v>1003</v>
      </c>
      <c r="FM12" s="390">
        <v>1</v>
      </c>
      <c r="FN12" s="398" t="str">
        <f t="shared" si="230"/>
        <v>1|8|6,2|1003|1</v>
      </c>
      <c r="FP12" s="125">
        <v>100</v>
      </c>
      <c r="FQ12" s="388" t="s">
        <v>1543</v>
      </c>
      <c r="FR12" s="389">
        <f t="shared" si="231"/>
        <v>1</v>
      </c>
      <c r="FS12" s="389">
        <f t="shared" si="232"/>
        <v>8</v>
      </c>
      <c r="FT12" s="390">
        <f t="shared" si="264"/>
        <v>8</v>
      </c>
      <c r="FU12" s="388" t="s">
        <v>1855</v>
      </c>
      <c r="FV12" s="389">
        <f t="shared" si="233"/>
        <v>2</v>
      </c>
      <c r="FW12" s="389">
        <f t="shared" si="234"/>
        <v>1003</v>
      </c>
      <c r="FX12" s="390">
        <v>2</v>
      </c>
      <c r="FY12" s="398" t="str">
        <f t="shared" si="235"/>
        <v>1|8|8,2|1003|2</v>
      </c>
      <c r="GA12" s="125">
        <v>600</v>
      </c>
      <c r="GB12" s="388" t="s">
        <v>1543</v>
      </c>
      <c r="GC12" s="389">
        <f t="shared" si="84"/>
        <v>1</v>
      </c>
      <c r="GD12" s="389">
        <f t="shared" si="85"/>
        <v>8</v>
      </c>
      <c r="GE12" s="390">
        <v>6</v>
      </c>
      <c r="GF12" s="388" t="s">
        <v>1623</v>
      </c>
      <c r="GG12" s="389">
        <f t="shared" si="86"/>
        <v>1</v>
      </c>
      <c r="GH12" s="389">
        <f t="shared" si="87"/>
        <v>2</v>
      </c>
      <c r="GI12" s="390">
        <v>40000</v>
      </c>
      <c r="GJ12" s="398" t="str">
        <f t="shared" si="88"/>
        <v>1|8|6,1|2|40000</v>
      </c>
      <c r="GL12" s="125">
        <v>600</v>
      </c>
      <c r="GM12" s="388" t="s">
        <v>1543</v>
      </c>
      <c r="GN12" s="389">
        <f t="shared" si="89"/>
        <v>1</v>
      </c>
      <c r="GO12" s="389">
        <f t="shared" si="90"/>
        <v>8</v>
      </c>
      <c r="GP12" s="390">
        <v>6</v>
      </c>
      <c r="GQ12" s="388" t="s">
        <v>1623</v>
      </c>
      <c r="GR12" s="389">
        <f t="shared" si="91"/>
        <v>1</v>
      </c>
      <c r="GS12" s="389">
        <f t="shared" si="92"/>
        <v>2</v>
      </c>
      <c r="GT12" s="390">
        <v>40000</v>
      </c>
      <c r="GU12" s="398" t="str">
        <f t="shared" si="93"/>
        <v>1|8|6,1|2|40000</v>
      </c>
      <c r="GW12" s="125">
        <v>600</v>
      </c>
      <c r="GX12" s="388" t="s">
        <v>1543</v>
      </c>
      <c r="GY12" s="389">
        <f t="shared" si="94"/>
        <v>1</v>
      </c>
      <c r="GZ12" s="389">
        <f t="shared" si="95"/>
        <v>8</v>
      </c>
      <c r="HA12" s="390">
        <v>6</v>
      </c>
      <c r="HB12" s="388" t="s">
        <v>1623</v>
      </c>
      <c r="HC12" s="389">
        <f t="shared" si="96"/>
        <v>1</v>
      </c>
      <c r="HD12" s="389">
        <f t="shared" si="97"/>
        <v>2</v>
      </c>
      <c r="HE12" s="390">
        <v>40000</v>
      </c>
      <c r="HF12" s="398" t="str">
        <f t="shared" si="98"/>
        <v>1|8|6,1|2|40000</v>
      </c>
      <c r="HH12" s="125">
        <v>600</v>
      </c>
      <c r="HI12" s="388" t="s">
        <v>1543</v>
      </c>
      <c r="HJ12" s="389">
        <f t="shared" si="99"/>
        <v>1</v>
      </c>
      <c r="HK12" s="389">
        <f t="shared" si="100"/>
        <v>8</v>
      </c>
      <c r="HL12" s="390">
        <v>6</v>
      </c>
      <c r="HM12" s="388" t="s">
        <v>1623</v>
      </c>
      <c r="HN12" s="389">
        <f t="shared" si="101"/>
        <v>1</v>
      </c>
      <c r="HO12" s="389">
        <f t="shared" si="102"/>
        <v>2</v>
      </c>
      <c r="HP12" s="390">
        <v>40000</v>
      </c>
      <c r="HQ12" s="398" t="str">
        <f t="shared" si="103"/>
        <v>1|8|6,1|2|40000</v>
      </c>
      <c r="HS12" s="125">
        <v>100</v>
      </c>
      <c r="HT12" s="388" t="s">
        <v>1543</v>
      </c>
      <c r="HU12" s="389">
        <f t="shared" si="236"/>
        <v>1</v>
      </c>
      <c r="HV12" s="389">
        <f t="shared" si="237"/>
        <v>8</v>
      </c>
      <c r="HW12" s="390">
        <f t="shared" si="265"/>
        <v>2</v>
      </c>
      <c r="HX12" s="388" t="s">
        <v>1860</v>
      </c>
      <c r="HY12" s="389">
        <f t="shared" si="238"/>
        <v>2</v>
      </c>
      <c r="HZ12" s="389">
        <f t="shared" si="239"/>
        <v>1001</v>
      </c>
      <c r="IA12" s="390">
        <v>1</v>
      </c>
      <c r="IB12" s="398" t="str">
        <f t="shared" si="240"/>
        <v>1|8|2,2|1001|1</v>
      </c>
      <c r="ID12" s="125">
        <v>100</v>
      </c>
      <c r="IE12" s="388" t="s">
        <v>1543</v>
      </c>
      <c r="IF12" s="389">
        <f t="shared" si="241"/>
        <v>1</v>
      </c>
      <c r="IG12" s="389">
        <f t="shared" si="242"/>
        <v>8</v>
      </c>
      <c r="IH12" s="390">
        <f t="shared" si="266"/>
        <v>4</v>
      </c>
      <c r="II12" s="388" t="s">
        <v>1644</v>
      </c>
      <c r="IJ12" s="389">
        <f t="shared" si="243"/>
        <v>2</v>
      </c>
      <c r="IK12" s="389">
        <f t="shared" si="244"/>
        <v>1001</v>
      </c>
      <c r="IL12" s="390">
        <v>2</v>
      </c>
      <c r="IM12" s="398" t="str">
        <f t="shared" si="245"/>
        <v>1|8|4,2|1001|2</v>
      </c>
      <c r="IO12" s="125">
        <v>100</v>
      </c>
      <c r="IP12" s="388" t="s">
        <v>1543</v>
      </c>
      <c r="IQ12" s="389">
        <f t="shared" si="246"/>
        <v>1</v>
      </c>
      <c r="IR12" s="389">
        <f t="shared" si="247"/>
        <v>8</v>
      </c>
      <c r="IS12" s="390">
        <f t="shared" si="267"/>
        <v>6</v>
      </c>
      <c r="IT12" s="388" t="s">
        <v>1861</v>
      </c>
      <c r="IU12" s="389">
        <f t="shared" si="248"/>
        <v>2</v>
      </c>
      <c r="IV12" s="389">
        <f t="shared" si="249"/>
        <v>1003</v>
      </c>
      <c r="IW12" s="390">
        <v>1</v>
      </c>
      <c r="IX12" s="398" t="str">
        <f t="shared" si="250"/>
        <v>1|8|6,2|1003|1</v>
      </c>
      <c r="IZ12" s="125">
        <v>100</v>
      </c>
      <c r="JA12" s="388" t="s">
        <v>1543</v>
      </c>
      <c r="JB12" s="389">
        <f t="shared" si="251"/>
        <v>1</v>
      </c>
      <c r="JC12" s="389">
        <f t="shared" si="252"/>
        <v>8</v>
      </c>
      <c r="JD12" s="390">
        <f t="shared" si="268"/>
        <v>8</v>
      </c>
      <c r="JE12" s="388" t="s">
        <v>1861</v>
      </c>
      <c r="JF12" s="389">
        <f t="shared" si="253"/>
        <v>2</v>
      </c>
      <c r="JG12" s="389">
        <f t="shared" si="254"/>
        <v>1003</v>
      </c>
      <c r="JH12" s="390">
        <v>2</v>
      </c>
      <c r="JI12" s="398" t="str">
        <f t="shared" si="255"/>
        <v>1|8|8,2|1003|2</v>
      </c>
      <c r="JK12" s="125">
        <v>16</v>
      </c>
      <c r="JL12" s="388" t="s">
        <v>1543</v>
      </c>
      <c r="JM12" s="389">
        <f t="shared" si="124"/>
        <v>1</v>
      </c>
      <c r="JN12" s="389">
        <f t="shared" si="125"/>
        <v>8</v>
      </c>
      <c r="JO12" s="390">
        <v>5</v>
      </c>
      <c r="JP12" s="388" t="s">
        <v>1862</v>
      </c>
      <c r="JQ12" s="389">
        <f t="shared" si="126"/>
        <v>1</v>
      </c>
      <c r="JR12" s="389">
        <f t="shared" si="127"/>
        <v>2</v>
      </c>
      <c r="JS12" s="390">
        <v>40000</v>
      </c>
      <c r="JT12" s="398" t="str">
        <f t="shared" si="128"/>
        <v>1|8|5,1|2|40000</v>
      </c>
      <c r="JV12" s="125">
        <v>16</v>
      </c>
      <c r="JW12" s="388" t="s">
        <v>1543</v>
      </c>
      <c r="JX12" s="389">
        <f t="shared" si="129"/>
        <v>1</v>
      </c>
      <c r="JY12" s="389">
        <f t="shared" si="130"/>
        <v>8</v>
      </c>
      <c r="JZ12" s="390">
        <v>5</v>
      </c>
      <c r="KA12" s="388" t="s">
        <v>1857</v>
      </c>
      <c r="KB12" s="389">
        <f t="shared" si="131"/>
        <v>1</v>
      </c>
      <c r="KC12" s="389">
        <f t="shared" si="132"/>
        <v>1</v>
      </c>
      <c r="KD12" s="390">
        <f t="shared" si="256"/>
        <v>5</v>
      </c>
      <c r="KE12" s="398" t="str">
        <f t="shared" si="133"/>
        <v>1|8|5,1|1|5</v>
      </c>
      <c r="KG12" s="125">
        <v>16</v>
      </c>
      <c r="KH12" s="388" t="s">
        <v>1543</v>
      </c>
      <c r="KI12" s="389">
        <f t="shared" si="134"/>
        <v>1</v>
      </c>
      <c r="KJ12" s="389">
        <f t="shared" si="135"/>
        <v>8</v>
      </c>
      <c r="KK12" s="390">
        <v>5</v>
      </c>
      <c r="KL12" s="388" t="s">
        <v>1855</v>
      </c>
      <c r="KM12" s="389">
        <f t="shared" si="136"/>
        <v>2</v>
      </c>
      <c r="KN12" s="389">
        <f t="shared" si="137"/>
        <v>1003</v>
      </c>
      <c r="KO12" s="390">
        <f t="shared" si="269"/>
        <v>3</v>
      </c>
      <c r="KP12" s="398" t="str">
        <f t="shared" si="138"/>
        <v>1|8|5,2|1003|3</v>
      </c>
      <c r="LN12" s="125">
        <v>16</v>
      </c>
      <c r="LO12" s="388" t="s">
        <v>1543</v>
      </c>
      <c r="LP12" s="389">
        <f t="shared" si="139"/>
        <v>1</v>
      </c>
      <c r="LQ12" s="389">
        <f t="shared" si="140"/>
        <v>8</v>
      </c>
      <c r="LR12" s="390">
        <v>10</v>
      </c>
      <c r="LS12" s="388" t="s">
        <v>1623</v>
      </c>
      <c r="LT12" s="389">
        <f t="shared" si="141"/>
        <v>1</v>
      </c>
      <c r="LU12" s="389">
        <f t="shared" si="142"/>
        <v>2</v>
      </c>
      <c r="LV12" s="390">
        <v>40000</v>
      </c>
      <c r="LW12" s="398" t="str">
        <f t="shared" si="143"/>
        <v>1|8|10,1|2|40000</v>
      </c>
      <c r="LY12" s="125">
        <v>16</v>
      </c>
      <c r="LZ12" s="388" t="s">
        <v>1543</v>
      </c>
      <c r="MA12" s="389">
        <f t="shared" si="144"/>
        <v>1</v>
      </c>
      <c r="MB12" s="389">
        <f t="shared" si="145"/>
        <v>8</v>
      </c>
      <c r="MC12" s="390">
        <v>10</v>
      </c>
      <c r="MD12" s="388" t="s">
        <v>1623</v>
      </c>
      <c r="ME12" s="389">
        <f t="shared" si="146"/>
        <v>1</v>
      </c>
      <c r="MF12" s="389">
        <f t="shared" si="147"/>
        <v>2</v>
      </c>
      <c r="MG12" s="390">
        <v>40000</v>
      </c>
      <c r="MH12" s="398" t="str">
        <f t="shared" si="148"/>
        <v>1|8|10,1|2|40000</v>
      </c>
      <c r="OX12" s="341">
        <v>30</v>
      </c>
      <c r="OY12" s="388" t="s">
        <v>1543</v>
      </c>
      <c r="OZ12" s="389">
        <f t="shared" si="165"/>
        <v>1</v>
      </c>
      <c r="PA12" s="389">
        <f t="shared" si="166"/>
        <v>8</v>
      </c>
      <c r="PB12" s="390">
        <v>10</v>
      </c>
      <c r="PC12" s="388" t="s">
        <v>1865</v>
      </c>
      <c r="PD12" s="389">
        <f t="shared" si="167"/>
        <v>2</v>
      </c>
      <c r="PE12" s="389">
        <f t="shared" si="168"/>
        <v>1002</v>
      </c>
      <c r="PF12" s="390">
        <v>2</v>
      </c>
      <c r="PG12" s="398" t="str">
        <f t="shared" si="169"/>
        <v>1|8|10,2|1002|2</v>
      </c>
      <c r="PI12" s="341">
        <v>30</v>
      </c>
      <c r="PJ12" s="388" t="s">
        <v>1543</v>
      </c>
      <c r="PK12" s="389">
        <f t="shared" si="170"/>
        <v>1</v>
      </c>
      <c r="PL12" s="389">
        <f t="shared" si="171"/>
        <v>8</v>
      </c>
      <c r="PM12" s="390">
        <v>10</v>
      </c>
      <c r="PN12" s="388" t="s">
        <v>1866</v>
      </c>
      <c r="PO12" s="389">
        <f t="shared" si="172"/>
        <v>2</v>
      </c>
      <c r="PP12" s="389">
        <f t="shared" si="173"/>
        <v>1004</v>
      </c>
      <c r="PQ12" s="390">
        <v>2</v>
      </c>
      <c r="PR12" s="398" t="str">
        <f t="shared" si="174"/>
        <v>1|8|10,2|1004|2</v>
      </c>
      <c r="PT12" s="341">
        <v>80</v>
      </c>
      <c r="PU12" s="388" t="s">
        <v>1543</v>
      </c>
      <c r="PV12" s="389">
        <f t="shared" si="175"/>
        <v>1</v>
      </c>
      <c r="PW12" s="389">
        <f t="shared" si="176"/>
        <v>8</v>
      </c>
      <c r="PX12" s="390">
        <v>5</v>
      </c>
      <c r="PY12" s="388" t="s">
        <v>1623</v>
      </c>
      <c r="PZ12" s="389">
        <f t="shared" si="177"/>
        <v>1</v>
      </c>
      <c r="QA12" s="389">
        <f t="shared" si="178"/>
        <v>2</v>
      </c>
      <c r="QB12" s="390">
        <v>40000</v>
      </c>
      <c r="QC12" s="398" t="str">
        <f t="shared" si="179"/>
        <v>1|8|5,1|2|40000</v>
      </c>
      <c r="QE12" s="402">
        <v>800</v>
      </c>
      <c r="QF12" s="388" t="s">
        <v>1543</v>
      </c>
      <c r="QG12" s="389">
        <f t="shared" si="180"/>
        <v>1</v>
      </c>
      <c r="QH12" s="389">
        <f t="shared" si="181"/>
        <v>8</v>
      </c>
      <c r="QI12" s="390">
        <v>5</v>
      </c>
      <c r="QJ12" s="388" t="s">
        <v>1623</v>
      </c>
      <c r="QK12" s="389">
        <f t="shared" si="182"/>
        <v>1</v>
      </c>
      <c r="QL12" s="389">
        <f t="shared" si="183"/>
        <v>2</v>
      </c>
      <c r="QM12" s="390">
        <v>40000</v>
      </c>
      <c r="QN12" s="398" t="str">
        <f t="shared" si="184"/>
        <v>1|8|5,1|2|40000</v>
      </c>
      <c r="QP12" s="341">
        <v>25</v>
      </c>
      <c r="QQ12" s="388" t="s">
        <v>1543</v>
      </c>
      <c r="QR12" s="389">
        <f t="shared" si="185"/>
        <v>1</v>
      </c>
      <c r="QS12" s="389">
        <f t="shared" si="186"/>
        <v>8</v>
      </c>
      <c r="QT12" s="390">
        <v>5</v>
      </c>
      <c r="QU12" s="388" t="s">
        <v>1867</v>
      </c>
      <c r="QV12" s="389">
        <f t="shared" si="187"/>
        <v>2</v>
      </c>
      <c r="QW12" s="389">
        <f t="shared" si="188"/>
        <v>1001</v>
      </c>
      <c r="QX12" s="390">
        <v>2</v>
      </c>
      <c r="QY12" s="398" t="str">
        <f t="shared" si="189"/>
        <v>1|8|5,2|1001|2</v>
      </c>
      <c r="RA12" s="341">
        <v>25</v>
      </c>
      <c r="RB12" s="388" t="s">
        <v>1543</v>
      </c>
      <c r="RC12" s="389">
        <f t="shared" si="190"/>
        <v>1</v>
      </c>
      <c r="RD12" s="389">
        <f t="shared" si="191"/>
        <v>8</v>
      </c>
      <c r="RE12" s="390">
        <v>5</v>
      </c>
      <c r="RF12" s="388" t="s">
        <v>1865</v>
      </c>
      <c r="RG12" s="389">
        <f t="shared" si="192"/>
        <v>2</v>
      </c>
      <c r="RH12" s="389">
        <f t="shared" si="193"/>
        <v>1002</v>
      </c>
      <c r="RI12" s="390">
        <v>2</v>
      </c>
      <c r="RJ12" s="398" t="str">
        <f t="shared" si="194"/>
        <v>1|8|5,2|1002|2</v>
      </c>
      <c r="RK12" s="341">
        <v>35</v>
      </c>
      <c r="RL12" s="125">
        <f t="shared" si="149"/>
        <v>840</v>
      </c>
      <c r="RM12" s="388" t="s">
        <v>1543</v>
      </c>
      <c r="RN12" s="389">
        <f t="shared" si="195"/>
        <v>1</v>
      </c>
      <c r="RO12" s="389">
        <f t="shared" si="196"/>
        <v>8</v>
      </c>
      <c r="RP12" s="390">
        <v>5</v>
      </c>
      <c r="RQ12" s="388" t="s">
        <v>1623</v>
      </c>
      <c r="RR12" s="389">
        <f t="shared" si="197"/>
        <v>1</v>
      </c>
      <c r="RS12" s="389">
        <f t="shared" si="198"/>
        <v>2</v>
      </c>
      <c r="RT12" s="390">
        <v>40000</v>
      </c>
      <c r="RU12" s="398" t="str">
        <f t="shared" si="199"/>
        <v>1|8|5,1|2|40000</v>
      </c>
      <c r="RV12" s="341">
        <v>35</v>
      </c>
      <c r="RW12" s="125">
        <f t="shared" si="150"/>
        <v>840</v>
      </c>
      <c r="RX12" s="388" t="s">
        <v>1543</v>
      </c>
      <c r="RY12" s="389">
        <f t="shared" si="200"/>
        <v>1</v>
      </c>
      <c r="RZ12" s="389">
        <f t="shared" si="201"/>
        <v>8</v>
      </c>
      <c r="SA12" s="390">
        <v>5</v>
      </c>
      <c r="SB12" s="388" t="s">
        <v>1623</v>
      </c>
      <c r="SC12" s="389">
        <f t="shared" si="202"/>
        <v>1</v>
      </c>
      <c r="SD12" s="389">
        <f t="shared" si="203"/>
        <v>2</v>
      </c>
      <c r="SE12" s="390">
        <v>40000</v>
      </c>
      <c r="SF12" s="398" t="str">
        <f t="shared" si="204"/>
        <v>1|8|5,1|2|40000</v>
      </c>
      <c r="SG12" s="341">
        <v>35</v>
      </c>
      <c r="SH12" s="125">
        <f t="shared" si="151"/>
        <v>840</v>
      </c>
      <c r="SI12" s="388" t="s">
        <v>1543</v>
      </c>
      <c r="SJ12" s="389">
        <f t="shared" si="205"/>
        <v>1</v>
      </c>
      <c r="SK12" s="389">
        <f t="shared" si="206"/>
        <v>8</v>
      </c>
      <c r="SL12" s="390">
        <v>5</v>
      </c>
      <c r="SM12" s="388" t="s">
        <v>1623</v>
      </c>
      <c r="SN12" s="389">
        <f t="shared" si="207"/>
        <v>1</v>
      </c>
      <c r="SO12" s="389">
        <f t="shared" si="208"/>
        <v>2</v>
      </c>
      <c r="SP12" s="390">
        <v>40000</v>
      </c>
      <c r="SQ12" s="398" t="str">
        <f t="shared" si="209"/>
        <v>1|8|5,1|2|40000</v>
      </c>
      <c r="TY12" s="341">
        <f t="shared" si="152"/>
        <v>12.5</v>
      </c>
      <c r="TZ12" s="341">
        <v>25</v>
      </c>
      <c r="UA12" s="388" t="s">
        <v>1543</v>
      </c>
      <c r="UB12" s="389">
        <f t="shared" si="210"/>
        <v>1</v>
      </c>
      <c r="UC12" s="389">
        <f t="shared" si="211"/>
        <v>8</v>
      </c>
      <c r="UD12" s="390">
        <v>3</v>
      </c>
      <c r="UE12" s="388" t="s">
        <v>1859</v>
      </c>
      <c r="UF12" s="389">
        <f t="shared" si="212"/>
        <v>2</v>
      </c>
      <c r="UG12" s="389">
        <f t="shared" si="213"/>
        <v>1001</v>
      </c>
      <c r="UH12" s="390">
        <v>2</v>
      </c>
      <c r="UI12" s="398" t="str">
        <f t="shared" si="214"/>
        <v>1|8|3,2|1001|2</v>
      </c>
      <c r="UJ12" s="341">
        <f t="shared" si="153"/>
        <v>240</v>
      </c>
      <c r="UK12" s="341">
        <v>8</v>
      </c>
      <c r="UL12" s="388" t="s">
        <v>1543</v>
      </c>
      <c r="UM12" s="389">
        <f t="shared" si="0"/>
        <v>1</v>
      </c>
      <c r="UN12" s="389">
        <f t="shared" si="1"/>
        <v>8</v>
      </c>
      <c r="UO12" s="390">
        <v>70</v>
      </c>
      <c r="UP12" s="388" t="s">
        <v>1868</v>
      </c>
      <c r="UQ12" s="389">
        <f t="shared" si="2"/>
        <v>2</v>
      </c>
      <c r="UR12" s="389">
        <f t="shared" si="3"/>
        <v>1003</v>
      </c>
      <c r="US12" s="390">
        <v>40</v>
      </c>
      <c r="UT12" s="398" t="str">
        <f t="shared" si="4"/>
        <v>1|8|70,2|1003|40</v>
      </c>
    </row>
    <row r="13" spans="1:577" ht="15" x14ac:dyDescent="0.35">
      <c r="A13" s="341" t="str">
        <f>'抽奖|MoonBless'!DN13</f>
        <v>超级武器1</v>
      </c>
      <c r="B13" s="341">
        <f>'抽奖|MoonBless'!DO13</f>
        <v>5</v>
      </c>
      <c r="C13" s="341">
        <f>'抽奖|MoonBless'!DP13</f>
        <v>100</v>
      </c>
      <c r="D13" s="341">
        <f>'抽奖|MoonBless'!DQ13</f>
        <v>2</v>
      </c>
      <c r="E13" s="341">
        <f>'抽奖|MoonBless'!DR13</f>
        <v>1005</v>
      </c>
      <c r="G13" s="125">
        <f t="shared" si="257"/>
        <v>30</v>
      </c>
      <c r="H13" s="388" t="s">
        <v>1543</v>
      </c>
      <c r="I13" s="389">
        <f t="shared" si="5"/>
        <v>1</v>
      </c>
      <c r="J13" s="389">
        <f t="shared" si="6"/>
        <v>8</v>
      </c>
      <c r="K13" s="390">
        <v>10</v>
      </c>
      <c r="L13" s="388" t="s">
        <v>1623</v>
      </c>
      <c r="M13" s="389">
        <f t="shared" si="7"/>
        <v>1</v>
      </c>
      <c r="N13" s="389">
        <f t="shared" si="8"/>
        <v>2</v>
      </c>
      <c r="O13" s="390">
        <v>40000</v>
      </c>
      <c r="P13" s="341" t="str">
        <f t="shared" si="9"/>
        <v>1|8|10,1|2|40000</v>
      </c>
      <c r="Q13" s="404">
        <f t="shared" si="10"/>
        <v>4.6296296296296298</v>
      </c>
      <c r="R13" s="125">
        <v>100000</v>
      </c>
      <c r="S13" s="388" t="s">
        <v>1543</v>
      </c>
      <c r="T13" s="389">
        <f t="shared" si="11"/>
        <v>1</v>
      </c>
      <c r="U13" s="389">
        <f t="shared" si="12"/>
        <v>8</v>
      </c>
      <c r="V13" s="390">
        <v>10</v>
      </c>
      <c r="W13" s="388" t="s">
        <v>1623</v>
      </c>
      <c r="X13" s="389">
        <f t="shared" si="13"/>
        <v>1</v>
      </c>
      <c r="Y13" s="389">
        <f t="shared" si="14"/>
        <v>2</v>
      </c>
      <c r="Z13" s="390">
        <v>40000</v>
      </c>
      <c r="AA13" s="341" t="str">
        <f t="shared" si="15"/>
        <v>1|8|10,1|2|40000</v>
      </c>
      <c r="AB13" s="404">
        <f>VLOOKUP(AC13,'用户升级|RoleUp'!A:L,12,0)</f>
        <v>49.883333333333333</v>
      </c>
      <c r="AC13" s="125">
        <v>45</v>
      </c>
      <c r="AD13" s="388" t="s">
        <v>1543</v>
      </c>
      <c r="AE13" s="389">
        <f t="shared" si="16"/>
        <v>1</v>
      </c>
      <c r="AF13" s="389">
        <f t="shared" si="17"/>
        <v>8</v>
      </c>
      <c r="AG13" s="390">
        <f t="shared" si="270"/>
        <v>15</v>
      </c>
      <c r="AH13" s="388" t="s">
        <v>1623</v>
      </c>
      <c r="AI13" s="389">
        <f t="shared" si="18"/>
        <v>1</v>
      </c>
      <c r="AJ13" s="389">
        <f t="shared" si="19"/>
        <v>2</v>
      </c>
      <c r="AK13" s="390">
        <v>80000</v>
      </c>
      <c r="AL13" s="341" t="str">
        <f t="shared" si="20"/>
        <v>1|8|15,1|2|80000</v>
      </c>
      <c r="AM13" s="341">
        <f t="shared" si="154"/>
        <v>15</v>
      </c>
      <c r="AN13" s="125">
        <v>60</v>
      </c>
      <c r="AO13" s="388" t="s">
        <v>1543</v>
      </c>
      <c r="AP13" s="389">
        <f t="shared" si="155"/>
        <v>1</v>
      </c>
      <c r="AQ13" s="389">
        <f t="shared" si="156"/>
        <v>8</v>
      </c>
      <c r="AR13" s="390">
        <v>10</v>
      </c>
      <c r="AS13" s="388" t="s">
        <v>1644</v>
      </c>
      <c r="AT13" s="389">
        <f t="shared" si="157"/>
        <v>2</v>
      </c>
      <c r="AU13" s="389">
        <f t="shared" si="158"/>
        <v>1001</v>
      </c>
      <c r="AV13" s="390">
        <v>2</v>
      </c>
      <c r="AW13" s="341" t="str">
        <f t="shared" si="159"/>
        <v>1|8|10,2|1001|2</v>
      </c>
      <c r="AX13" s="403">
        <f t="shared" si="27"/>
        <v>10</v>
      </c>
      <c r="AY13" s="125">
        <v>600</v>
      </c>
      <c r="AZ13" s="388" t="s">
        <v>1543</v>
      </c>
      <c r="BA13" s="389">
        <f t="shared" si="28"/>
        <v>1</v>
      </c>
      <c r="BB13" s="389">
        <f t="shared" si="29"/>
        <v>8</v>
      </c>
      <c r="BC13" s="390">
        <v>10</v>
      </c>
      <c r="BD13" s="388" t="s">
        <v>1653</v>
      </c>
      <c r="BE13" s="389">
        <f t="shared" si="30"/>
        <v>1</v>
      </c>
      <c r="BF13" s="389">
        <f t="shared" si="31"/>
        <v>2</v>
      </c>
      <c r="BG13" s="390">
        <v>45000</v>
      </c>
      <c r="BH13" s="341" t="str">
        <f t="shared" si="32"/>
        <v>1|8|10,1|2|45000</v>
      </c>
      <c r="BJ13" s="125">
        <v>9</v>
      </c>
      <c r="BK13" s="388" t="s">
        <v>1543</v>
      </c>
      <c r="BL13" s="389">
        <f t="shared" si="33"/>
        <v>1</v>
      </c>
      <c r="BM13" s="389">
        <f t="shared" si="34"/>
        <v>8</v>
      </c>
      <c r="BN13" s="390">
        <v>60</v>
      </c>
      <c r="BO13" s="388" t="s">
        <v>1855</v>
      </c>
      <c r="BP13" s="389">
        <f t="shared" si="35"/>
        <v>2</v>
      </c>
      <c r="BQ13" s="389">
        <f t="shared" si="36"/>
        <v>1003</v>
      </c>
      <c r="BR13" s="390">
        <v>45</v>
      </c>
      <c r="BS13" s="398" t="str">
        <f t="shared" si="37"/>
        <v>1|8|60,2|1003|45</v>
      </c>
      <c r="BT13" s="341">
        <f t="shared" si="38"/>
        <v>25000000</v>
      </c>
      <c r="BU13" s="402">
        <v>500000000</v>
      </c>
      <c r="BV13" s="388" t="s">
        <v>1731</v>
      </c>
      <c r="BW13" s="389">
        <f t="shared" si="160"/>
        <v>1</v>
      </c>
      <c r="BX13" s="389">
        <f t="shared" si="161"/>
        <v>8</v>
      </c>
      <c r="BY13" s="390">
        <v>5</v>
      </c>
      <c r="BZ13" s="388" t="s">
        <v>1856</v>
      </c>
      <c r="CA13" s="389">
        <f t="shared" si="162"/>
        <v>2</v>
      </c>
      <c r="CB13" s="389">
        <f t="shared" si="163"/>
        <v>1001</v>
      </c>
      <c r="CC13" s="390">
        <f t="shared" si="258"/>
        <v>3</v>
      </c>
      <c r="CD13" s="398" t="str">
        <f t="shared" si="164"/>
        <v>1|8|5,2|1001|3</v>
      </c>
      <c r="CF13" s="125">
        <v>800</v>
      </c>
      <c r="CG13" s="388" t="s">
        <v>1543</v>
      </c>
      <c r="CH13" s="389">
        <f t="shared" si="39"/>
        <v>1</v>
      </c>
      <c r="CI13" s="389">
        <f t="shared" si="40"/>
        <v>8</v>
      </c>
      <c r="CJ13" s="390">
        <v>6</v>
      </c>
      <c r="CK13" s="388" t="s">
        <v>1857</v>
      </c>
      <c r="CL13" s="389">
        <f t="shared" si="41"/>
        <v>1</v>
      </c>
      <c r="CM13" s="389">
        <f t="shared" si="42"/>
        <v>1</v>
      </c>
      <c r="CN13" s="390">
        <f t="shared" si="215"/>
        <v>5</v>
      </c>
      <c r="CO13" s="398" t="str">
        <f t="shared" si="43"/>
        <v>1|8|6,1|1|5</v>
      </c>
      <c r="CQ13" s="125">
        <v>800</v>
      </c>
      <c r="CR13" s="388" t="s">
        <v>1543</v>
      </c>
      <c r="CS13" s="389">
        <f t="shared" si="44"/>
        <v>1</v>
      </c>
      <c r="CT13" s="389">
        <f t="shared" si="45"/>
        <v>8</v>
      </c>
      <c r="CU13" s="390">
        <v>6</v>
      </c>
      <c r="CV13" s="388" t="s">
        <v>1644</v>
      </c>
      <c r="CW13" s="389">
        <f t="shared" si="46"/>
        <v>2</v>
      </c>
      <c r="CX13" s="389">
        <f t="shared" si="47"/>
        <v>1001</v>
      </c>
      <c r="CY13" s="390">
        <f t="shared" si="259"/>
        <v>2</v>
      </c>
      <c r="CZ13" s="398" t="str">
        <f t="shared" si="48"/>
        <v>1|8|6,2|1001|2</v>
      </c>
      <c r="DB13" s="125">
        <v>800</v>
      </c>
      <c r="DC13" s="388" t="s">
        <v>1543</v>
      </c>
      <c r="DD13" s="389">
        <f t="shared" si="49"/>
        <v>1</v>
      </c>
      <c r="DE13" s="389">
        <f t="shared" si="50"/>
        <v>8</v>
      </c>
      <c r="DF13" s="390">
        <v>6</v>
      </c>
      <c r="DG13" s="388" t="s">
        <v>1858</v>
      </c>
      <c r="DH13" s="389">
        <f t="shared" si="51"/>
        <v>2</v>
      </c>
      <c r="DI13" s="389">
        <f t="shared" si="52"/>
        <v>1002</v>
      </c>
      <c r="DJ13" s="390">
        <f t="shared" si="260"/>
        <v>2</v>
      </c>
      <c r="DK13" s="398" t="str">
        <f t="shared" si="53"/>
        <v>1|8|6,2|1002|2</v>
      </c>
      <c r="DM13" s="125">
        <v>800</v>
      </c>
      <c r="DN13" s="388" t="s">
        <v>1543</v>
      </c>
      <c r="DO13" s="389">
        <f t="shared" si="54"/>
        <v>1</v>
      </c>
      <c r="DP13" s="389">
        <f t="shared" si="55"/>
        <v>8</v>
      </c>
      <c r="DQ13" s="390">
        <v>6</v>
      </c>
      <c r="DR13" s="388" t="s">
        <v>1623</v>
      </c>
      <c r="DS13" s="389">
        <f t="shared" si="56"/>
        <v>1</v>
      </c>
      <c r="DT13" s="389">
        <f t="shared" si="57"/>
        <v>2</v>
      </c>
      <c r="DU13" s="390">
        <v>60000</v>
      </c>
      <c r="DV13" s="398" t="str">
        <f t="shared" si="58"/>
        <v>1|8|6,1|2|60000</v>
      </c>
      <c r="DX13" s="125">
        <v>2500</v>
      </c>
      <c r="DY13" s="388" t="s">
        <v>1543</v>
      </c>
      <c r="DZ13" s="389">
        <f t="shared" si="59"/>
        <v>1</v>
      </c>
      <c r="EA13" s="389">
        <f t="shared" si="60"/>
        <v>8</v>
      </c>
      <c r="EB13" s="390">
        <v>10</v>
      </c>
      <c r="EC13" s="388" t="s">
        <v>1623</v>
      </c>
      <c r="ED13" s="389">
        <f t="shared" si="61"/>
        <v>1</v>
      </c>
      <c r="EE13" s="389">
        <f t="shared" si="62"/>
        <v>2</v>
      </c>
      <c r="EF13" s="390">
        <v>45000</v>
      </c>
      <c r="EG13" s="398" t="str">
        <f t="shared" si="63"/>
        <v>1|8|10,1|2|45000</v>
      </c>
      <c r="EI13" s="125">
        <v>200</v>
      </c>
      <c r="EJ13" s="388" t="s">
        <v>1543</v>
      </c>
      <c r="EK13" s="389">
        <f t="shared" si="216"/>
        <v>1</v>
      </c>
      <c r="EL13" s="389">
        <f t="shared" si="217"/>
        <v>8</v>
      </c>
      <c r="EM13" s="390">
        <f t="shared" si="261"/>
        <v>2</v>
      </c>
      <c r="EN13" s="388" t="s">
        <v>1858</v>
      </c>
      <c r="EO13" s="389">
        <f t="shared" si="218"/>
        <v>2</v>
      </c>
      <c r="EP13" s="389">
        <f t="shared" si="219"/>
        <v>1002</v>
      </c>
      <c r="EQ13" s="390">
        <v>1</v>
      </c>
      <c r="ER13" s="398" t="str">
        <f t="shared" si="220"/>
        <v>1|8|2,2|1002|1</v>
      </c>
      <c r="ET13" s="125">
        <v>200</v>
      </c>
      <c r="EU13" s="388" t="s">
        <v>1543</v>
      </c>
      <c r="EV13" s="389">
        <f t="shared" si="221"/>
        <v>1</v>
      </c>
      <c r="EW13" s="389">
        <f t="shared" si="222"/>
        <v>8</v>
      </c>
      <c r="EX13" s="390">
        <f t="shared" si="262"/>
        <v>4</v>
      </c>
      <c r="EY13" s="388" t="s">
        <v>1859</v>
      </c>
      <c r="EZ13" s="389">
        <f t="shared" si="223"/>
        <v>2</v>
      </c>
      <c r="FA13" s="389">
        <f t="shared" si="224"/>
        <v>1001</v>
      </c>
      <c r="FB13" s="390">
        <v>1</v>
      </c>
      <c r="FC13" s="398" t="str">
        <f t="shared" si="225"/>
        <v>1|8|4,2|1001|1</v>
      </c>
      <c r="FE13" s="125">
        <v>200</v>
      </c>
      <c r="FF13" s="388" t="s">
        <v>1543</v>
      </c>
      <c r="FG13" s="389">
        <f t="shared" si="226"/>
        <v>1</v>
      </c>
      <c r="FH13" s="389">
        <f t="shared" si="227"/>
        <v>8</v>
      </c>
      <c r="FI13" s="390">
        <f t="shared" si="263"/>
        <v>6</v>
      </c>
      <c r="FJ13" s="388" t="s">
        <v>1878</v>
      </c>
      <c r="FK13" s="389">
        <f t="shared" si="228"/>
        <v>2</v>
      </c>
      <c r="FL13" s="389">
        <f t="shared" si="229"/>
        <v>1003</v>
      </c>
      <c r="FM13" s="390">
        <v>1</v>
      </c>
      <c r="FN13" s="398" t="str">
        <f t="shared" si="230"/>
        <v>1|8|6,2|1003|1</v>
      </c>
      <c r="FP13" s="125">
        <v>200</v>
      </c>
      <c r="FQ13" s="388" t="s">
        <v>1543</v>
      </c>
      <c r="FR13" s="389">
        <f t="shared" si="231"/>
        <v>1</v>
      </c>
      <c r="FS13" s="389">
        <f t="shared" si="232"/>
        <v>8</v>
      </c>
      <c r="FT13" s="390">
        <f t="shared" si="264"/>
        <v>8</v>
      </c>
      <c r="FU13" s="388" t="s">
        <v>1855</v>
      </c>
      <c r="FV13" s="389">
        <f t="shared" si="233"/>
        <v>2</v>
      </c>
      <c r="FW13" s="389">
        <f t="shared" si="234"/>
        <v>1003</v>
      </c>
      <c r="FX13" s="390">
        <v>2</v>
      </c>
      <c r="FY13" s="398" t="str">
        <f t="shared" si="235"/>
        <v>1|8|8,2|1003|2</v>
      </c>
      <c r="GA13" s="125">
        <v>800</v>
      </c>
      <c r="GB13" s="388" t="s">
        <v>1543</v>
      </c>
      <c r="GC13" s="389">
        <f t="shared" si="84"/>
        <v>1</v>
      </c>
      <c r="GD13" s="389">
        <f t="shared" si="85"/>
        <v>8</v>
      </c>
      <c r="GE13" s="390">
        <v>6</v>
      </c>
      <c r="GF13" s="388" t="s">
        <v>1623</v>
      </c>
      <c r="GG13" s="389">
        <f t="shared" si="86"/>
        <v>1</v>
      </c>
      <c r="GH13" s="389">
        <f t="shared" si="87"/>
        <v>2</v>
      </c>
      <c r="GI13" s="390">
        <v>45000</v>
      </c>
      <c r="GJ13" s="398" t="str">
        <f t="shared" si="88"/>
        <v>1|8|6,1|2|45000</v>
      </c>
      <c r="GL13" s="125">
        <v>800</v>
      </c>
      <c r="GM13" s="388" t="s">
        <v>1543</v>
      </c>
      <c r="GN13" s="389">
        <f t="shared" si="89"/>
        <v>1</v>
      </c>
      <c r="GO13" s="389">
        <f t="shared" si="90"/>
        <v>8</v>
      </c>
      <c r="GP13" s="390">
        <v>6</v>
      </c>
      <c r="GQ13" s="388" t="s">
        <v>1623</v>
      </c>
      <c r="GR13" s="389">
        <f t="shared" si="91"/>
        <v>1</v>
      </c>
      <c r="GS13" s="389">
        <f t="shared" si="92"/>
        <v>2</v>
      </c>
      <c r="GT13" s="390">
        <v>45000</v>
      </c>
      <c r="GU13" s="398" t="str">
        <f t="shared" si="93"/>
        <v>1|8|6,1|2|45000</v>
      </c>
      <c r="GW13" s="125">
        <v>800</v>
      </c>
      <c r="GX13" s="388" t="s">
        <v>1543</v>
      </c>
      <c r="GY13" s="389">
        <f t="shared" si="94"/>
        <v>1</v>
      </c>
      <c r="GZ13" s="389">
        <f t="shared" si="95"/>
        <v>8</v>
      </c>
      <c r="HA13" s="390">
        <v>6</v>
      </c>
      <c r="HB13" s="388" t="s">
        <v>1623</v>
      </c>
      <c r="HC13" s="389">
        <f t="shared" si="96"/>
        <v>1</v>
      </c>
      <c r="HD13" s="389">
        <f t="shared" si="97"/>
        <v>2</v>
      </c>
      <c r="HE13" s="390">
        <v>45000</v>
      </c>
      <c r="HF13" s="398" t="str">
        <f t="shared" si="98"/>
        <v>1|8|6,1|2|45000</v>
      </c>
      <c r="HH13" s="125">
        <v>800</v>
      </c>
      <c r="HI13" s="388" t="s">
        <v>1543</v>
      </c>
      <c r="HJ13" s="389">
        <f t="shared" si="99"/>
        <v>1</v>
      </c>
      <c r="HK13" s="389">
        <f t="shared" si="100"/>
        <v>8</v>
      </c>
      <c r="HL13" s="390">
        <v>6</v>
      </c>
      <c r="HM13" s="388" t="s">
        <v>1623</v>
      </c>
      <c r="HN13" s="389">
        <f t="shared" si="101"/>
        <v>1</v>
      </c>
      <c r="HO13" s="389">
        <f t="shared" si="102"/>
        <v>2</v>
      </c>
      <c r="HP13" s="390">
        <v>45000</v>
      </c>
      <c r="HQ13" s="398" t="str">
        <f t="shared" si="103"/>
        <v>1|8|6,1|2|45000</v>
      </c>
      <c r="HS13" s="125">
        <v>200</v>
      </c>
      <c r="HT13" s="388" t="s">
        <v>1543</v>
      </c>
      <c r="HU13" s="389">
        <f t="shared" si="236"/>
        <v>1</v>
      </c>
      <c r="HV13" s="389">
        <f t="shared" si="237"/>
        <v>8</v>
      </c>
      <c r="HW13" s="390">
        <f t="shared" si="265"/>
        <v>2</v>
      </c>
      <c r="HX13" s="388" t="s">
        <v>1860</v>
      </c>
      <c r="HY13" s="389">
        <f t="shared" si="238"/>
        <v>2</v>
      </c>
      <c r="HZ13" s="389">
        <f t="shared" si="239"/>
        <v>1001</v>
      </c>
      <c r="IA13" s="390">
        <v>1</v>
      </c>
      <c r="IB13" s="398" t="str">
        <f t="shared" si="240"/>
        <v>1|8|2,2|1001|1</v>
      </c>
      <c r="ID13" s="125">
        <v>200</v>
      </c>
      <c r="IE13" s="388" t="s">
        <v>1543</v>
      </c>
      <c r="IF13" s="389">
        <f t="shared" si="241"/>
        <v>1</v>
      </c>
      <c r="IG13" s="389">
        <f t="shared" si="242"/>
        <v>8</v>
      </c>
      <c r="IH13" s="390">
        <f t="shared" si="266"/>
        <v>4</v>
      </c>
      <c r="II13" s="388" t="s">
        <v>1644</v>
      </c>
      <c r="IJ13" s="389">
        <f t="shared" si="243"/>
        <v>2</v>
      </c>
      <c r="IK13" s="389">
        <f t="shared" si="244"/>
        <v>1001</v>
      </c>
      <c r="IL13" s="390">
        <v>2</v>
      </c>
      <c r="IM13" s="398" t="str">
        <f t="shared" si="245"/>
        <v>1|8|4,2|1001|2</v>
      </c>
      <c r="IO13" s="125">
        <v>200</v>
      </c>
      <c r="IP13" s="388" t="s">
        <v>1543</v>
      </c>
      <c r="IQ13" s="389">
        <f t="shared" si="246"/>
        <v>1</v>
      </c>
      <c r="IR13" s="389">
        <f t="shared" si="247"/>
        <v>8</v>
      </c>
      <c r="IS13" s="390">
        <f t="shared" si="267"/>
        <v>6</v>
      </c>
      <c r="IT13" s="388" t="s">
        <v>1861</v>
      </c>
      <c r="IU13" s="389">
        <f t="shared" si="248"/>
        <v>2</v>
      </c>
      <c r="IV13" s="389">
        <f t="shared" si="249"/>
        <v>1003</v>
      </c>
      <c r="IW13" s="390">
        <v>1</v>
      </c>
      <c r="IX13" s="398" t="str">
        <f t="shared" si="250"/>
        <v>1|8|6,2|1003|1</v>
      </c>
      <c r="IZ13" s="125">
        <v>200</v>
      </c>
      <c r="JA13" s="388" t="s">
        <v>1543</v>
      </c>
      <c r="JB13" s="389">
        <f t="shared" si="251"/>
        <v>1</v>
      </c>
      <c r="JC13" s="389">
        <f t="shared" si="252"/>
        <v>8</v>
      </c>
      <c r="JD13" s="390">
        <f t="shared" si="268"/>
        <v>8</v>
      </c>
      <c r="JE13" s="388" t="s">
        <v>1861</v>
      </c>
      <c r="JF13" s="389">
        <f t="shared" si="253"/>
        <v>2</v>
      </c>
      <c r="JG13" s="389">
        <f t="shared" si="254"/>
        <v>1003</v>
      </c>
      <c r="JH13" s="390">
        <v>2</v>
      </c>
      <c r="JI13" s="398" t="str">
        <f t="shared" si="255"/>
        <v>1|8|8,2|1003|2</v>
      </c>
      <c r="JK13" s="125">
        <v>18</v>
      </c>
      <c r="JL13" s="388" t="s">
        <v>1543</v>
      </c>
      <c r="JM13" s="389">
        <f t="shared" si="124"/>
        <v>1</v>
      </c>
      <c r="JN13" s="389">
        <f t="shared" si="125"/>
        <v>8</v>
      </c>
      <c r="JO13" s="390">
        <v>5</v>
      </c>
      <c r="JP13" s="388" t="s">
        <v>1862</v>
      </c>
      <c r="JQ13" s="389">
        <f t="shared" si="126"/>
        <v>1</v>
      </c>
      <c r="JR13" s="389">
        <f t="shared" si="127"/>
        <v>2</v>
      </c>
      <c r="JS13" s="390">
        <v>45000</v>
      </c>
      <c r="JT13" s="398" t="str">
        <f t="shared" si="128"/>
        <v>1|8|5,1|2|45000</v>
      </c>
      <c r="JV13" s="125">
        <v>18</v>
      </c>
      <c r="JW13" s="388" t="s">
        <v>1543</v>
      </c>
      <c r="JX13" s="389">
        <f t="shared" si="129"/>
        <v>1</v>
      </c>
      <c r="JY13" s="389">
        <f t="shared" si="130"/>
        <v>8</v>
      </c>
      <c r="JZ13" s="390">
        <v>5</v>
      </c>
      <c r="KA13" s="388" t="s">
        <v>1857</v>
      </c>
      <c r="KB13" s="389">
        <f t="shared" si="131"/>
        <v>1</v>
      </c>
      <c r="KC13" s="389">
        <f t="shared" si="132"/>
        <v>1</v>
      </c>
      <c r="KD13" s="390">
        <f t="shared" si="256"/>
        <v>6</v>
      </c>
      <c r="KE13" s="398" t="str">
        <f t="shared" si="133"/>
        <v>1|8|5,1|1|6</v>
      </c>
      <c r="KG13" s="125">
        <v>18</v>
      </c>
      <c r="KH13" s="388" t="s">
        <v>1543</v>
      </c>
      <c r="KI13" s="389">
        <f t="shared" si="134"/>
        <v>1</v>
      </c>
      <c r="KJ13" s="389">
        <f t="shared" si="135"/>
        <v>8</v>
      </c>
      <c r="KK13" s="390">
        <v>5</v>
      </c>
      <c r="KL13" s="388" t="s">
        <v>1855</v>
      </c>
      <c r="KM13" s="389">
        <f t="shared" si="136"/>
        <v>2</v>
      </c>
      <c r="KN13" s="389">
        <f t="shared" si="137"/>
        <v>1003</v>
      </c>
      <c r="KO13" s="390">
        <f t="shared" si="269"/>
        <v>3</v>
      </c>
      <c r="KP13" s="398" t="str">
        <f t="shared" si="138"/>
        <v>1|8|5,2|1003|3</v>
      </c>
      <c r="LN13" s="125">
        <v>18</v>
      </c>
      <c r="LO13" s="388" t="s">
        <v>1543</v>
      </c>
      <c r="LP13" s="389">
        <f t="shared" si="139"/>
        <v>1</v>
      </c>
      <c r="LQ13" s="389">
        <f t="shared" si="140"/>
        <v>8</v>
      </c>
      <c r="LR13" s="390">
        <v>10</v>
      </c>
      <c r="LS13" s="388" t="s">
        <v>1623</v>
      </c>
      <c r="LT13" s="389">
        <f t="shared" si="141"/>
        <v>1</v>
      </c>
      <c r="LU13" s="389">
        <f t="shared" si="142"/>
        <v>2</v>
      </c>
      <c r="LV13" s="390">
        <v>45000</v>
      </c>
      <c r="LW13" s="398" t="str">
        <f t="shared" si="143"/>
        <v>1|8|10,1|2|45000</v>
      </c>
      <c r="LY13" s="125">
        <v>18</v>
      </c>
      <c r="LZ13" s="388" t="s">
        <v>1543</v>
      </c>
      <c r="MA13" s="389">
        <f t="shared" si="144"/>
        <v>1</v>
      </c>
      <c r="MB13" s="389">
        <f t="shared" si="145"/>
        <v>8</v>
      </c>
      <c r="MC13" s="390">
        <v>10</v>
      </c>
      <c r="MD13" s="388" t="s">
        <v>1623</v>
      </c>
      <c r="ME13" s="389">
        <f t="shared" si="146"/>
        <v>1</v>
      </c>
      <c r="MF13" s="389">
        <f t="shared" si="147"/>
        <v>2</v>
      </c>
      <c r="MG13" s="390">
        <v>45000</v>
      </c>
      <c r="MH13" s="398" t="str">
        <f t="shared" si="148"/>
        <v>1|8|10,1|2|45000</v>
      </c>
      <c r="OX13" s="341">
        <v>35</v>
      </c>
      <c r="OY13" s="388" t="s">
        <v>1543</v>
      </c>
      <c r="OZ13" s="389">
        <f t="shared" si="165"/>
        <v>1</v>
      </c>
      <c r="PA13" s="389">
        <f t="shared" si="166"/>
        <v>8</v>
      </c>
      <c r="PB13" s="390">
        <v>10</v>
      </c>
      <c r="PC13" s="388" t="s">
        <v>1865</v>
      </c>
      <c r="PD13" s="389">
        <f t="shared" si="167"/>
        <v>2</v>
      </c>
      <c r="PE13" s="389">
        <f t="shared" si="168"/>
        <v>1002</v>
      </c>
      <c r="PF13" s="390">
        <v>2</v>
      </c>
      <c r="PG13" s="398" t="str">
        <f t="shared" si="169"/>
        <v>1|8|10,2|1002|2</v>
      </c>
      <c r="PI13" s="341">
        <v>35</v>
      </c>
      <c r="PJ13" s="388" t="s">
        <v>1543</v>
      </c>
      <c r="PK13" s="389">
        <f t="shared" si="170"/>
        <v>1</v>
      </c>
      <c r="PL13" s="389">
        <f t="shared" si="171"/>
        <v>8</v>
      </c>
      <c r="PM13" s="390">
        <v>10</v>
      </c>
      <c r="PN13" s="388" t="s">
        <v>1866</v>
      </c>
      <c r="PO13" s="389">
        <f t="shared" si="172"/>
        <v>2</v>
      </c>
      <c r="PP13" s="389">
        <f t="shared" si="173"/>
        <v>1004</v>
      </c>
      <c r="PQ13" s="390">
        <v>2</v>
      </c>
      <c r="PR13" s="398" t="str">
        <f t="shared" si="174"/>
        <v>1|8|10,2|1004|2</v>
      </c>
      <c r="PT13" s="402">
        <v>90</v>
      </c>
      <c r="PU13" s="388" t="s">
        <v>1543</v>
      </c>
      <c r="PV13" s="389">
        <f t="shared" si="175"/>
        <v>1</v>
      </c>
      <c r="PW13" s="389">
        <f t="shared" si="176"/>
        <v>8</v>
      </c>
      <c r="PX13" s="390">
        <v>5</v>
      </c>
      <c r="PY13" s="388" t="s">
        <v>1623</v>
      </c>
      <c r="PZ13" s="389">
        <f t="shared" si="177"/>
        <v>1</v>
      </c>
      <c r="QA13" s="389">
        <f t="shared" si="178"/>
        <v>2</v>
      </c>
      <c r="QB13" s="390">
        <v>45000</v>
      </c>
      <c r="QC13" s="398" t="str">
        <f t="shared" si="179"/>
        <v>1|8|5,1|2|45000</v>
      </c>
      <c r="QE13" s="402">
        <v>900</v>
      </c>
      <c r="QF13" s="388" t="s">
        <v>1543</v>
      </c>
      <c r="QG13" s="389">
        <f t="shared" si="180"/>
        <v>1</v>
      </c>
      <c r="QH13" s="389">
        <f t="shared" si="181"/>
        <v>8</v>
      </c>
      <c r="QI13" s="390">
        <v>5</v>
      </c>
      <c r="QJ13" s="388" t="s">
        <v>1623</v>
      </c>
      <c r="QK13" s="389">
        <f t="shared" si="182"/>
        <v>1</v>
      </c>
      <c r="QL13" s="389">
        <f t="shared" si="183"/>
        <v>2</v>
      </c>
      <c r="QM13" s="390">
        <v>45000</v>
      </c>
      <c r="QN13" s="398" t="str">
        <f t="shared" si="184"/>
        <v>1|8|5,1|2|45000</v>
      </c>
      <c r="QP13" s="341">
        <v>30</v>
      </c>
      <c r="QQ13" s="388" t="s">
        <v>1543</v>
      </c>
      <c r="QR13" s="389">
        <f t="shared" si="185"/>
        <v>1</v>
      </c>
      <c r="QS13" s="389">
        <f t="shared" si="186"/>
        <v>8</v>
      </c>
      <c r="QT13" s="390">
        <v>5</v>
      </c>
      <c r="QU13" s="388" t="s">
        <v>1867</v>
      </c>
      <c r="QV13" s="389">
        <f t="shared" si="187"/>
        <v>2</v>
      </c>
      <c r="QW13" s="389">
        <f t="shared" si="188"/>
        <v>1001</v>
      </c>
      <c r="QX13" s="390">
        <v>2</v>
      </c>
      <c r="QY13" s="398" t="str">
        <f t="shared" si="189"/>
        <v>1|8|5,2|1001|2</v>
      </c>
      <c r="RA13" s="341">
        <v>30</v>
      </c>
      <c r="RB13" s="388" t="s">
        <v>1543</v>
      </c>
      <c r="RC13" s="389">
        <f t="shared" si="190"/>
        <v>1</v>
      </c>
      <c r="RD13" s="389">
        <f t="shared" si="191"/>
        <v>8</v>
      </c>
      <c r="RE13" s="390">
        <v>5</v>
      </c>
      <c r="RF13" s="388" t="s">
        <v>1865</v>
      </c>
      <c r="RG13" s="389">
        <f t="shared" si="192"/>
        <v>2</v>
      </c>
      <c r="RH13" s="389">
        <f t="shared" si="193"/>
        <v>1002</v>
      </c>
      <c r="RI13" s="390">
        <v>2</v>
      </c>
      <c r="RJ13" s="398" t="str">
        <f t="shared" si="194"/>
        <v>1|8|5,2|1002|2</v>
      </c>
      <c r="RK13" s="341">
        <v>40</v>
      </c>
      <c r="RL13" s="125">
        <f t="shared" si="149"/>
        <v>960</v>
      </c>
      <c r="RM13" s="388" t="s">
        <v>1543</v>
      </c>
      <c r="RN13" s="389">
        <f t="shared" si="195"/>
        <v>1</v>
      </c>
      <c r="RO13" s="389">
        <f t="shared" si="196"/>
        <v>8</v>
      </c>
      <c r="RP13" s="390">
        <v>5</v>
      </c>
      <c r="RQ13" s="388" t="s">
        <v>1623</v>
      </c>
      <c r="RR13" s="389">
        <f t="shared" si="197"/>
        <v>1</v>
      </c>
      <c r="RS13" s="389">
        <f t="shared" si="198"/>
        <v>2</v>
      </c>
      <c r="RT13" s="390">
        <v>45000</v>
      </c>
      <c r="RU13" s="398" t="str">
        <f t="shared" si="199"/>
        <v>1|8|5,1|2|45000</v>
      </c>
      <c r="RV13" s="341">
        <v>40</v>
      </c>
      <c r="RW13" s="125">
        <f t="shared" si="150"/>
        <v>960</v>
      </c>
      <c r="RX13" s="388" t="s">
        <v>1543</v>
      </c>
      <c r="RY13" s="389">
        <f t="shared" si="200"/>
        <v>1</v>
      </c>
      <c r="RZ13" s="389">
        <f t="shared" si="201"/>
        <v>8</v>
      </c>
      <c r="SA13" s="390">
        <v>5</v>
      </c>
      <c r="SB13" s="388" t="s">
        <v>1623</v>
      </c>
      <c r="SC13" s="389">
        <f t="shared" si="202"/>
        <v>1</v>
      </c>
      <c r="SD13" s="389">
        <f t="shared" si="203"/>
        <v>2</v>
      </c>
      <c r="SE13" s="390">
        <v>45000</v>
      </c>
      <c r="SF13" s="398" t="str">
        <f t="shared" si="204"/>
        <v>1|8|5,1|2|45000</v>
      </c>
      <c r="SG13" s="341">
        <v>40</v>
      </c>
      <c r="SH13" s="125">
        <f t="shared" si="151"/>
        <v>960</v>
      </c>
      <c r="SI13" s="388" t="s">
        <v>1543</v>
      </c>
      <c r="SJ13" s="389">
        <f t="shared" si="205"/>
        <v>1</v>
      </c>
      <c r="SK13" s="389">
        <f t="shared" si="206"/>
        <v>8</v>
      </c>
      <c r="SL13" s="390">
        <v>5</v>
      </c>
      <c r="SM13" s="388" t="s">
        <v>1623</v>
      </c>
      <c r="SN13" s="389">
        <f t="shared" si="207"/>
        <v>1</v>
      </c>
      <c r="SO13" s="389">
        <f t="shared" si="208"/>
        <v>2</v>
      </c>
      <c r="SP13" s="390">
        <v>45000</v>
      </c>
      <c r="SQ13" s="398" t="str">
        <f t="shared" si="209"/>
        <v>1|8|5,1|2|45000</v>
      </c>
      <c r="TY13" s="341">
        <f t="shared" si="152"/>
        <v>15</v>
      </c>
      <c r="TZ13" s="341">
        <v>30</v>
      </c>
      <c r="UA13" s="388" t="s">
        <v>1543</v>
      </c>
      <c r="UB13" s="389">
        <f t="shared" si="210"/>
        <v>1</v>
      </c>
      <c r="UC13" s="389">
        <f t="shared" si="211"/>
        <v>8</v>
      </c>
      <c r="UD13" s="390">
        <v>3</v>
      </c>
      <c r="UE13" s="388" t="s">
        <v>1859</v>
      </c>
      <c r="UF13" s="389">
        <f t="shared" si="212"/>
        <v>2</v>
      </c>
      <c r="UG13" s="389">
        <f t="shared" si="213"/>
        <v>1001</v>
      </c>
      <c r="UH13" s="390">
        <v>2</v>
      </c>
      <c r="UI13" s="398" t="str">
        <f t="shared" si="214"/>
        <v>1|8|3,2|1001|2</v>
      </c>
      <c r="UJ13" s="341">
        <f t="shared" si="153"/>
        <v>270</v>
      </c>
      <c r="UK13" s="341">
        <v>9</v>
      </c>
      <c r="UL13" s="388" t="s">
        <v>1543</v>
      </c>
      <c r="UM13" s="389">
        <f t="shared" si="0"/>
        <v>1</v>
      </c>
      <c r="UN13" s="389">
        <f t="shared" si="1"/>
        <v>8</v>
      </c>
      <c r="UO13" s="390">
        <v>90</v>
      </c>
      <c r="UP13" s="388" t="s">
        <v>1868</v>
      </c>
      <c r="UQ13" s="389">
        <f t="shared" si="2"/>
        <v>2</v>
      </c>
      <c r="UR13" s="389">
        <f t="shared" si="3"/>
        <v>1003</v>
      </c>
      <c r="US13" s="390">
        <v>45</v>
      </c>
      <c r="UT13" s="398" t="str">
        <f t="shared" si="4"/>
        <v>1|8|90,2|1003|45</v>
      </c>
    </row>
    <row r="14" spans="1:577" ht="15" x14ac:dyDescent="0.35">
      <c r="A14" s="341" t="str">
        <f>'抽奖|MoonBless'!DN14</f>
        <v>超级武器2</v>
      </c>
      <c r="B14" s="341">
        <f>'抽奖|MoonBless'!DO14</f>
        <v>10</v>
      </c>
      <c r="C14" s="341">
        <f>'抽奖|MoonBless'!DP14</f>
        <v>200</v>
      </c>
      <c r="D14" s="341">
        <f>'抽奖|MoonBless'!DQ14</f>
        <v>2</v>
      </c>
      <c r="E14" s="341">
        <f>'抽奖|MoonBless'!DR14</f>
        <v>1006</v>
      </c>
      <c r="G14" s="125">
        <f t="shared" si="257"/>
        <v>35</v>
      </c>
      <c r="H14" s="388" t="s">
        <v>1543</v>
      </c>
      <c r="I14" s="389">
        <f t="shared" si="5"/>
        <v>1</v>
      </c>
      <c r="J14" s="389">
        <f t="shared" si="6"/>
        <v>8</v>
      </c>
      <c r="K14" s="390">
        <v>10</v>
      </c>
      <c r="L14" s="388" t="s">
        <v>1623</v>
      </c>
      <c r="M14" s="389">
        <f t="shared" si="7"/>
        <v>1</v>
      </c>
      <c r="N14" s="389">
        <f t="shared" si="8"/>
        <v>2</v>
      </c>
      <c r="O14" s="390">
        <v>45000</v>
      </c>
      <c r="P14" s="341" t="str">
        <f t="shared" si="9"/>
        <v>1|8|10,1|2|45000</v>
      </c>
      <c r="Q14" s="404">
        <f t="shared" si="10"/>
        <v>5.5555555555555554</v>
      </c>
      <c r="R14" s="125">
        <v>120000</v>
      </c>
      <c r="S14" s="388" t="s">
        <v>1543</v>
      </c>
      <c r="T14" s="389">
        <f t="shared" si="11"/>
        <v>1</v>
      </c>
      <c r="U14" s="389">
        <f t="shared" si="12"/>
        <v>8</v>
      </c>
      <c r="V14" s="390">
        <v>10</v>
      </c>
      <c r="W14" s="388" t="s">
        <v>1623</v>
      </c>
      <c r="X14" s="389">
        <f t="shared" si="13"/>
        <v>1</v>
      </c>
      <c r="Y14" s="389">
        <f t="shared" si="14"/>
        <v>2</v>
      </c>
      <c r="Z14" s="390">
        <v>45000</v>
      </c>
      <c r="AA14" s="341" t="str">
        <f t="shared" si="15"/>
        <v>1|8|10,1|2|45000</v>
      </c>
      <c r="AB14" s="404">
        <f>VLOOKUP(AC14,'用户升级|RoleUp'!A:L,12,0)</f>
        <v>65.716666666666669</v>
      </c>
      <c r="AC14" s="125">
        <v>50</v>
      </c>
      <c r="AD14" s="388" t="s">
        <v>1543</v>
      </c>
      <c r="AE14" s="389">
        <f t="shared" si="16"/>
        <v>1</v>
      </c>
      <c r="AF14" s="389">
        <f t="shared" si="17"/>
        <v>8</v>
      </c>
      <c r="AG14" s="390">
        <f t="shared" si="270"/>
        <v>20</v>
      </c>
      <c r="AH14" s="388" t="s">
        <v>1623</v>
      </c>
      <c r="AI14" s="389">
        <f t="shared" si="18"/>
        <v>1</v>
      </c>
      <c r="AJ14" s="389">
        <f t="shared" si="19"/>
        <v>2</v>
      </c>
      <c r="AK14" s="390">
        <v>90000</v>
      </c>
      <c r="AL14" s="341" t="str">
        <f t="shared" si="20"/>
        <v>1|8|20,1|2|90000</v>
      </c>
      <c r="AM14" s="341">
        <f t="shared" si="154"/>
        <v>17.5</v>
      </c>
      <c r="AN14" s="125">
        <v>70</v>
      </c>
      <c r="AO14" s="388" t="s">
        <v>1543</v>
      </c>
      <c r="AP14" s="389">
        <f t="shared" si="155"/>
        <v>1</v>
      </c>
      <c r="AQ14" s="389">
        <f t="shared" si="156"/>
        <v>8</v>
      </c>
      <c r="AR14" s="390">
        <v>10</v>
      </c>
      <c r="AS14" s="388" t="s">
        <v>1644</v>
      </c>
      <c r="AT14" s="389">
        <f t="shared" si="157"/>
        <v>2</v>
      </c>
      <c r="AU14" s="389">
        <f t="shared" si="158"/>
        <v>1001</v>
      </c>
      <c r="AV14" s="390">
        <v>2</v>
      </c>
      <c r="AW14" s="341" t="str">
        <f t="shared" si="159"/>
        <v>1|8|10,2|1001|2</v>
      </c>
      <c r="AX14" s="403">
        <f t="shared" si="27"/>
        <v>11.666666666666666</v>
      </c>
      <c r="AY14" s="125">
        <v>700</v>
      </c>
      <c r="AZ14" s="388" t="s">
        <v>1543</v>
      </c>
      <c r="BA14" s="389">
        <f t="shared" si="28"/>
        <v>1</v>
      </c>
      <c r="BB14" s="389">
        <f t="shared" si="29"/>
        <v>8</v>
      </c>
      <c r="BC14" s="390">
        <v>10</v>
      </c>
      <c r="BD14" s="388" t="s">
        <v>1653</v>
      </c>
      <c r="BE14" s="389">
        <f t="shared" si="30"/>
        <v>1</v>
      </c>
      <c r="BF14" s="389">
        <f t="shared" si="31"/>
        <v>2</v>
      </c>
      <c r="BG14" s="390">
        <v>50000</v>
      </c>
      <c r="BH14" s="341" t="str">
        <f t="shared" si="32"/>
        <v>1|8|10,1|2|50000</v>
      </c>
      <c r="BJ14" s="125">
        <v>10</v>
      </c>
      <c r="BK14" s="388" t="s">
        <v>1543</v>
      </c>
      <c r="BL14" s="389">
        <f t="shared" si="33"/>
        <v>1</v>
      </c>
      <c r="BM14" s="389">
        <f t="shared" si="34"/>
        <v>8</v>
      </c>
      <c r="BN14" s="390">
        <v>80</v>
      </c>
      <c r="BO14" s="388" t="s">
        <v>1855</v>
      </c>
      <c r="BP14" s="389">
        <f t="shared" si="35"/>
        <v>2</v>
      </c>
      <c r="BQ14" s="389">
        <f t="shared" si="36"/>
        <v>1003</v>
      </c>
      <c r="BR14" s="390">
        <v>50</v>
      </c>
      <c r="BS14" s="398" t="str">
        <f t="shared" si="37"/>
        <v>1|8|80,2|1003|50</v>
      </c>
      <c r="BT14" s="341">
        <f t="shared" si="38"/>
        <v>30000000</v>
      </c>
      <c r="BU14" s="402">
        <v>600000000</v>
      </c>
      <c r="BV14" s="388" t="s">
        <v>1731</v>
      </c>
      <c r="BW14" s="389">
        <f t="shared" si="160"/>
        <v>1</v>
      </c>
      <c r="BX14" s="389">
        <f t="shared" si="161"/>
        <v>8</v>
      </c>
      <c r="BY14" s="390">
        <v>5</v>
      </c>
      <c r="BZ14" s="388" t="s">
        <v>1856</v>
      </c>
      <c r="CA14" s="389">
        <f t="shared" si="162"/>
        <v>2</v>
      </c>
      <c r="CB14" s="389">
        <f t="shared" si="163"/>
        <v>1001</v>
      </c>
      <c r="CC14" s="390">
        <f t="shared" si="258"/>
        <v>3</v>
      </c>
      <c r="CD14" s="398" t="str">
        <f t="shared" si="164"/>
        <v>1|8|5,2|1001|3</v>
      </c>
      <c r="CF14" s="125">
        <v>1000</v>
      </c>
      <c r="CG14" s="388" t="s">
        <v>1543</v>
      </c>
      <c r="CH14" s="389">
        <f t="shared" si="39"/>
        <v>1</v>
      </c>
      <c r="CI14" s="389">
        <f t="shared" si="40"/>
        <v>8</v>
      </c>
      <c r="CJ14" s="390">
        <v>8</v>
      </c>
      <c r="CK14" s="388" t="s">
        <v>1857</v>
      </c>
      <c r="CL14" s="389">
        <f t="shared" si="41"/>
        <v>1</v>
      </c>
      <c r="CM14" s="389">
        <f t="shared" si="42"/>
        <v>1</v>
      </c>
      <c r="CN14" s="390">
        <f t="shared" si="215"/>
        <v>5</v>
      </c>
      <c r="CO14" s="398" t="str">
        <f t="shared" si="43"/>
        <v>1|8|8,1|1|5</v>
      </c>
      <c r="CQ14" s="125">
        <v>1000</v>
      </c>
      <c r="CR14" s="388" t="s">
        <v>1543</v>
      </c>
      <c r="CS14" s="389">
        <f t="shared" si="44"/>
        <v>1</v>
      </c>
      <c r="CT14" s="389">
        <f t="shared" si="45"/>
        <v>8</v>
      </c>
      <c r="CU14" s="390">
        <v>8</v>
      </c>
      <c r="CV14" s="388" t="s">
        <v>1644</v>
      </c>
      <c r="CW14" s="389">
        <f t="shared" si="46"/>
        <v>2</v>
      </c>
      <c r="CX14" s="389">
        <f t="shared" si="47"/>
        <v>1001</v>
      </c>
      <c r="CY14" s="390">
        <f t="shared" si="259"/>
        <v>2</v>
      </c>
      <c r="CZ14" s="398" t="str">
        <f t="shared" si="48"/>
        <v>1|8|8,2|1001|2</v>
      </c>
      <c r="DB14" s="125">
        <v>1000</v>
      </c>
      <c r="DC14" s="388" t="s">
        <v>1543</v>
      </c>
      <c r="DD14" s="389">
        <f t="shared" si="49"/>
        <v>1</v>
      </c>
      <c r="DE14" s="389">
        <f t="shared" si="50"/>
        <v>8</v>
      </c>
      <c r="DF14" s="390">
        <v>8</v>
      </c>
      <c r="DG14" s="388" t="s">
        <v>1858</v>
      </c>
      <c r="DH14" s="389">
        <f t="shared" si="51"/>
        <v>2</v>
      </c>
      <c r="DI14" s="389">
        <f t="shared" si="52"/>
        <v>1002</v>
      </c>
      <c r="DJ14" s="390">
        <f t="shared" si="260"/>
        <v>2</v>
      </c>
      <c r="DK14" s="398" t="str">
        <f t="shared" si="53"/>
        <v>1|8|8,2|1002|2</v>
      </c>
      <c r="DM14" s="125">
        <v>1000</v>
      </c>
      <c r="DN14" s="388" t="s">
        <v>1543</v>
      </c>
      <c r="DO14" s="389">
        <f t="shared" si="54"/>
        <v>1</v>
      </c>
      <c r="DP14" s="389">
        <f t="shared" si="55"/>
        <v>8</v>
      </c>
      <c r="DQ14" s="390">
        <v>8</v>
      </c>
      <c r="DR14" s="388" t="s">
        <v>1623</v>
      </c>
      <c r="DS14" s="389">
        <f t="shared" si="56"/>
        <v>1</v>
      </c>
      <c r="DT14" s="389">
        <f t="shared" si="57"/>
        <v>2</v>
      </c>
      <c r="DU14" s="390">
        <v>65000</v>
      </c>
      <c r="DV14" s="398" t="str">
        <f t="shared" si="58"/>
        <v>1|8|8,1|2|65000</v>
      </c>
      <c r="DX14" s="125">
        <v>3000</v>
      </c>
      <c r="DY14" s="388" t="s">
        <v>1543</v>
      </c>
      <c r="DZ14" s="389">
        <f t="shared" si="59"/>
        <v>1</v>
      </c>
      <c r="EA14" s="389">
        <f t="shared" si="60"/>
        <v>8</v>
      </c>
      <c r="EB14" s="390">
        <v>10</v>
      </c>
      <c r="EC14" s="388" t="s">
        <v>1623</v>
      </c>
      <c r="ED14" s="389">
        <f t="shared" si="61"/>
        <v>1</v>
      </c>
      <c r="EE14" s="389">
        <f t="shared" si="62"/>
        <v>2</v>
      </c>
      <c r="EF14" s="390">
        <v>50000</v>
      </c>
      <c r="EG14" s="398" t="str">
        <f t="shared" si="63"/>
        <v>1|8|10,1|2|50000</v>
      </c>
      <c r="EI14" s="125">
        <v>300</v>
      </c>
      <c r="EJ14" s="388" t="s">
        <v>1543</v>
      </c>
      <c r="EK14" s="389">
        <f t="shared" si="216"/>
        <v>1</v>
      </c>
      <c r="EL14" s="389">
        <f t="shared" si="217"/>
        <v>8</v>
      </c>
      <c r="EM14" s="390">
        <f t="shared" si="261"/>
        <v>2</v>
      </c>
      <c r="EN14" s="388" t="s">
        <v>1858</v>
      </c>
      <c r="EO14" s="389">
        <f t="shared" si="218"/>
        <v>2</v>
      </c>
      <c r="EP14" s="389">
        <f t="shared" si="219"/>
        <v>1002</v>
      </c>
      <c r="EQ14" s="390">
        <v>1</v>
      </c>
      <c r="ER14" s="398" t="str">
        <f t="shared" si="220"/>
        <v>1|8|2,2|1002|1</v>
      </c>
      <c r="ET14" s="125">
        <v>300</v>
      </c>
      <c r="EU14" s="388" t="s">
        <v>1543</v>
      </c>
      <c r="EV14" s="389">
        <f t="shared" si="221"/>
        <v>1</v>
      </c>
      <c r="EW14" s="389">
        <f t="shared" si="222"/>
        <v>8</v>
      </c>
      <c r="EX14" s="390">
        <f t="shared" si="262"/>
        <v>4</v>
      </c>
      <c r="EY14" s="388" t="s">
        <v>1859</v>
      </c>
      <c r="EZ14" s="389">
        <f t="shared" si="223"/>
        <v>2</v>
      </c>
      <c r="FA14" s="389">
        <f t="shared" si="224"/>
        <v>1001</v>
      </c>
      <c r="FB14" s="390">
        <v>1</v>
      </c>
      <c r="FC14" s="398" t="str">
        <f t="shared" si="225"/>
        <v>1|8|4,2|1001|1</v>
      </c>
      <c r="FE14" s="125">
        <v>300</v>
      </c>
      <c r="FF14" s="388" t="s">
        <v>1543</v>
      </c>
      <c r="FG14" s="389">
        <f t="shared" si="226"/>
        <v>1</v>
      </c>
      <c r="FH14" s="389">
        <f t="shared" si="227"/>
        <v>8</v>
      </c>
      <c r="FI14" s="390">
        <f t="shared" si="263"/>
        <v>6</v>
      </c>
      <c r="FJ14" s="388" t="s">
        <v>1878</v>
      </c>
      <c r="FK14" s="389">
        <f t="shared" si="228"/>
        <v>2</v>
      </c>
      <c r="FL14" s="389">
        <f t="shared" si="229"/>
        <v>1003</v>
      </c>
      <c r="FM14" s="390">
        <v>1</v>
      </c>
      <c r="FN14" s="398" t="str">
        <f t="shared" si="230"/>
        <v>1|8|6,2|1003|1</v>
      </c>
      <c r="FP14" s="125">
        <v>300</v>
      </c>
      <c r="FQ14" s="388" t="s">
        <v>1543</v>
      </c>
      <c r="FR14" s="389">
        <f t="shared" si="231"/>
        <v>1</v>
      </c>
      <c r="FS14" s="389">
        <f t="shared" si="232"/>
        <v>8</v>
      </c>
      <c r="FT14" s="390">
        <f t="shared" si="264"/>
        <v>8</v>
      </c>
      <c r="FU14" s="388" t="s">
        <v>1855</v>
      </c>
      <c r="FV14" s="389">
        <f t="shared" si="233"/>
        <v>2</v>
      </c>
      <c r="FW14" s="389">
        <f t="shared" si="234"/>
        <v>1003</v>
      </c>
      <c r="FX14" s="390">
        <v>2</v>
      </c>
      <c r="FY14" s="398" t="str">
        <f t="shared" si="235"/>
        <v>1|8|8,2|1003|2</v>
      </c>
      <c r="GA14" s="125">
        <v>1000</v>
      </c>
      <c r="GB14" s="388" t="s">
        <v>1543</v>
      </c>
      <c r="GC14" s="389">
        <f t="shared" si="84"/>
        <v>1</v>
      </c>
      <c r="GD14" s="389">
        <f t="shared" si="85"/>
        <v>8</v>
      </c>
      <c r="GE14" s="390">
        <v>8</v>
      </c>
      <c r="GF14" s="388" t="s">
        <v>1623</v>
      </c>
      <c r="GG14" s="389">
        <f t="shared" si="86"/>
        <v>1</v>
      </c>
      <c r="GH14" s="389">
        <f t="shared" si="87"/>
        <v>2</v>
      </c>
      <c r="GI14" s="390">
        <v>50000</v>
      </c>
      <c r="GJ14" s="398" t="str">
        <f t="shared" si="88"/>
        <v>1|8|8,1|2|50000</v>
      </c>
      <c r="GL14" s="125">
        <v>1000</v>
      </c>
      <c r="GM14" s="388" t="s">
        <v>1543</v>
      </c>
      <c r="GN14" s="389">
        <f t="shared" si="89"/>
        <v>1</v>
      </c>
      <c r="GO14" s="389">
        <f t="shared" si="90"/>
        <v>8</v>
      </c>
      <c r="GP14" s="390">
        <v>8</v>
      </c>
      <c r="GQ14" s="388" t="s">
        <v>1623</v>
      </c>
      <c r="GR14" s="389">
        <f t="shared" si="91"/>
        <v>1</v>
      </c>
      <c r="GS14" s="389">
        <f t="shared" si="92"/>
        <v>2</v>
      </c>
      <c r="GT14" s="390">
        <v>50000</v>
      </c>
      <c r="GU14" s="398" t="str">
        <f t="shared" si="93"/>
        <v>1|8|8,1|2|50000</v>
      </c>
      <c r="GW14" s="125">
        <v>1000</v>
      </c>
      <c r="GX14" s="388" t="s">
        <v>1543</v>
      </c>
      <c r="GY14" s="389">
        <f t="shared" si="94"/>
        <v>1</v>
      </c>
      <c r="GZ14" s="389">
        <f t="shared" si="95"/>
        <v>8</v>
      </c>
      <c r="HA14" s="390">
        <v>8</v>
      </c>
      <c r="HB14" s="388" t="s">
        <v>1623</v>
      </c>
      <c r="HC14" s="389">
        <f t="shared" si="96"/>
        <v>1</v>
      </c>
      <c r="HD14" s="389">
        <f t="shared" si="97"/>
        <v>2</v>
      </c>
      <c r="HE14" s="390">
        <v>50000</v>
      </c>
      <c r="HF14" s="398" t="str">
        <f t="shared" si="98"/>
        <v>1|8|8,1|2|50000</v>
      </c>
      <c r="HH14" s="125">
        <v>1000</v>
      </c>
      <c r="HI14" s="388" t="s">
        <v>1543</v>
      </c>
      <c r="HJ14" s="389">
        <f t="shared" si="99"/>
        <v>1</v>
      </c>
      <c r="HK14" s="389">
        <f t="shared" si="100"/>
        <v>8</v>
      </c>
      <c r="HL14" s="390">
        <v>8</v>
      </c>
      <c r="HM14" s="388" t="s">
        <v>1623</v>
      </c>
      <c r="HN14" s="389">
        <f t="shared" si="101"/>
        <v>1</v>
      </c>
      <c r="HO14" s="389">
        <f t="shared" si="102"/>
        <v>2</v>
      </c>
      <c r="HP14" s="390">
        <v>50000</v>
      </c>
      <c r="HQ14" s="398" t="str">
        <f t="shared" si="103"/>
        <v>1|8|8,1|2|50000</v>
      </c>
      <c r="HS14" s="125">
        <v>300</v>
      </c>
      <c r="HT14" s="388" t="s">
        <v>1543</v>
      </c>
      <c r="HU14" s="389">
        <f t="shared" si="236"/>
        <v>1</v>
      </c>
      <c r="HV14" s="389">
        <f t="shared" si="237"/>
        <v>8</v>
      </c>
      <c r="HW14" s="390">
        <f t="shared" si="265"/>
        <v>2</v>
      </c>
      <c r="HX14" s="388" t="s">
        <v>1860</v>
      </c>
      <c r="HY14" s="389">
        <f t="shared" si="238"/>
        <v>2</v>
      </c>
      <c r="HZ14" s="389">
        <f t="shared" si="239"/>
        <v>1001</v>
      </c>
      <c r="IA14" s="390">
        <v>1</v>
      </c>
      <c r="IB14" s="398" t="str">
        <f t="shared" si="240"/>
        <v>1|8|2,2|1001|1</v>
      </c>
      <c r="ID14" s="125">
        <v>300</v>
      </c>
      <c r="IE14" s="388" t="s">
        <v>1543</v>
      </c>
      <c r="IF14" s="389">
        <f t="shared" si="241"/>
        <v>1</v>
      </c>
      <c r="IG14" s="389">
        <f t="shared" si="242"/>
        <v>8</v>
      </c>
      <c r="IH14" s="390">
        <f t="shared" si="266"/>
        <v>4</v>
      </c>
      <c r="II14" s="388" t="s">
        <v>1644</v>
      </c>
      <c r="IJ14" s="389">
        <f t="shared" si="243"/>
        <v>2</v>
      </c>
      <c r="IK14" s="389">
        <f t="shared" si="244"/>
        <v>1001</v>
      </c>
      <c r="IL14" s="390">
        <v>2</v>
      </c>
      <c r="IM14" s="398" t="str">
        <f t="shared" si="245"/>
        <v>1|8|4,2|1001|2</v>
      </c>
      <c r="IO14" s="125">
        <v>300</v>
      </c>
      <c r="IP14" s="388" t="s">
        <v>1543</v>
      </c>
      <c r="IQ14" s="389">
        <f t="shared" si="246"/>
        <v>1</v>
      </c>
      <c r="IR14" s="389">
        <f t="shared" si="247"/>
        <v>8</v>
      </c>
      <c r="IS14" s="390">
        <f t="shared" si="267"/>
        <v>6</v>
      </c>
      <c r="IT14" s="388" t="s">
        <v>1861</v>
      </c>
      <c r="IU14" s="389">
        <f t="shared" si="248"/>
        <v>2</v>
      </c>
      <c r="IV14" s="389">
        <f t="shared" si="249"/>
        <v>1003</v>
      </c>
      <c r="IW14" s="390">
        <v>1</v>
      </c>
      <c r="IX14" s="398" t="str">
        <f t="shared" si="250"/>
        <v>1|8|6,2|1003|1</v>
      </c>
      <c r="IZ14" s="125">
        <v>300</v>
      </c>
      <c r="JA14" s="388" t="s">
        <v>1543</v>
      </c>
      <c r="JB14" s="389">
        <f t="shared" si="251"/>
        <v>1</v>
      </c>
      <c r="JC14" s="389">
        <f t="shared" si="252"/>
        <v>8</v>
      </c>
      <c r="JD14" s="390">
        <f t="shared" si="268"/>
        <v>8</v>
      </c>
      <c r="JE14" s="388" t="s">
        <v>1861</v>
      </c>
      <c r="JF14" s="389">
        <f t="shared" si="253"/>
        <v>2</v>
      </c>
      <c r="JG14" s="389">
        <f t="shared" si="254"/>
        <v>1003</v>
      </c>
      <c r="JH14" s="390">
        <v>2</v>
      </c>
      <c r="JI14" s="398" t="str">
        <f t="shared" si="255"/>
        <v>1|8|8,2|1003|2</v>
      </c>
      <c r="JK14" s="125">
        <v>20</v>
      </c>
      <c r="JL14" s="388" t="s">
        <v>1543</v>
      </c>
      <c r="JM14" s="389">
        <f t="shared" si="124"/>
        <v>1</v>
      </c>
      <c r="JN14" s="389">
        <f t="shared" si="125"/>
        <v>8</v>
      </c>
      <c r="JO14" s="390">
        <v>5</v>
      </c>
      <c r="JP14" s="388" t="s">
        <v>1862</v>
      </c>
      <c r="JQ14" s="389">
        <f t="shared" si="126"/>
        <v>1</v>
      </c>
      <c r="JR14" s="389">
        <f t="shared" si="127"/>
        <v>2</v>
      </c>
      <c r="JS14" s="390">
        <v>50000</v>
      </c>
      <c r="JT14" s="398" t="str">
        <f t="shared" si="128"/>
        <v>1|8|5,1|2|50000</v>
      </c>
      <c r="JV14" s="125">
        <v>20</v>
      </c>
      <c r="JW14" s="388" t="s">
        <v>1543</v>
      </c>
      <c r="JX14" s="389">
        <f t="shared" si="129"/>
        <v>1</v>
      </c>
      <c r="JY14" s="389">
        <f t="shared" si="130"/>
        <v>8</v>
      </c>
      <c r="JZ14" s="390">
        <v>5</v>
      </c>
      <c r="KA14" s="388" t="s">
        <v>1857</v>
      </c>
      <c r="KB14" s="389">
        <f t="shared" si="131"/>
        <v>1</v>
      </c>
      <c r="KC14" s="389">
        <f t="shared" si="132"/>
        <v>1</v>
      </c>
      <c r="KD14" s="390">
        <f t="shared" si="256"/>
        <v>6</v>
      </c>
      <c r="KE14" s="398" t="str">
        <f t="shared" si="133"/>
        <v>1|8|5,1|1|6</v>
      </c>
      <c r="KG14" s="125">
        <v>20</v>
      </c>
      <c r="KH14" s="388" t="s">
        <v>1543</v>
      </c>
      <c r="KI14" s="389">
        <f t="shared" si="134"/>
        <v>1</v>
      </c>
      <c r="KJ14" s="389">
        <f t="shared" si="135"/>
        <v>8</v>
      </c>
      <c r="KK14" s="390">
        <v>5</v>
      </c>
      <c r="KL14" s="388" t="s">
        <v>1855</v>
      </c>
      <c r="KM14" s="389">
        <f t="shared" si="136"/>
        <v>2</v>
      </c>
      <c r="KN14" s="389">
        <f t="shared" si="137"/>
        <v>1003</v>
      </c>
      <c r="KO14" s="390">
        <f t="shared" si="269"/>
        <v>3</v>
      </c>
      <c r="KP14" s="398" t="str">
        <f t="shared" si="138"/>
        <v>1|8|5,2|1003|3</v>
      </c>
      <c r="LN14" s="125">
        <v>20</v>
      </c>
      <c r="LO14" s="388" t="s">
        <v>1543</v>
      </c>
      <c r="LP14" s="389">
        <f t="shared" si="139"/>
        <v>1</v>
      </c>
      <c r="LQ14" s="389">
        <f t="shared" si="140"/>
        <v>8</v>
      </c>
      <c r="LR14" s="390">
        <v>10</v>
      </c>
      <c r="LS14" s="388" t="s">
        <v>1623</v>
      </c>
      <c r="LT14" s="389">
        <f t="shared" si="141"/>
        <v>1</v>
      </c>
      <c r="LU14" s="389">
        <f t="shared" si="142"/>
        <v>2</v>
      </c>
      <c r="LV14" s="390">
        <v>50000</v>
      </c>
      <c r="LW14" s="398" t="str">
        <f t="shared" si="143"/>
        <v>1|8|10,1|2|50000</v>
      </c>
      <c r="LY14" s="125">
        <v>20</v>
      </c>
      <c r="LZ14" s="388" t="s">
        <v>1543</v>
      </c>
      <c r="MA14" s="389">
        <f t="shared" si="144"/>
        <v>1</v>
      </c>
      <c r="MB14" s="389">
        <f t="shared" si="145"/>
        <v>8</v>
      </c>
      <c r="MC14" s="390">
        <v>10</v>
      </c>
      <c r="MD14" s="388" t="s">
        <v>1623</v>
      </c>
      <c r="ME14" s="389">
        <f t="shared" si="146"/>
        <v>1</v>
      </c>
      <c r="MF14" s="389">
        <f t="shared" si="147"/>
        <v>2</v>
      </c>
      <c r="MG14" s="390">
        <v>50000</v>
      </c>
      <c r="MH14" s="398" t="str">
        <f t="shared" si="148"/>
        <v>1|8|10,1|2|50000</v>
      </c>
      <c r="OX14" s="341">
        <v>40</v>
      </c>
      <c r="OY14" s="388" t="s">
        <v>1543</v>
      </c>
      <c r="OZ14" s="389">
        <f t="shared" si="165"/>
        <v>1</v>
      </c>
      <c r="PA14" s="389">
        <f t="shared" si="166"/>
        <v>8</v>
      </c>
      <c r="PB14" s="390">
        <v>10</v>
      </c>
      <c r="PC14" s="388" t="s">
        <v>1865</v>
      </c>
      <c r="PD14" s="389">
        <f t="shared" si="167"/>
        <v>2</v>
      </c>
      <c r="PE14" s="389">
        <f t="shared" si="168"/>
        <v>1002</v>
      </c>
      <c r="PF14" s="390">
        <v>2</v>
      </c>
      <c r="PG14" s="398" t="str">
        <f t="shared" si="169"/>
        <v>1|8|10,2|1002|2</v>
      </c>
      <c r="PI14" s="341">
        <v>40</v>
      </c>
      <c r="PJ14" s="388" t="s">
        <v>1543</v>
      </c>
      <c r="PK14" s="389">
        <f t="shared" si="170"/>
        <v>1</v>
      </c>
      <c r="PL14" s="389">
        <f t="shared" si="171"/>
        <v>8</v>
      </c>
      <c r="PM14" s="390">
        <v>10</v>
      </c>
      <c r="PN14" s="388" t="s">
        <v>1866</v>
      </c>
      <c r="PO14" s="389">
        <f t="shared" si="172"/>
        <v>2</v>
      </c>
      <c r="PP14" s="389">
        <f t="shared" si="173"/>
        <v>1004</v>
      </c>
      <c r="PQ14" s="390">
        <v>2</v>
      </c>
      <c r="PR14" s="398" t="str">
        <f t="shared" si="174"/>
        <v>1|8|10,2|1004|2</v>
      </c>
      <c r="PT14" s="341">
        <v>100</v>
      </c>
      <c r="PU14" s="388" t="s">
        <v>1543</v>
      </c>
      <c r="PV14" s="389">
        <f t="shared" si="175"/>
        <v>1</v>
      </c>
      <c r="PW14" s="389">
        <f t="shared" si="176"/>
        <v>8</v>
      </c>
      <c r="PX14" s="390">
        <v>5</v>
      </c>
      <c r="PY14" s="388" t="s">
        <v>1623</v>
      </c>
      <c r="PZ14" s="389">
        <f t="shared" si="177"/>
        <v>1</v>
      </c>
      <c r="QA14" s="389">
        <f t="shared" si="178"/>
        <v>2</v>
      </c>
      <c r="QB14" s="390">
        <v>50000</v>
      </c>
      <c r="QC14" s="398" t="str">
        <f t="shared" si="179"/>
        <v>1|8|5,1|2|50000</v>
      </c>
      <c r="QE14" s="402">
        <v>1000</v>
      </c>
      <c r="QF14" s="388" t="s">
        <v>1543</v>
      </c>
      <c r="QG14" s="389">
        <f t="shared" si="180"/>
        <v>1</v>
      </c>
      <c r="QH14" s="389">
        <f t="shared" si="181"/>
        <v>8</v>
      </c>
      <c r="QI14" s="390">
        <v>5</v>
      </c>
      <c r="QJ14" s="388" t="s">
        <v>1623</v>
      </c>
      <c r="QK14" s="389">
        <f t="shared" si="182"/>
        <v>1</v>
      </c>
      <c r="QL14" s="389">
        <f t="shared" si="183"/>
        <v>2</v>
      </c>
      <c r="QM14" s="390">
        <v>50000</v>
      </c>
      <c r="QN14" s="398" t="str">
        <f t="shared" si="184"/>
        <v>1|8|5,1|2|50000</v>
      </c>
      <c r="QP14" s="341">
        <v>35</v>
      </c>
      <c r="QQ14" s="388" t="s">
        <v>1543</v>
      </c>
      <c r="QR14" s="389">
        <f t="shared" si="185"/>
        <v>1</v>
      </c>
      <c r="QS14" s="389">
        <f t="shared" si="186"/>
        <v>8</v>
      </c>
      <c r="QT14" s="390">
        <v>5</v>
      </c>
      <c r="QU14" s="388" t="s">
        <v>1867</v>
      </c>
      <c r="QV14" s="389">
        <f t="shared" si="187"/>
        <v>2</v>
      </c>
      <c r="QW14" s="389">
        <f t="shared" si="188"/>
        <v>1001</v>
      </c>
      <c r="QX14" s="390">
        <v>2</v>
      </c>
      <c r="QY14" s="398" t="str">
        <f t="shared" si="189"/>
        <v>1|8|5,2|1001|2</v>
      </c>
      <c r="RA14" s="341">
        <v>35</v>
      </c>
      <c r="RB14" s="388" t="s">
        <v>1543</v>
      </c>
      <c r="RC14" s="389">
        <f t="shared" si="190"/>
        <v>1</v>
      </c>
      <c r="RD14" s="389">
        <f t="shared" si="191"/>
        <v>8</v>
      </c>
      <c r="RE14" s="390">
        <v>5</v>
      </c>
      <c r="RF14" s="388" t="s">
        <v>1865</v>
      </c>
      <c r="RG14" s="389">
        <f t="shared" si="192"/>
        <v>2</v>
      </c>
      <c r="RH14" s="389">
        <f t="shared" si="193"/>
        <v>1002</v>
      </c>
      <c r="RI14" s="390">
        <v>2</v>
      </c>
      <c r="RJ14" s="398" t="str">
        <f t="shared" si="194"/>
        <v>1|8|5,2|1002|2</v>
      </c>
      <c r="RK14" s="341">
        <v>45</v>
      </c>
      <c r="RL14" s="125">
        <f t="shared" si="149"/>
        <v>1080</v>
      </c>
      <c r="RM14" s="388" t="s">
        <v>1543</v>
      </c>
      <c r="RN14" s="389">
        <f t="shared" si="195"/>
        <v>1</v>
      </c>
      <c r="RO14" s="389">
        <f t="shared" si="196"/>
        <v>8</v>
      </c>
      <c r="RP14" s="390">
        <v>5</v>
      </c>
      <c r="RQ14" s="388" t="s">
        <v>1623</v>
      </c>
      <c r="RR14" s="389">
        <f t="shared" si="197"/>
        <v>1</v>
      </c>
      <c r="RS14" s="389">
        <f t="shared" si="198"/>
        <v>2</v>
      </c>
      <c r="RT14" s="390">
        <v>50000</v>
      </c>
      <c r="RU14" s="398" t="str">
        <f t="shared" si="199"/>
        <v>1|8|5,1|2|50000</v>
      </c>
      <c r="RV14" s="341">
        <v>45</v>
      </c>
      <c r="RW14" s="125">
        <f t="shared" si="150"/>
        <v>1080</v>
      </c>
      <c r="RX14" s="388" t="s">
        <v>1543</v>
      </c>
      <c r="RY14" s="389">
        <f t="shared" si="200"/>
        <v>1</v>
      </c>
      <c r="RZ14" s="389">
        <f t="shared" si="201"/>
        <v>8</v>
      </c>
      <c r="SA14" s="390">
        <v>5</v>
      </c>
      <c r="SB14" s="388" t="s">
        <v>1623</v>
      </c>
      <c r="SC14" s="389">
        <f t="shared" si="202"/>
        <v>1</v>
      </c>
      <c r="SD14" s="389">
        <f t="shared" si="203"/>
        <v>2</v>
      </c>
      <c r="SE14" s="390">
        <v>50000</v>
      </c>
      <c r="SF14" s="398" t="str">
        <f t="shared" si="204"/>
        <v>1|8|5,1|2|50000</v>
      </c>
      <c r="SG14" s="341">
        <v>45</v>
      </c>
      <c r="SH14" s="125">
        <f t="shared" si="151"/>
        <v>1080</v>
      </c>
      <c r="SI14" s="388" t="s">
        <v>1543</v>
      </c>
      <c r="SJ14" s="389">
        <f t="shared" si="205"/>
        <v>1</v>
      </c>
      <c r="SK14" s="389">
        <f t="shared" si="206"/>
        <v>8</v>
      </c>
      <c r="SL14" s="390">
        <v>5</v>
      </c>
      <c r="SM14" s="388" t="s">
        <v>1623</v>
      </c>
      <c r="SN14" s="389">
        <f t="shared" si="207"/>
        <v>1</v>
      </c>
      <c r="SO14" s="389">
        <f t="shared" si="208"/>
        <v>2</v>
      </c>
      <c r="SP14" s="390">
        <v>50000</v>
      </c>
      <c r="SQ14" s="398" t="str">
        <f t="shared" si="209"/>
        <v>1|8|5,1|2|50000</v>
      </c>
      <c r="TY14" s="341">
        <f t="shared" si="152"/>
        <v>17.5</v>
      </c>
      <c r="TZ14" s="341">
        <v>35</v>
      </c>
      <c r="UA14" s="388" t="s">
        <v>1543</v>
      </c>
      <c r="UB14" s="389">
        <f t="shared" si="210"/>
        <v>1</v>
      </c>
      <c r="UC14" s="389">
        <f t="shared" ref="UC14:UC47" si="271">VLOOKUP(UA14,$A:$E,5,0)</f>
        <v>8</v>
      </c>
      <c r="UD14" s="390">
        <v>3</v>
      </c>
      <c r="UE14" s="388" t="s">
        <v>1859</v>
      </c>
      <c r="UF14" s="389">
        <f t="shared" si="212"/>
        <v>2</v>
      </c>
      <c r="UG14" s="389">
        <f t="shared" ref="UG14:UG47" si="272">VLOOKUP(UE14,$A:$E,5,0)</f>
        <v>1001</v>
      </c>
      <c r="UH14" s="390">
        <v>2</v>
      </c>
      <c r="UI14" s="398" t="str">
        <f t="shared" ref="UI14:UI47" si="273">UB14&amp;"|"&amp;UC14&amp;"|"&amp;UD14&amp;","&amp;UF14&amp;"|"&amp;UG14&amp;"|"&amp;UH14</f>
        <v>1|8|3,2|1001|2</v>
      </c>
      <c r="UJ14" s="341">
        <f t="shared" si="153"/>
        <v>300</v>
      </c>
      <c r="UK14" s="341">
        <v>10</v>
      </c>
      <c r="UL14" s="388" t="s">
        <v>1543</v>
      </c>
      <c r="UM14" s="389">
        <f t="shared" si="0"/>
        <v>1</v>
      </c>
      <c r="UN14" s="389">
        <f t="shared" si="1"/>
        <v>8</v>
      </c>
      <c r="UO14" s="390">
        <v>90</v>
      </c>
      <c r="UP14" s="388" t="s">
        <v>1868</v>
      </c>
      <c r="UQ14" s="389">
        <f t="shared" si="2"/>
        <v>2</v>
      </c>
      <c r="UR14" s="389">
        <f t="shared" si="3"/>
        <v>1003</v>
      </c>
      <c r="US14" s="390">
        <v>50</v>
      </c>
      <c r="UT14" s="398" t="str">
        <f t="shared" si="4"/>
        <v>1|8|90,2|1003|50</v>
      </c>
    </row>
    <row r="15" spans="1:577" ht="15" x14ac:dyDescent="0.35">
      <c r="A15" s="341" t="str">
        <f>'抽奖|MoonBless'!DN15</f>
        <v>超级武器3</v>
      </c>
      <c r="B15" s="341">
        <f>'抽奖|MoonBless'!DO15</f>
        <v>25</v>
      </c>
      <c r="C15" s="341">
        <f>'抽奖|MoonBless'!DP15</f>
        <v>500</v>
      </c>
      <c r="D15" s="341">
        <f>'抽奖|MoonBless'!DQ15</f>
        <v>2</v>
      </c>
      <c r="E15" s="341">
        <f>'抽奖|MoonBless'!DR15</f>
        <v>1007</v>
      </c>
      <c r="G15" s="125">
        <f t="shared" si="257"/>
        <v>40</v>
      </c>
      <c r="H15" s="388" t="s">
        <v>1543</v>
      </c>
      <c r="I15" s="389">
        <f t="shared" si="5"/>
        <v>1</v>
      </c>
      <c r="J15" s="389">
        <f t="shared" si="6"/>
        <v>8</v>
      </c>
      <c r="K15" s="390">
        <v>10</v>
      </c>
      <c r="L15" s="388" t="s">
        <v>1623</v>
      </c>
      <c r="M15" s="389">
        <f t="shared" si="7"/>
        <v>1</v>
      </c>
      <c r="N15" s="389">
        <f t="shared" si="8"/>
        <v>2</v>
      </c>
      <c r="O15" s="390">
        <v>50000</v>
      </c>
      <c r="P15" s="341" t="str">
        <f t="shared" si="9"/>
        <v>1|8|10,1|2|50000</v>
      </c>
      <c r="Q15" s="404">
        <f t="shared" si="10"/>
        <v>6.481481481481481</v>
      </c>
      <c r="R15" s="125">
        <v>140000</v>
      </c>
      <c r="S15" s="388" t="s">
        <v>1543</v>
      </c>
      <c r="T15" s="389">
        <f t="shared" si="11"/>
        <v>1</v>
      </c>
      <c r="U15" s="389">
        <f t="shared" si="12"/>
        <v>8</v>
      </c>
      <c r="V15" s="390">
        <v>10</v>
      </c>
      <c r="W15" s="388" t="s">
        <v>1623</v>
      </c>
      <c r="X15" s="389">
        <f t="shared" si="13"/>
        <v>1</v>
      </c>
      <c r="Y15" s="389">
        <f t="shared" si="14"/>
        <v>2</v>
      </c>
      <c r="Z15" s="390">
        <v>50000</v>
      </c>
      <c r="AA15" s="341" t="str">
        <f t="shared" si="15"/>
        <v>1|8|10,1|2|50000</v>
      </c>
      <c r="AB15" s="404">
        <f>VLOOKUP(AC15,'用户升级|RoleUp'!A:L,12,0)</f>
        <v>95.05</v>
      </c>
      <c r="AC15" s="125">
        <v>55</v>
      </c>
      <c r="AD15" s="388" t="s">
        <v>1543</v>
      </c>
      <c r="AE15" s="389">
        <f t="shared" si="16"/>
        <v>1</v>
      </c>
      <c r="AF15" s="389">
        <f t="shared" si="17"/>
        <v>8</v>
      </c>
      <c r="AG15" s="390">
        <f t="shared" si="270"/>
        <v>20</v>
      </c>
      <c r="AH15" s="388" t="s">
        <v>1623</v>
      </c>
      <c r="AI15" s="389">
        <f t="shared" si="18"/>
        <v>1</v>
      </c>
      <c r="AJ15" s="389">
        <f t="shared" si="19"/>
        <v>2</v>
      </c>
      <c r="AK15" s="390">
        <v>100000</v>
      </c>
      <c r="AL15" s="341" t="str">
        <f t="shared" si="20"/>
        <v>1|8|20,1|2|100000</v>
      </c>
      <c r="AM15" s="341">
        <f t="shared" si="154"/>
        <v>20</v>
      </c>
      <c r="AN15" s="125">
        <v>80</v>
      </c>
      <c r="AO15" s="388" t="s">
        <v>1543</v>
      </c>
      <c r="AP15" s="389">
        <f t="shared" si="155"/>
        <v>1</v>
      </c>
      <c r="AQ15" s="389">
        <f t="shared" si="156"/>
        <v>8</v>
      </c>
      <c r="AR15" s="390">
        <v>10</v>
      </c>
      <c r="AS15" s="388" t="s">
        <v>1644</v>
      </c>
      <c r="AT15" s="389">
        <f t="shared" si="157"/>
        <v>2</v>
      </c>
      <c r="AU15" s="389">
        <f t="shared" si="158"/>
        <v>1001</v>
      </c>
      <c r="AV15" s="390">
        <f>AV7</f>
        <v>2</v>
      </c>
      <c r="AW15" s="341" t="str">
        <f t="shared" si="159"/>
        <v>1|8|10,2|1001|2</v>
      </c>
      <c r="AX15" s="403">
        <f t="shared" si="27"/>
        <v>13.333333333333334</v>
      </c>
      <c r="AY15" s="125">
        <v>800</v>
      </c>
      <c r="AZ15" s="388" t="s">
        <v>1543</v>
      </c>
      <c r="BA15" s="389">
        <f t="shared" si="28"/>
        <v>1</v>
      </c>
      <c r="BB15" s="389">
        <f t="shared" si="29"/>
        <v>8</v>
      </c>
      <c r="BC15" s="390">
        <v>10</v>
      </c>
      <c r="BD15" s="388" t="s">
        <v>1653</v>
      </c>
      <c r="BE15" s="389">
        <f t="shared" si="30"/>
        <v>1</v>
      </c>
      <c r="BF15" s="389">
        <f t="shared" si="31"/>
        <v>2</v>
      </c>
      <c r="BG15" s="390">
        <v>55000</v>
      </c>
      <c r="BH15" s="341" t="str">
        <f t="shared" si="32"/>
        <v>1|8|10,1|2|55000</v>
      </c>
      <c r="BT15" s="341">
        <f t="shared" si="38"/>
        <v>35000000</v>
      </c>
      <c r="BU15" s="402">
        <v>700000000</v>
      </c>
      <c r="BV15" s="388" t="s">
        <v>1731</v>
      </c>
      <c r="BW15" s="389">
        <f t="shared" si="160"/>
        <v>1</v>
      </c>
      <c r="BX15" s="389">
        <f t="shared" si="161"/>
        <v>8</v>
      </c>
      <c r="BY15" s="390">
        <v>5</v>
      </c>
      <c r="BZ15" s="388" t="s">
        <v>1856</v>
      </c>
      <c r="CA15" s="389">
        <f t="shared" si="162"/>
        <v>2</v>
      </c>
      <c r="CB15" s="389">
        <f t="shared" si="163"/>
        <v>1001</v>
      </c>
      <c r="CC15" s="390">
        <f t="shared" si="258"/>
        <v>4</v>
      </c>
      <c r="CD15" s="398" t="str">
        <f t="shared" si="164"/>
        <v>1|8|5,2|1001|4</v>
      </c>
      <c r="CF15" s="125">
        <v>1200</v>
      </c>
      <c r="CG15" s="388" t="s">
        <v>1543</v>
      </c>
      <c r="CH15" s="389">
        <f t="shared" si="39"/>
        <v>1</v>
      </c>
      <c r="CI15" s="389">
        <f t="shared" si="40"/>
        <v>8</v>
      </c>
      <c r="CJ15" s="390">
        <v>8</v>
      </c>
      <c r="CK15" s="388" t="s">
        <v>1857</v>
      </c>
      <c r="CL15" s="389">
        <f t="shared" si="41"/>
        <v>1</v>
      </c>
      <c r="CM15" s="389">
        <f t="shared" si="42"/>
        <v>1</v>
      </c>
      <c r="CN15" s="390">
        <f t="shared" si="215"/>
        <v>6</v>
      </c>
      <c r="CO15" s="398" t="str">
        <f t="shared" si="43"/>
        <v>1|8|8,1|1|6</v>
      </c>
      <c r="CQ15" s="125">
        <v>1200</v>
      </c>
      <c r="CR15" s="388" t="s">
        <v>1543</v>
      </c>
      <c r="CS15" s="389">
        <f t="shared" si="44"/>
        <v>1</v>
      </c>
      <c r="CT15" s="389">
        <f t="shared" si="45"/>
        <v>8</v>
      </c>
      <c r="CU15" s="390">
        <v>8</v>
      </c>
      <c r="CV15" s="388" t="s">
        <v>1644</v>
      </c>
      <c r="CW15" s="389">
        <f t="shared" si="46"/>
        <v>2</v>
      </c>
      <c r="CX15" s="389">
        <f t="shared" si="47"/>
        <v>1001</v>
      </c>
      <c r="CY15" s="390">
        <f t="shared" si="259"/>
        <v>3</v>
      </c>
      <c r="CZ15" s="398" t="str">
        <f t="shared" si="48"/>
        <v>1|8|8,2|1001|3</v>
      </c>
      <c r="DB15" s="125">
        <v>1200</v>
      </c>
      <c r="DC15" s="388" t="s">
        <v>1543</v>
      </c>
      <c r="DD15" s="389">
        <f t="shared" si="49"/>
        <v>1</v>
      </c>
      <c r="DE15" s="389">
        <f t="shared" si="50"/>
        <v>8</v>
      </c>
      <c r="DF15" s="390">
        <v>8</v>
      </c>
      <c r="DG15" s="388" t="s">
        <v>1858</v>
      </c>
      <c r="DH15" s="389">
        <f t="shared" si="51"/>
        <v>2</v>
      </c>
      <c r="DI15" s="389">
        <f t="shared" si="52"/>
        <v>1002</v>
      </c>
      <c r="DJ15" s="390">
        <f t="shared" si="260"/>
        <v>3</v>
      </c>
      <c r="DK15" s="398" t="str">
        <f t="shared" si="53"/>
        <v>1|8|8,2|1002|3</v>
      </c>
      <c r="DM15" s="125">
        <v>1200</v>
      </c>
      <c r="DN15" s="388" t="s">
        <v>1543</v>
      </c>
      <c r="DO15" s="389">
        <f t="shared" si="54"/>
        <v>1</v>
      </c>
      <c r="DP15" s="389">
        <f t="shared" si="55"/>
        <v>8</v>
      </c>
      <c r="DQ15" s="390">
        <v>8</v>
      </c>
      <c r="DR15" s="388" t="s">
        <v>1623</v>
      </c>
      <c r="DS15" s="389">
        <f t="shared" si="56"/>
        <v>1</v>
      </c>
      <c r="DT15" s="389">
        <f t="shared" si="57"/>
        <v>2</v>
      </c>
      <c r="DU15" s="390">
        <v>70000</v>
      </c>
      <c r="DV15" s="398" t="str">
        <f t="shared" si="58"/>
        <v>1|8|8,1|2|70000</v>
      </c>
      <c r="DX15" s="125">
        <v>4000</v>
      </c>
      <c r="DY15" s="388" t="s">
        <v>1543</v>
      </c>
      <c r="DZ15" s="389">
        <f t="shared" ref="DZ15:DZ32" si="274">VLOOKUP(DY15,$A:$E,4,0)</f>
        <v>1</v>
      </c>
      <c r="EA15" s="389">
        <f t="shared" ref="EA15:EA32" si="275">VLOOKUP(DY15,$A:$E,5,0)</f>
        <v>8</v>
      </c>
      <c r="EB15" s="390">
        <v>10</v>
      </c>
      <c r="EC15" s="388" t="s">
        <v>1623</v>
      </c>
      <c r="ED15" s="389">
        <f t="shared" ref="ED15:ED32" si="276">VLOOKUP(EC15,$A:$E,4,0)</f>
        <v>1</v>
      </c>
      <c r="EE15" s="389">
        <f t="shared" ref="EE15:EE32" si="277">VLOOKUP(EC15,$A:$E,5,0)</f>
        <v>2</v>
      </c>
      <c r="EF15" s="390">
        <v>55000</v>
      </c>
      <c r="EG15" s="398" t="str">
        <f t="shared" ref="EG15:EG32" si="278">DZ15&amp;"|"&amp;EA15&amp;"|"&amp;EB15&amp;","&amp;ED15&amp;"|"&amp;EE15&amp;"|"&amp;EF15</f>
        <v>1|8|10,1|2|55000</v>
      </c>
      <c r="EI15" s="125">
        <v>400</v>
      </c>
      <c r="EJ15" s="388" t="s">
        <v>1543</v>
      </c>
      <c r="EK15" s="389">
        <f t="shared" si="216"/>
        <v>1</v>
      </c>
      <c r="EL15" s="389">
        <f t="shared" si="217"/>
        <v>8</v>
      </c>
      <c r="EM15" s="390">
        <f t="shared" si="261"/>
        <v>3</v>
      </c>
      <c r="EN15" s="388" t="s">
        <v>1858</v>
      </c>
      <c r="EO15" s="389">
        <f t="shared" si="218"/>
        <v>2</v>
      </c>
      <c r="EP15" s="389">
        <f t="shared" si="219"/>
        <v>1002</v>
      </c>
      <c r="EQ15" s="390">
        <f>EQ5+1</f>
        <v>2</v>
      </c>
      <c r="ER15" s="398" t="str">
        <f t="shared" si="220"/>
        <v>1|8|3,2|1002|2</v>
      </c>
      <c r="ET15" s="125">
        <v>400</v>
      </c>
      <c r="EU15" s="388" t="s">
        <v>1543</v>
      </c>
      <c r="EV15" s="389">
        <f t="shared" si="221"/>
        <v>1</v>
      </c>
      <c r="EW15" s="389">
        <f t="shared" si="222"/>
        <v>8</v>
      </c>
      <c r="EX15" s="390">
        <f t="shared" si="262"/>
        <v>6</v>
      </c>
      <c r="EY15" s="388" t="s">
        <v>1859</v>
      </c>
      <c r="EZ15" s="389">
        <f t="shared" si="223"/>
        <v>2</v>
      </c>
      <c r="FA15" s="389">
        <f t="shared" si="224"/>
        <v>1001</v>
      </c>
      <c r="FB15" s="390">
        <f>FB5+1</f>
        <v>2</v>
      </c>
      <c r="FC15" s="398" t="str">
        <f t="shared" si="225"/>
        <v>1|8|6,2|1001|2</v>
      </c>
      <c r="FE15" s="125">
        <v>400</v>
      </c>
      <c r="FF15" s="388" t="s">
        <v>1543</v>
      </c>
      <c r="FG15" s="389">
        <f t="shared" si="226"/>
        <v>1</v>
      </c>
      <c r="FH15" s="389">
        <f t="shared" si="227"/>
        <v>8</v>
      </c>
      <c r="FI15" s="390">
        <f t="shared" si="263"/>
        <v>9</v>
      </c>
      <c r="FJ15" s="388" t="s">
        <v>1878</v>
      </c>
      <c r="FK15" s="389">
        <f t="shared" si="228"/>
        <v>2</v>
      </c>
      <c r="FL15" s="389">
        <f t="shared" si="229"/>
        <v>1003</v>
      </c>
      <c r="FM15" s="390">
        <f>FM5+1</f>
        <v>2</v>
      </c>
      <c r="FN15" s="398" t="str">
        <f t="shared" si="230"/>
        <v>1|8|9,2|1003|2</v>
      </c>
      <c r="FP15" s="125">
        <v>400</v>
      </c>
      <c r="FQ15" s="388" t="s">
        <v>1543</v>
      </c>
      <c r="FR15" s="389">
        <f t="shared" si="231"/>
        <v>1</v>
      </c>
      <c r="FS15" s="389">
        <f t="shared" si="232"/>
        <v>8</v>
      </c>
      <c r="FT15" s="390">
        <f t="shared" si="264"/>
        <v>12</v>
      </c>
      <c r="FU15" s="388" t="s">
        <v>1855</v>
      </c>
      <c r="FV15" s="389">
        <f t="shared" si="233"/>
        <v>2</v>
      </c>
      <c r="FW15" s="389">
        <f t="shared" si="234"/>
        <v>1003</v>
      </c>
      <c r="FX15" s="390">
        <f>FX5+1</f>
        <v>3</v>
      </c>
      <c r="FY15" s="398" t="str">
        <f t="shared" si="235"/>
        <v>1|8|12,2|1003|3</v>
      </c>
      <c r="GA15" s="125">
        <v>1200</v>
      </c>
      <c r="GB15" s="388" t="s">
        <v>1543</v>
      </c>
      <c r="GC15" s="389">
        <f t="shared" si="84"/>
        <v>1</v>
      </c>
      <c r="GD15" s="389">
        <f t="shared" si="85"/>
        <v>8</v>
      </c>
      <c r="GE15" s="390">
        <v>8</v>
      </c>
      <c r="GF15" s="388" t="s">
        <v>1623</v>
      </c>
      <c r="GG15" s="389">
        <f t="shared" si="86"/>
        <v>1</v>
      </c>
      <c r="GH15" s="389">
        <f t="shared" si="87"/>
        <v>2</v>
      </c>
      <c r="GI15" s="390">
        <v>55000</v>
      </c>
      <c r="GJ15" s="398" t="str">
        <f t="shared" si="88"/>
        <v>1|8|8,1|2|55000</v>
      </c>
      <c r="GL15" s="125">
        <v>1200</v>
      </c>
      <c r="GM15" s="388" t="s">
        <v>1543</v>
      </c>
      <c r="GN15" s="389">
        <f t="shared" si="89"/>
        <v>1</v>
      </c>
      <c r="GO15" s="389">
        <f t="shared" si="90"/>
        <v>8</v>
      </c>
      <c r="GP15" s="390">
        <v>8</v>
      </c>
      <c r="GQ15" s="388" t="s">
        <v>1623</v>
      </c>
      <c r="GR15" s="389">
        <f t="shared" si="91"/>
        <v>1</v>
      </c>
      <c r="GS15" s="389">
        <f t="shared" si="92"/>
        <v>2</v>
      </c>
      <c r="GT15" s="390">
        <v>55000</v>
      </c>
      <c r="GU15" s="398" t="str">
        <f t="shared" si="93"/>
        <v>1|8|8,1|2|55000</v>
      </c>
      <c r="GW15" s="125">
        <v>1200</v>
      </c>
      <c r="GX15" s="388" t="s">
        <v>1543</v>
      </c>
      <c r="GY15" s="389">
        <f t="shared" si="94"/>
        <v>1</v>
      </c>
      <c r="GZ15" s="389">
        <f t="shared" si="95"/>
        <v>8</v>
      </c>
      <c r="HA15" s="390">
        <v>8</v>
      </c>
      <c r="HB15" s="388" t="s">
        <v>1623</v>
      </c>
      <c r="HC15" s="389">
        <f t="shared" si="96"/>
        <v>1</v>
      </c>
      <c r="HD15" s="389">
        <f t="shared" si="97"/>
        <v>2</v>
      </c>
      <c r="HE15" s="390">
        <v>55000</v>
      </c>
      <c r="HF15" s="398" t="str">
        <f t="shared" si="98"/>
        <v>1|8|8,1|2|55000</v>
      </c>
      <c r="HH15" s="125">
        <v>1200</v>
      </c>
      <c r="HI15" s="388" t="s">
        <v>1543</v>
      </c>
      <c r="HJ15" s="389">
        <f t="shared" si="99"/>
        <v>1</v>
      </c>
      <c r="HK15" s="389">
        <f t="shared" si="100"/>
        <v>8</v>
      </c>
      <c r="HL15" s="390">
        <v>8</v>
      </c>
      <c r="HM15" s="388" t="s">
        <v>1623</v>
      </c>
      <c r="HN15" s="389">
        <f t="shared" si="101"/>
        <v>1</v>
      </c>
      <c r="HO15" s="389">
        <f t="shared" si="102"/>
        <v>2</v>
      </c>
      <c r="HP15" s="390">
        <v>55000</v>
      </c>
      <c r="HQ15" s="398" t="str">
        <f t="shared" si="103"/>
        <v>1|8|8,1|2|55000</v>
      </c>
      <c r="HS15" s="125">
        <v>400</v>
      </c>
      <c r="HT15" s="388" t="s">
        <v>1543</v>
      </c>
      <c r="HU15" s="389">
        <f t="shared" si="236"/>
        <v>1</v>
      </c>
      <c r="HV15" s="389">
        <f t="shared" si="237"/>
        <v>8</v>
      </c>
      <c r="HW15" s="390">
        <f t="shared" si="265"/>
        <v>3</v>
      </c>
      <c r="HX15" s="388" t="s">
        <v>1860</v>
      </c>
      <c r="HY15" s="389">
        <f t="shared" si="238"/>
        <v>2</v>
      </c>
      <c r="HZ15" s="389">
        <f t="shared" si="239"/>
        <v>1001</v>
      </c>
      <c r="IA15" s="390">
        <f>IA5+1</f>
        <v>2</v>
      </c>
      <c r="IB15" s="398" t="str">
        <f t="shared" si="240"/>
        <v>1|8|3,2|1001|2</v>
      </c>
      <c r="ID15" s="125">
        <v>400</v>
      </c>
      <c r="IE15" s="388" t="s">
        <v>1543</v>
      </c>
      <c r="IF15" s="389">
        <f t="shared" si="241"/>
        <v>1</v>
      </c>
      <c r="IG15" s="389">
        <f t="shared" si="242"/>
        <v>8</v>
      </c>
      <c r="IH15" s="390">
        <f t="shared" si="266"/>
        <v>6</v>
      </c>
      <c r="II15" s="388" t="s">
        <v>1644</v>
      </c>
      <c r="IJ15" s="389">
        <f t="shared" si="243"/>
        <v>2</v>
      </c>
      <c r="IK15" s="389">
        <f t="shared" si="244"/>
        <v>1001</v>
      </c>
      <c r="IL15" s="390">
        <f>IL5+1</f>
        <v>3</v>
      </c>
      <c r="IM15" s="398" t="str">
        <f t="shared" si="245"/>
        <v>1|8|6,2|1001|3</v>
      </c>
      <c r="IO15" s="125">
        <v>400</v>
      </c>
      <c r="IP15" s="388" t="s">
        <v>1543</v>
      </c>
      <c r="IQ15" s="389">
        <f t="shared" si="246"/>
        <v>1</v>
      </c>
      <c r="IR15" s="389">
        <f t="shared" si="247"/>
        <v>8</v>
      </c>
      <c r="IS15" s="390">
        <f t="shared" si="267"/>
        <v>9</v>
      </c>
      <c r="IT15" s="388" t="s">
        <v>1861</v>
      </c>
      <c r="IU15" s="389">
        <f t="shared" si="248"/>
        <v>2</v>
      </c>
      <c r="IV15" s="389">
        <f t="shared" si="249"/>
        <v>1003</v>
      </c>
      <c r="IW15" s="390">
        <f>IW5+1</f>
        <v>2</v>
      </c>
      <c r="IX15" s="398" t="str">
        <f t="shared" si="250"/>
        <v>1|8|9,2|1003|2</v>
      </c>
      <c r="IZ15" s="125">
        <v>400</v>
      </c>
      <c r="JA15" s="388" t="s">
        <v>1543</v>
      </c>
      <c r="JB15" s="389">
        <f t="shared" si="251"/>
        <v>1</v>
      </c>
      <c r="JC15" s="389">
        <f t="shared" si="252"/>
        <v>8</v>
      </c>
      <c r="JD15" s="390">
        <f t="shared" si="268"/>
        <v>12</v>
      </c>
      <c r="JE15" s="388" t="s">
        <v>1861</v>
      </c>
      <c r="JF15" s="389">
        <f t="shared" si="253"/>
        <v>2</v>
      </c>
      <c r="JG15" s="389">
        <f t="shared" si="254"/>
        <v>1003</v>
      </c>
      <c r="JH15" s="390">
        <f>JH5+1</f>
        <v>3</v>
      </c>
      <c r="JI15" s="398" t="str">
        <f t="shared" si="255"/>
        <v>1|8|12,2|1003|3</v>
      </c>
      <c r="JK15" s="125">
        <v>22</v>
      </c>
      <c r="JL15" s="388" t="s">
        <v>1543</v>
      </c>
      <c r="JM15" s="389">
        <f t="shared" ref="JM15:JM23" si="279">VLOOKUP(JL15,$A:$E,4,0)</f>
        <v>1</v>
      </c>
      <c r="JN15" s="389">
        <f t="shared" ref="JN15:JN23" si="280">VLOOKUP(JL15,$A:$E,5,0)</f>
        <v>8</v>
      </c>
      <c r="JO15" s="390">
        <v>5</v>
      </c>
      <c r="JP15" s="388" t="s">
        <v>1862</v>
      </c>
      <c r="JQ15" s="389">
        <f t="shared" ref="JQ15:JQ23" si="281">VLOOKUP(JP15,$A:$E,4,0)</f>
        <v>1</v>
      </c>
      <c r="JR15" s="389">
        <f t="shared" ref="JR15:JR23" si="282">VLOOKUP(JP15,$A:$E,5,0)</f>
        <v>2</v>
      </c>
      <c r="JS15" s="390">
        <v>55000</v>
      </c>
      <c r="JT15" s="398" t="str">
        <f t="shared" ref="JT15:JT23" si="283">JM15&amp;"|"&amp;JN15&amp;"|"&amp;JO15&amp;","&amp;JQ15&amp;"|"&amp;JR15&amp;"|"&amp;JS15</f>
        <v>1|8|5,1|2|55000</v>
      </c>
      <c r="JV15" s="125">
        <v>22</v>
      </c>
      <c r="JW15" s="388" t="s">
        <v>1543</v>
      </c>
      <c r="JX15" s="389">
        <f t="shared" si="129"/>
        <v>1</v>
      </c>
      <c r="JY15" s="389">
        <f t="shared" si="130"/>
        <v>8</v>
      </c>
      <c r="JZ15" s="390">
        <v>5</v>
      </c>
      <c r="KA15" s="388" t="s">
        <v>1857</v>
      </c>
      <c r="KB15" s="389">
        <f t="shared" si="131"/>
        <v>1</v>
      </c>
      <c r="KC15" s="389">
        <f t="shared" si="132"/>
        <v>1</v>
      </c>
      <c r="KD15" s="390">
        <f t="shared" si="256"/>
        <v>7</v>
      </c>
      <c r="KE15" s="398" t="str">
        <f t="shared" si="133"/>
        <v>1|8|5,1|1|7</v>
      </c>
      <c r="KG15" s="125">
        <v>22</v>
      </c>
      <c r="KH15" s="388" t="s">
        <v>1543</v>
      </c>
      <c r="KI15" s="389">
        <f t="shared" si="134"/>
        <v>1</v>
      </c>
      <c r="KJ15" s="389">
        <f t="shared" si="135"/>
        <v>8</v>
      </c>
      <c r="KK15" s="390">
        <v>5</v>
      </c>
      <c r="KL15" s="388" t="s">
        <v>1855</v>
      </c>
      <c r="KM15" s="389">
        <f t="shared" si="136"/>
        <v>2</v>
      </c>
      <c r="KN15" s="389">
        <f t="shared" si="137"/>
        <v>1003</v>
      </c>
      <c r="KO15" s="390">
        <f t="shared" si="269"/>
        <v>4</v>
      </c>
      <c r="KP15" s="398" t="str">
        <f t="shared" si="138"/>
        <v>1|8|5,2|1003|4</v>
      </c>
      <c r="LN15" s="125">
        <v>22</v>
      </c>
      <c r="LO15" s="388" t="s">
        <v>1543</v>
      </c>
      <c r="LP15" s="389">
        <f t="shared" si="139"/>
        <v>1</v>
      </c>
      <c r="LQ15" s="389">
        <f t="shared" si="140"/>
        <v>8</v>
      </c>
      <c r="LR15" s="390">
        <v>10</v>
      </c>
      <c r="LS15" s="388" t="s">
        <v>1623</v>
      </c>
      <c r="LT15" s="389">
        <f t="shared" si="141"/>
        <v>1</v>
      </c>
      <c r="LU15" s="389">
        <f t="shared" si="142"/>
        <v>2</v>
      </c>
      <c r="LV15" s="390">
        <v>55000</v>
      </c>
      <c r="LW15" s="398" t="str">
        <f t="shared" si="143"/>
        <v>1|8|10,1|2|55000</v>
      </c>
      <c r="LY15" s="125">
        <v>22</v>
      </c>
      <c r="LZ15" s="388" t="s">
        <v>1543</v>
      </c>
      <c r="MA15" s="389">
        <f t="shared" si="144"/>
        <v>1</v>
      </c>
      <c r="MB15" s="389">
        <f t="shared" si="145"/>
        <v>8</v>
      </c>
      <c r="MC15" s="390">
        <v>10</v>
      </c>
      <c r="MD15" s="388" t="s">
        <v>1623</v>
      </c>
      <c r="ME15" s="389">
        <f t="shared" si="146"/>
        <v>1</v>
      </c>
      <c r="MF15" s="389">
        <f t="shared" si="147"/>
        <v>2</v>
      </c>
      <c r="MG15" s="390">
        <v>55000</v>
      </c>
      <c r="MH15" s="398" t="str">
        <f t="shared" si="148"/>
        <v>1|8|10,1|2|55000</v>
      </c>
      <c r="OX15" s="341">
        <v>45</v>
      </c>
      <c r="OY15" s="388" t="s">
        <v>1543</v>
      </c>
      <c r="OZ15" s="389">
        <f t="shared" si="165"/>
        <v>1</v>
      </c>
      <c r="PA15" s="389">
        <f t="shared" si="166"/>
        <v>8</v>
      </c>
      <c r="PB15" s="390">
        <v>10</v>
      </c>
      <c r="PC15" s="388" t="s">
        <v>1865</v>
      </c>
      <c r="PD15" s="389">
        <f t="shared" si="167"/>
        <v>2</v>
      </c>
      <c r="PE15" s="389">
        <f t="shared" si="168"/>
        <v>1002</v>
      </c>
      <c r="PF15" s="390">
        <v>2</v>
      </c>
      <c r="PG15" s="398" t="str">
        <f t="shared" si="169"/>
        <v>1|8|10,2|1002|2</v>
      </c>
      <c r="PI15" s="341">
        <v>45</v>
      </c>
      <c r="PJ15" s="388" t="s">
        <v>1543</v>
      </c>
      <c r="PK15" s="389">
        <f t="shared" si="170"/>
        <v>1</v>
      </c>
      <c r="PL15" s="389">
        <f t="shared" si="171"/>
        <v>8</v>
      </c>
      <c r="PM15" s="390">
        <v>10</v>
      </c>
      <c r="PN15" s="388" t="s">
        <v>1866</v>
      </c>
      <c r="PO15" s="389">
        <f t="shared" si="172"/>
        <v>2</v>
      </c>
      <c r="PP15" s="389">
        <f t="shared" si="173"/>
        <v>1004</v>
      </c>
      <c r="PQ15" s="390">
        <v>2</v>
      </c>
      <c r="PR15" s="398" t="str">
        <f t="shared" si="174"/>
        <v>1|8|10,2|1004|2</v>
      </c>
      <c r="PT15" s="341">
        <v>120</v>
      </c>
      <c r="PU15" s="388" t="s">
        <v>1543</v>
      </c>
      <c r="PV15" s="389">
        <f t="shared" si="175"/>
        <v>1</v>
      </c>
      <c r="PW15" s="389">
        <f t="shared" si="176"/>
        <v>8</v>
      </c>
      <c r="PX15" s="390">
        <v>5</v>
      </c>
      <c r="PY15" s="388" t="s">
        <v>1623</v>
      </c>
      <c r="PZ15" s="389">
        <f t="shared" si="177"/>
        <v>1</v>
      </c>
      <c r="QA15" s="389">
        <f t="shared" si="178"/>
        <v>2</v>
      </c>
      <c r="QB15" s="390">
        <v>55000</v>
      </c>
      <c r="QC15" s="398" t="str">
        <f t="shared" si="179"/>
        <v>1|8|5,1|2|55000</v>
      </c>
      <c r="QE15" s="402">
        <v>1200</v>
      </c>
      <c r="QF15" s="388" t="s">
        <v>1543</v>
      </c>
      <c r="QG15" s="389">
        <f t="shared" si="180"/>
        <v>1</v>
      </c>
      <c r="QH15" s="389">
        <f t="shared" si="181"/>
        <v>8</v>
      </c>
      <c r="QI15" s="390">
        <v>5</v>
      </c>
      <c r="QJ15" s="388" t="s">
        <v>1623</v>
      </c>
      <c r="QK15" s="389">
        <f t="shared" si="182"/>
        <v>1</v>
      </c>
      <c r="QL15" s="389">
        <f t="shared" si="183"/>
        <v>2</v>
      </c>
      <c r="QM15" s="390">
        <v>55000</v>
      </c>
      <c r="QN15" s="398" t="str">
        <f t="shared" si="184"/>
        <v>1|8|5,1|2|55000</v>
      </c>
      <c r="QP15" s="341">
        <v>40</v>
      </c>
      <c r="QQ15" s="388" t="s">
        <v>1543</v>
      </c>
      <c r="QR15" s="389">
        <f t="shared" si="185"/>
        <v>1</v>
      </c>
      <c r="QS15" s="389">
        <f t="shared" si="186"/>
        <v>8</v>
      </c>
      <c r="QT15" s="390">
        <v>5</v>
      </c>
      <c r="QU15" s="388" t="s">
        <v>1867</v>
      </c>
      <c r="QV15" s="389">
        <f t="shared" si="187"/>
        <v>2</v>
      </c>
      <c r="QW15" s="389">
        <f t="shared" si="188"/>
        <v>1001</v>
      </c>
      <c r="QX15" s="390">
        <v>2</v>
      </c>
      <c r="QY15" s="398" t="str">
        <f t="shared" si="189"/>
        <v>1|8|5,2|1001|2</v>
      </c>
      <c r="RA15" s="341">
        <v>40</v>
      </c>
      <c r="RB15" s="388" t="s">
        <v>1543</v>
      </c>
      <c r="RC15" s="389">
        <f t="shared" si="190"/>
        <v>1</v>
      </c>
      <c r="RD15" s="389">
        <f t="shared" si="191"/>
        <v>8</v>
      </c>
      <c r="RE15" s="390">
        <v>5</v>
      </c>
      <c r="RF15" s="388" t="s">
        <v>1865</v>
      </c>
      <c r="RG15" s="389">
        <f t="shared" si="192"/>
        <v>2</v>
      </c>
      <c r="RH15" s="389">
        <f t="shared" si="193"/>
        <v>1002</v>
      </c>
      <c r="RI15" s="390">
        <v>2</v>
      </c>
      <c r="RJ15" s="398" t="str">
        <f t="shared" si="194"/>
        <v>1|8|5,2|1002|2</v>
      </c>
      <c r="RK15" s="341">
        <v>50</v>
      </c>
      <c r="RL15" s="125">
        <f t="shared" si="149"/>
        <v>1200</v>
      </c>
      <c r="RM15" s="388" t="s">
        <v>1543</v>
      </c>
      <c r="RN15" s="389">
        <f t="shared" si="195"/>
        <v>1</v>
      </c>
      <c r="RO15" s="389">
        <f t="shared" si="196"/>
        <v>8</v>
      </c>
      <c r="RP15" s="390">
        <f>RP5+5</f>
        <v>10</v>
      </c>
      <c r="RQ15" s="388" t="s">
        <v>1623</v>
      </c>
      <c r="RR15" s="389">
        <f t="shared" si="197"/>
        <v>1</v>
      </c>
      <c r="RS15" s="389">
        <f t="shared" si="198"/>
        <v>2</v>
      </c>
      <c r="RT15" s="390">
        <v>55000</v>
      </c>
      <c r="RU15" s="398" t="str">
        <f t="shared" si="199"/>
        <v>1|8|10,1|2|55000</v>
      </c>
      <c r="RV15" s="341">
        <v>50</v>
      </c>
      <c r="RW15" s="125">
        <f t="shared" si="150"/>
        <v>1200</v>
      </c>
      <c r="RX15" s="388" t="s">
        <v>1543</v>
      </c>
      <c r="RY15" s="389">
        <f t="shared" si="200"/>
        <v>1</v>
      </c>
      <c r="RZ15" s="389">
        <f t="shared" si="201"/>
        <v>8</v>
      </c>
      <c r="SA15" s="390">
        <f>SA5+5</f>
        <v>10</v>
      </c>
      <c r="SB15" s="388" t="s">
        <v>1623</v>
      </c>
      <c r="SC15" s="389">
        <f t="shared" si="202"/>
        <v>1</v>
      </c>
      <c r="SD15" s="389">
        <f t="shared" si="203"/>
        <v>2</v>
      </c>
      <c r="SE15" s="390">
        <v>55000</v>
      </c>
      <c r="SF15" s="398" t="str">
        <f t="shared" si="204"/>
        <v>1|8|10,1|2|55000</v>
      </c>
      <c r="SG15" s="341">
        <v>50</v>
      </c>
      <c r="SH15" s="125">
        <f t="shared" si="151"/>
        <v>1200</v>
      </c>
      <c r="SI15" s="388" t="s">
        <v>1543</v>
      </c>
      <c r="SJ15" s="389">
        <f t="shared" si="205"/>
        <v>1</v>
      </c>
      <c r="SK15" s="389">
        <f t="shared" si="206"/>
        <v>8</v>
      </c>
      <c r="SL15" s="390">
        <f>SL5+5</f>
        <v>10</v>
      </c>
      <c r="SM15" s="388" t="s">
        <v>1623</v>
      </c>
      <c r="SN15" s="389">
        <f t="shared" si="207"/>
        <v>1</v>
      </c>
      <c r="SO15" s="389">
        <f t="shared" si="208"/>
        <v>2</v>
      </c>
      <c r="SP15" s="390">
        <v>55000</v>
      </c>
      <c r="SQ15" s="398" t="str">
        <f t="shared" si="209"/>
        <v>1|8|10,1|2|55000</v>
      </c>
      <c r="TY15" s="341">
        <f t="shared" si="152"/>
        <v>20</v>
      </c>
      <c r="TZ15" s="341">
        <v>40</v>
      </c>
      <c r="UA15" s="388" t="s">
        <v>1543</v>
      </c>
      <c r="UB15" s="389">
        <f t="shared" si="210"/>
        <v>1</v>
      </c>
      <c r="UC15" s="389">
        <f t="shared" si="271"/>
        <v>8</v>
      </c>
      <c r="UD15" s="390">
        <v>3</v>
      </c>
      <c r="UE15" s="388" t="s">
        <v>1859</v>
      </c>
      <c r="UF15" s="389">
        <f t="shared" si="212"/>
        <v>2</v>
      </c>
      <c r="UG15" s="389">
        <f t="shared" si="272"/>
        <v>1001</v>
      </c>
      <c r="UH15" s="390">
        <v>2</v>
      </c>
      <c r="UI15" s="398" t="str">
        <f t="shared" si="273"/>
        <v>1|8|3,2|1001|2</v>
      </c>
    </row>
    <row r="16" spans="1:577" ht="15" x14ac:dyDescent="0.35">
      <c r="A16" s="341" t="str">
        <f>'抽奖|MoonBless'!DN16</f>
        <v>超级武器4</v>
      </c>
      <c r="B16" s="341">
        <f>'抽奖|MoonBless'!DO16</f>
        <v>50</v>
      </c>
      <c r="C16" s="341">
        <f>'抽奖|MoonBless'!DP16</f>
        <v>1000</v>
      </c>
      <c r="D16" s="341">
        <f>'抽奖|MoonBless'!DQ16</f>
        <v>2</v>
      </c>
      <c r="E16" s="341">
        <f>'抽奖|MoonBless'!DR16</f>
        <v>1008</v>
      </c>
      <c r="G16" s="125">
        <f t="shared" si="257"/>
        <v>45</v>
      </c>
      <c r="H16" s="388" t="s">
        <v>1543</v>
      </c>
      <c r="I16" s="389">
        <f t="shared" si="5"/>
        <v>1</v>
      </c>
      <c r="J16" s="389">
        <f t="shared" si="6"/>
        <v>8</v>
      </c>
      <c r="K16" s="390">
        <v>10</v>
      </c>
      <c r="L16" s="388" t="s">
        <v>1623</v>
      </c>
      <c r="M16" s="389">
        <f t="shared" si="7"/>
        <v>1</v>
      </c>
      <c r="N16" s="389">
        <f t="shared" si="8"/>
        <v>2</v>
      </c>
      <c r="O16" s="390">
        <v>55000</v>
      </c>
      <c r="P16" s="341" t="str">
        <f t="shared" si="9"/>
        <v>1|8|10,1|2|55000</v>
      </c>
      <c r="Q16" s="404">
        <f t="shared" si="10"/>
        <v>7.4074074074074074</v>
      </c>
      <c r="R16" s="125">
        <v>160000</v>
      </c>
      <c r="S16" s="388" t="s">
        <v>1543</v>
      </c>
      <c r="T16" s="389">
        <f t="shared" si="11"/>
        <v>1</v>
      </c>
      <c r="U16" s="389">
        <f t="shared" si="12"/>
        <v>8</v>
      </c>
      <c r="V16" s="390">
        <v>10</v>
      </c>
      <c r="W16" s="388" t="s">
        <v>1623</v>
      </c>
      <c r="X16" s="389">
        <f t="shared" si="13"/>
        <v>1</v>
      </c>
      <c r="Y16" s="389">
        <f t="shared" si="14"/>
        <v>2</v>
      </c>
      <c r="Z16" s="390">
        <v>55000</v>
      </c>
      <c r="AA16" s="341" t="str">
        <f t="shared" si="15"/>
        <v>1|8|10,1|2|55000</v>
      </c>
      <c r="AB16" s="404">
        <f>VLOOKUP(AC16,'用户升级|RoleUp'!A:L,12,0)</f>
        <v>141.38333333333333</v>
      </c>
      <c r="AC16" s="125">
        <v>60</v>
      </c>
      <c r="AD16" s="388" t="s">
        <v>1543</v>
      </c>
      <c r="AE16" s="389">
        <f t="shared" si="16"/>
        <v>1</v>
      </c>
      <c r="AF16" s="389">
        <f t="shared" si="17"/>
        <v>8</v>
      </c>
      <c r="AG16" s="390">
        <f t="shared" si="270"/>
        <v>20</v>
      </c>
      <c r="AH16" s="388" t="s">
        <v>1623</v>
      </c>
      <c r="AI16" s="389">
        <f t="shared" si="18"/>
        <v>1</v>
      </c>
      <c r="AJ16" s="389">
        <f t="shared" si="19"/>
        <v>2</v>
      </c>
      <c r="AK16" s="390">
        <v>120000</v>
      </c>
      <c r="AL16" s="341" t="str">
        <f t="shared" si="20"/>
        <v>1|8|20,1|2|120000</v>
      </c>
      <c r="AM16" s="341">
        <f t="shared" si="154"/>
        <v>22.5</v>
      </c>
      <c r="AN16" s="125">
        <v>90</v>
      </c>
      <c r="AO16" s="388" t="s">
        <v>1543</v>
      </c>
      <c r="AP16" s="389">
        <f t="shared" si="155"/>
        <v>1</v>
      </c>
      <c r="AQ16" s="389">
        <f t="shared" si="156"/>
        <v>8</v>
      </c>
      <c r="AR16" s="390">
        <v>10</v>
      </c>
      <c r="AS16" s="388" t="s">
        <v>1644</v>
      </c>
      <c r="AT16" s="389">
        <f t="shared" si="157"/>
        <v>2</v>
      </c>
      <c r="AU16" s="389">
        <f t="shared" si="158"/>
        <v>1001</v>
      </c>
      <c r="AV16" s="390">
        <f t="shared" ref="AV16" si="284">AV8</f>
        <v>2</v>
      </c>
      <c r="AW16" s="341" t="str">
        <f t="shared" si="159"/>
        <v>1|8|10,2|1001|2</v>
      </c>
      <c r="AX16" s="403">
        <f t="shared" si="27"/>
        <v>15</v>
      </c>
      <c r="AY16" s="125">
        <v>900</v>
      </c>
      <c r="AZ16" s="388" t="s">
        <v>1543</v>
      </c>
      <c r="BA16" s="389">
        <f t="shared" si="28"/>
        <v>1</v>
      </c>
      <c r="BB16" s="389">
        <f t="shared" si="29"/>
        <v>8</v>
      </c>
      <c r="BC16" s="390">
        <v>10</v>
      </c>
      <c r="BD16" s="388" t="s">
        <v>1653</v>
      </c>
      <c r="BE16" s="389">
        <f t="shared" si="30"/>
        <v>1</v>
      </c>
      <c r="BF16" s="389">
        <f t="shared" si="31"/>
        <v>2</v>
      </c>
      <c r="BG16" s="390">
        <v>60000</v>
      </c>
      <c r="BH16" s="341" t="str">
        <f t="shared" si="32"/>
        <v>1|8|10,1|2|60000</v>
      </c>
      <c r="BT16" s="341">
        <f t="shared" si="38"/>
        <v>40000000</v>
      </c>
      <c r="BU16" s="402">
        <v>800000000</v>
      </c>
      <c r="BV16" s="388" t="s">
        <v>1731</v>
      </c>
      <c r="BW16" s="389">
        <f t="shared" si="160"/>
        <v>1</v>
      </c>
      <c r="BX16" s="389">
        <f t="shared" si="161"/>
        <v>8</v>
      </c>
      <c r="BY16" s="390">
        <v>5</v>
      </c>
      <c r="BZ16" s="388" t="s">
        <v>1856</v>
      </c>
      <c r="CA16" s="389">
        <f t="shared" si="162"/>
        <v>2</v>
      </c>
      <c r="CB16" s="389">
        <f t="shared" si="163"/>
        <v>1001</v>
      </c>
      <c r="CC16" s="390">
        <f t="shared" si="258"/>
        <v>4</v>
      </c>
      <c r="CD16" s="398" t="str">
        <f t="shared" si="164"/>
        <v>1|8|5,2|1001|4</v>
      </c>
      <c r="CF16" s="125">
        <v>1400</v>
      </c>
      <c r="CG16" s="388" t="s">
        <v>1543</v>
      </c>
      <c r="CH16" s="389">
        <f t="shared" si="39"/>
        <v>1</v>
      </c>
      <c r="CI16" s="389">
        <f t="shared" si="40"/>
        <v>8</v>
      </c>
      <c r="CJ16" s="390">
        <v>8</v>
      </c>
      <c r="CK16" s="388" t="s">
        <v>1857</v>
      </c>
      <c r="CL16" s="389">
        <f t="shared" si="41"/>
        <v>1</v>
      </c>
      <c r="CM16" s="389">
        <f t="shared" si="42"/>
        <v>1</v>
      </c>
      <c r="CN16" s="390">
        <f t="shared" si="215"/>
        <v>6</v>
      </c>
      <c r="CO16" s="398" t="str">
        <f t="shared" si="43"/>
        <v>1|8|8,1|1|6</v>
      </c>
      <c r="CQ16" s="125">
        <v>1400</v>
      </c>
      <c r="CR16" s="388" t="s">
        <v>1543</v>
      </c>
      <c r="CS16" s="389">
        <f t="shared" si="44"/>
        <v>1</v>
      </c>
      <c r="CT16" s="389">
        <f t="shared" si="45"/>
        <v>8</v>
      </c>
      <c r="CU16" s="390">
        <v>8</v>
      </c>
      <c r="CV16" s="388" t="s">
        <v>1644</v>
      </c>
      <c r="CW16" s="389">
        <f t="shared" si="46"/>
        <v>2</v>
      </c>
      <c r="CX16" s="389">
        <f t="shared" si="47"/>
        <v>1001</v>
      </c>
      <c r="CY16" s="390">
        <f t="shared" si="259"/>
        <v>3</v>
      </c>
      <c r="CZ16" s="398" t="str">
        <f t="shared" si="48"/>
        <v>1|8|8,2|1001|3</v>
      </c>
      <c r="DB16" s="125">
        <v>1400</v>
      </c>
      <c r="DC16" s="388" t="s">
        <v>1543</v>
      </c>
      <c r="DD16" s="389">
        <f t="shared" si="49"/>
        <v>1</v>
      </c>
      <c r="DE16" s="389">
        <f t="shared" si="50"/>
        <v>8</v>
      </c>
      <c r="DF16" s="390">
        <v>8</v>
      </c>
      <c r="DG16" s="388" t="s">
        <v>1858</v>
      </c>
      <c r="DH16" s="389">
        <f t="shared" si="51"/>
        <v>2</v>
      </c>
      <c r="DI16" s="389">
        <f t="shared" si="52"/>
        <v>1002</v>
      </c>
      <c r="DJ16" s="390">
        <f t="shared" si="260"/>
        <v>3</v>
      </c>
      <c r="DK16" s="398" t="str">
        <f t="shared" si="53"/>
        <v>1|8|8,2|1002|3</v>
      </c>
      <c r="DM16" s="125">
        <v>1400</v>
      </c>
      <c r="DN16" s="388" t="s">
        <v>1543</v>
      </c>
      <c r="DO16" s="389">
        <f t="shared" si="54"/>
        <v>1</v>
      </c>
      <c r="DP16" s="389">
        <f t="shared" si="55"/>
        <v>8</v>
      </c>
      <c r="DQ16" s="390">
        <v>8</v>
      </c>
      <c r="DR16" s="388" t="s">
        <v>1623</v>
      </c>
      <c r="DS16" s="389">
        <f t="shared" si="56"/>
        <v>1</v>
      </c>
      <c r="DT16" s="389">
        <f t="shared" si="57"/>
        <v>2</v>
      </c>
      <c r="DU16" s="390">
        <v>75000</v>
      </c>
      <c r="DV16" s="398" t="str">
        <f t="shared" si="58"/>
        <v>1|8|8,1|2|75000</v>
      </c>
      <c r="DX16" s="125">
        <v>5000</v>
      </c>
      <c r="DY16" s="388" t="s">
        <v>1543</v>
      </c>
      <c r="DZ16" s="389">
        <f t="shared" si="274"/>
        <v>1</v>
      </c>
      <c r="EA16" s="389">
        <f t="shared" si="275"/>
        <v>8</v>
      </c>
      <c r="EB16" s="390">
        <v>10</v>
      </c>
      <c r="EC16" s="388" t="s">
        <v>1623</v>
      </c>
      <c r="ED16" s="389">
        <f t="shared" si="276"/>
        <v>1</v>
      </c>
      <c r="EE16" s="389">
        <f t="shared" si="277"/>
        <v>2</v>
      </c>
      <c r="EF16" s="390">
        <v>60000</v>
      </c>
      <c r="EG16" s="398" t="str">
        <f t="shared" si="278"/>
        <v>1|8|10,1|2|60000</v>
      </c>
      <c r="EI16" s="125">
        <v>500</v>
      </c>
      <c r="EJ16" s="388" t="s">
        <v>1543</v>
      </c>
      <c r="EK16" s="389">
        <f t="shared" si="216"/>
        <v>1</v>
      </c>
      <c r="EL16" s="389">
        <f t="shared" si="217"/>
        <v>8</v>
      </c>
      <c r="EM16" s="390">
        <f t="shared" si="261"/>
        <v>3</v>
      </c>
      <c r="EN16" s="388" t="s">
        <v>1858</v>
      </c>
      <c r="EO16" s="389">
        <f t="shared" si="218"/>
        <v>2</v>
      </c>
      <c r="EP16" s="389">
        <f t="shared" si="219"/>
        <v>1002</v>
      </c>
      <c r="EQ16" s="390">
        <f t="shared" ref="EQ16:EQ45" si="285">EQ6+1</f>
        <v>2</v>
      </c>
      <c r="ER16" s="398" t="str">
        <f t="shared" si="220"/>
        <v>1|8|3,2|1002|2</v>
      </c>
      <c r="ET16" s="125">
        <v>500</v>
      </c>
      <c r="EU16" s="388" t="s">
        <v>1543</v>
      </c>
      <c r="EV16" s="389">
        <f t="shared" si="221"/>
        <v>1</v>
      </c>
      <c r="EW16" s="389">
        <f t="shared" si="222"/>
        <v>8</v>
      </c>
      <c r="EX16" s="390">
        <f t="shared" si="262"/>
        <v>6</v>
      </c>
      <c r="EY16" s="388" t="s">
        <v>1859</v>
      </c>
      <c r="EZ16" s="389">
        <f t="shared" si="223"/>
        <v>2</v>
      </c>
      <c r="FA16" s="389">
        <f t="shared" si="224"/>
        <v>1001</v>
      </c>
      <c r="FB16" s="390">
        <f t="shared" ref="FB16:FB45" si="286">FB6+1</f>
        <v>2</v>
      </c>
      <c r="FC16" s="398" t="str">
        <f t="shared" si="225"/>
        <v>1|8|6,2|1001|2</v>
      </c>
      <c r="FE16" s="125">
        <v>500</v>
      </c>
      <c r="FF16" s="388" t="s">
        <v>1543</v>
      </c>
      <c r="FG16" s="389">
        <f t="shared" si="226"/>
        <v>1</v>
      </c>
      <c r="FH16" s="389">
        <f t="shared" si="227"/>
        <v>8</v>
      </c>
      <c r="FI16" s="390">
        <f t="shared" si="263"/>
        <v>9</v>
      </c>
      <c r="FJ16" s="388" t="s">
        <v>1878</v>
      </c>
      <c r="FK16" s="389">
        <f t="shared" si="228"/>
        <v>2</v>
      </c>
      <c r="FL16" s="389">
        <f t="shared" si="229"/>
        <v>1003</v>
      </c>
      <c r="FM16" s="390">
        <f t="shared" ref="FM16:FM45" si="287">FM6+1</f>
        <v>2</v>
      </c>
      <c r="FN16" s="398" t="str">
        <f t="shared" si="230"/>
        <v>1|8|9,2|1003|2</v>
      </c>
      <c r="FP16" s="125">
        <v>500</v>
      </c>
      <c r="FQ16" s="388" t="s">
        <v>1543</v>
      </c>
      <c r="FR16" s="389">
        <f t="shared" si="231"/>
        <v>1</v>
      </c>
      <c r="FS16" s="389">
        <f t="shared" si="232"/>
        <v>8</v>
      </c>
      <c r="FT16" s="390">
        <f t="shared" si="264"/>
        <v>12</v>
      </c>
      <c r="FU16" s="388" t="s">
        <v>1855</v>
      </c>
      <c r="FV16" s="389">
        <f t="shared" si="233"/>
        <v>2</v>
      </c>
      <c r="FW16" s="389">
        <f t="shared" si="234"/>
        <v>1003</v>
      </c>
      <c r="FX16" s="390">
        <f t="shared" ref="FX16:FX45" si="288">FX6+1</f>
        <v>3</v>
      </c>
      <c r="FY16" s="398" t="str">
        <f t="shared" si="235"/>
        <v>1|8|12,2|1003|3</v>
      </c>
      <c r="GA16" s="125">
        <v>1400</v>
      </c>
      <c r="GB16" s="388" t="s">
        <v>1543</v>
      </c>
      <c r="GC16" s="389">
        <f t="shared" si="84"/>
        <v>1</v>
      </c>
      <c r="GD16" s="389">
        <f t="shared" si="85"/>
        <v>8</v>
      </c>
      <c r="GE16" s="390">
        <v>8</v>
      </c>
      <c r="GF16" s="388" t="s">
        <v>1623</v>
      </c>
      <c r="GG16" s="389">
        <f t="shared" si="86"/>
        <v>1</v>
      </c>
      <c r="GH16" s="389">
        <f t="shared" si="87"/>
        <v>2</v>
      </c>
      <c r="GI16" s="390">
        <v>60000</v>
      </c>
      <c r="GJ16" s="398" t="str">
        <f t="shared" si="88"/>
        <v>1|8|8,1|2|60000</v>
      </c>
      <c r="GL16" s="125">
        <v>1400</v>
      </c>
      <c r="GM16" s="388" t="s">
        <v>1543</v>
      </c>
      <c r="GN16" s="389">
        <f t="shared" si="89"/>
        <v>1</v>
      </c>
      <c r="GO16" s="389">
        <f t="shared" si="90"/>
        <v>8</v>
      </c>
      <c r="GP16" s="390">
        <v>8</v>
      </c>
      <c r="GQ16" s="388" t="s">
        <v>1623</v>
      </c>
      <c r="GR16" s="389">
        <f t="shared" si="91"/>
        <v>1</v>
      </c>
      <c r="GS16" s="389">
        <f t="shared" si="92"/>
        <v>2</v>
      </c>
      <c r="GT16" s="390">
        <v>60000</v>
      </c>
      <c r="GU16" s="398" t="str">
        <f t="shared" si="93"/>
        <v>1|8|8,1|2|60000</v>
      </c>
      <c r="GW16" s="125">
        <v>1400</v>
      </c>
      <c r="GX16" s="388" t="s">
        <v>1543</v>
      </c>
      <c r="GY16" s="389">
        <f t="shared" si="94"/>
        <v>1</v>
      </c>
      <c r="GZ16" s="389">
        <f t="shared" si="95"/>
        <v>8</v>
      </c>
      <c r="HA16" s="390">
        <v>8</v>
      </c>
      <c r="HB16" s="388" t="s">
        <v>1623</v>
      </c>
      <c r="HC16" s="389">
        <f t="shared" si="96"/>
        <v>1</v>
      </c>
      <c r="HD16" s="389">
        <f t="shared" si="97"/>
        <v>2</v>
      </c>
      <c r="HE16" s="390">
        <v>60000</v>
      </c>
      <c r="HF16" s="398" t="str">
        <f t="shared" si="98"/>
        <v>1|8|8,1|2|60000</v>
      </c>
      <c r="HH16" s="125">
        <v>1400</v>
      </c>
      <c r="HI16" s="388" t="s">
        <v>1543</v>
      </c>
      <c r="HJ16" s="389">
        <f t="shared" si="99"/>
        <v>1</v>
      </c>
      <c r="HK16" s="389">
        <f t="shared" si="100"/>
        <v>8</v>
      </c>
      <c r="HL16" s="390">
        <v>8</v>
      </c>
      <c r="HM16" s="388" t="s">
        <v>1623</v>
      </c>
      <c r="HN16" s="389">
        <f t="shared" si="101"/>
        <v>1</v>
      </c>
      <c r="HO16" s="389">
        <f t="shared" si="102"/>
        <v>2</v>
      </c>
      <c r="HP16" s="390">
        <v>60000</v>
      </c>
      <c r="HQ16" s="398" t="str">
        <f t="shared" si="103"/>
        <v>1|8|8,1|2|60000</v>
      </c>
      <c r="HS16" s="125">
        <v>500</v>
      </c>
      <c r="HT16" s="388" t="s">
        <v>1543</v>
      </c>
      <c r="HU16" s="389">
        <f t="shared" si="236"/>
        <v>1</v>
      </c>
      <c r="HV16" s="389">
        <f t="shared" si="237"/>
        <v>8</v>
      </c>
      <c r="HW16" s="390">
        <f t="shared" si="265"/>
        <v>3</v>
      </c>
      <c r="HX16" s="388" t="s">
        <v>1860</v>
      </c>
      <c r="HY16" s="389">
        <f t="shared" si="238"/>
        <v>2</v>
      </c>
      <c r="HZ16" s="389">
        <f t="shared" si="239"/>
        <v>1001</v>
      </c>
      <c r="IA16" s="390">
        <f t="shared" ref="IA16:IA45" si="289">IA6+1</f>
        <v>2</v>
      </c>
      <c r="IB16" s="398" t="str">
        <f t="shared" si="240"/>
        <v>1|8|3,2|1001|2</v>
      </c>
      <c r="ID16" s="125">
        <v>500</v>
      </c>
      <c r="IE16" s="388" t="s">
        <v>1543</v>
      </c>
      <c r="IF16" s="389">
        <f t="shared" si="241"/>
        <v>1</v>
      </c>
      <c r="IG16" s="389">
        <f t="shared" si="242"/>
        <v>8</v>
      </c>
      <c r="IH16" s="390">
        <f t="shared" si="266"/>
        <v>6</v>
      </c>
      <c r="II16" s="388" t="s">
        <v>1644</v>
      </c>
      <c r="IJ16" s="389">
        <f t="shared" si="243"/>
        <v>2</v>
      </c>
      <c r="IK16" s="389">
        <f t="shared" si="244"/>
        <v>1001</v>
      </c>
      <c r="IL16" s="390">
        <f t="shared" ref="IL16:IL45" si="290">IL6+1</f>
        <v>3</v>
      </c>
      <c r="IM16" s="398" t="str">
        <f t="shared" si="245"/>
        <v>1|8|6,2|1001|3</v>
      </c>
      <c r="IO16" s="125">
        <v>500</v>
      </c>
      <c r="IP16" s="388" t="s">
        <v>1543</v>
      </c>
      <c r="IQ16" s="389">
        <f t="shared" si="246"/>
        <v>1</v>
      </c>
      <c r="IR16" s="389">
        <f t="shared" si="247"/>
        <v>8</v>
      </c>
      <c r="IS16" s="390">
        <f t="shared" si="267"/>
        <v>9</v>
      </c>
      <c r="IT16" s="388" t="s">
        <v>1861</v>
      </c>
      <c r="IU16" s="389">
        <f t="shared" si="248"/>
        <v>2</v>
      </c>
      <c r="IV16" s="389">
        <f t="shared" si="249"/>
        <v>1003</v>
      </c>
      <c r="IW16" s="390">
        <f t="shared" ref="IW16:IW45" si="291">IW6+1</f>
        <v>2</v>
      </c>
      <c r="IX16" s="398" t="str">
        <f t="shared" si="250"/>
        <v>1|8|9,2|1003|2</v>
      </c>
      <c r="IZ16" s="125">
        <v>500</v>
      </c>
      <c r="JA16" s="388" t="s">
        <v>1543</v>
      </c>
      <c r="JB16" s="389">
        <f t="shared" si="251"/>
        <v>1</v>
      </c>
      <c r="JC16" s="389">
        <f t="shared" si="252"/>
        <v>8</v>
      </c>
      <c r="JD16" s="390">
        <f t="shared" si="268"/>
        <v>12</v>
      </c>
      <c r="JE16" s="388" t="s">
        <v>1861</v>
      </c>
      <c r="JF16" s="389">
        <f t="shared" si="253"/>
        <v>2</v>
      </c>
      <c r="JG16" s="389">
        <f t="shared" si="254"/>
        <v>1003</v>
      </c>
      <c r="JH16" s="390">
        <f t="shared" ref="JH16:JH45" si="292">JH6+1</f>
        <v>3</v>
      </c>
      <c r="JI16" s="398" t="str">
        <f t="shared" si="255"/>
        <v>1|8|12,2|1003|3</v>
      </c>
      <c r="JK16" s="125">
        <v>24</v>
      </c>
      <c r="JL16" s="388" t="s">
        <v>1543</v>
      </c>
      <c r="JM16" s="389">
        <f t="shared" si="279"/>
        <v>1</v>
      </c>
      <c r="JN16" s="389">
        <f t="shared" si="280"/>
        <v>8</v>
      </c>
      <c r="JO16" s="390">
        <v>5</v>
      </c>
      <c r="JP16" s="388" t="s">
        <v>1862</v>
      </c>
      <c r="JQ16" s="389">
        <f t="shared" si="281"/>
        <v>1</v>
      </c>
      <c r="JR16" s="389">
        <f t="shared" si="282"/>
        <v>2</v>
      </c>
      <c r="JS16" s="390">
        <v>60000</v>
      </c>
      <c r="JT16" s="398" t="str">
        <f t="shared" si="283"/>
        <v>1|8|5,1|2|60000</v>
      </c>
      <c r="JV16" s="125">
        <v>24</v>
      </c>
      <c r="JW16" s="388" t="s">
        <v>1543</v>
      </c>
      <c r="JX16" s="389">
        <f t="shared" si="129"/>
        <v>1</v>
      </c>
      <c r="JY16" s="389">
        <f t="shared" si="130"/>
        <v>8</v>
      </c>
      <c r="JZ16" s="390">
        <v>5</v>
      </c>
      <c r="KA16" s="388" t="s">
        <v>1857</v>
      </c>
      <c r="KB16" s="389">
        <f t="shared" si="131"/>
        <v>1</v>
      </c>
      <c r="KC16" s="389">
        <f t="shared" si="132"/>
        <v>1</v>
      </c>
      <c r="KD16" s="390">
        <f t="shared" si="256"/>
        <v>7</v>
      </c>
      <c r="KE16" s="398" t="str">
        <f t="shared" si="133"/>
        <v>1|8|5,1|1|7</v>
      </c>
      <c r="KG16" s="125">
        <v>24</v>
      </c>
      <c r="KH16" s="388" t="s">
        <v>1543</v>
      </c>
      <c r="KI16" s="389">
        <f t="shared" si="134"/>
        <v>1</v>
      </c>
      <c r="KJ16" s="389">
        <f t="shared" si="135"/>
        <v>8</v>
      </c>
      <c r="KK16" s="390">
        <v>5</v>
      </c>
      <c r="KL16" s="388" t="s">
        <v>1855</v>
      </c>
      <c r="KM16" s="389">
        <f t="shared" si="136"/>
        <v>2</v>
      </c>
      <c r="KN16" s="389">
        <f t="shared" si="137"/>
        <v>1003</v>
      </c>
      <c r="KO16" s="390">
        <f t="shared" si="269"/>
        <v>4</v>
      </c>
      <c r="KP16" s="398" t="str">
        <f t="shared" si="138"/>
        <v>1|8|5,2|1003|4</v>
      </c>
      <c r="LN16" s="125">
        <v>24</v>
      </c>
      <c r="LO16" s="388" t="s">
        <v>1543</v>
      </c>
      <c r="LP16" s="389">
        <f t="shared" si="139"/>
        <v>1</v>
      </c>
      <c r="LQ16" s="389">
        <f t="shared" si="140"/>
        <v>8</v>
      </c>
      <c r="LR16" s="390">
        <v>10</v>
      </c>
      <c r="LS16" s="388" t="s">
        <v>1623</v>
      </c>
      <c r="LT16" s="389">
        <f t="shared" si="141"/>
        <v>1</v>
      </c>
      <c r="LU16" s="389">
        <f t="shared" si="142"/>
        <v>2</v>
      </c>
      <c r="LV16" s="390">
        <v>60000</v>
      </c>
      <c r="LW16" s="398" t="str">
        <f t="shared" si="143"/>
        <v>1|8|10,1|2|60000</v>
      </c>
      <c r="LY16" s="125">
        <v>24</v>
      </c>
      <c r="LZ16" s="388" t="s">
        <v>1543</v>
      </c>
      <c r="MA16" s="389">
        <f t="shared" si="144"/>
        <v>1</v>
      </c>
      <c r="MB16" s="389">
        <f t="shared" si="145"/>
        <v>8</v>
      </c>
      <c r="MC16" s="390">
        <v>10</v>
      </c>
      <c r="MD16" s="388" t="s">
        <v>1623</v>
      </c>
      <c r="ME16" s="389">
        <f t="shared" si="146"/>
        <v>1</v>
      </c>
      <c r="MF16" s="389">
        <f t="shared" si="147"/>
        <v>2</v>
      </c>
      <c r="MG16" s="390">
        <v>60000</v>
      </c>
      <c r="MH16" s="398" t="str">
        <f t="shared" si="148"/>
        <v>1|8|10,1|2|60000</v>
      </c>
      <c r="OX16" s="341">
        <v>50</v>
      </c>
      <c r="OY16" s="388" t="s">
        <v>1543</v>
      </c>
      <c r="OZ16" s="389">
        <f t="shared" si="165"/>
        <v>1</v>
      </c>
      <c r="PA16" s="389">
        <f t="shared" si="166"/>
        <v>8</v>
      </c>
      <c r="PB16" s="390">
        <v>10</v>
      </c>
      <c r="PC16" s="388" t="s">
        <v>1865</v>
      </c>
      <c r="PD16" s="389">
        <f t="shared" si="167"/>
        <v>2</v>
      </c>
      <c r="PE16" s="389">
        <f t="shared" si="168"/>
        <v>1002</v>
      </c>
      <c r="PF16" s="390">
        <v>2</v>
      </c>
      <c r="PG16" s="398" t="str">
        <f t="shared" si="169"/>
        <v>1|8|10,2|1002|2</v>
      </c>
      <c r="PI16" s="341">
        <v>50</v>
      </c>
      <c r="PJ16" s="388" t="s">
        <v>1543</v>
      </c>
      <c r="PK16" s="389">
        <f t="shared" si="170"/>
        <v>1</v>
      </c>
      <c r="PL16" s="389">
        <f t="shared" si="171"/>
        <v>8</v>
      </c>
      <c r="PM16" s="390">
        <v>10</v>
      </c>
      <c r="PN16" s="388" t="s">
        <v>1866</v>
      </c>
      <c r="PO16" s="389">
        <f t="shared" si="172"/>
        <v>2</v>
      </c>
      <c r="PP16" s="389">
        <f t="shared" si="173"/>
        <v>1004</v>
      </c>
      <c r="PQ16" s="390">
        <v>2</v>
      </c>
      <c r="PR16" s="398" t="str">
        <f t="shared" si="174"/>
        <v>1|8|10,2|1004|2</v>
      </c>
      <c r="PT16" s="341">
        <v>140</v>
      </c>
      <c r="PU16" s="388" t="s">
        <v>1543</v>
      </c>
      <c r="PV16" s="389">
        <f t="shared" si="175"/>
        <v>1</v>
      </c>
      <c r="PW16" s="389">
        <f t="shared" si="176"/>
        <v>8</v>
      </c>
      <c r="PX16" s="390">
        <v>5</v>
      </c>
      <c r="PY16" s="388" t="s">
        <v>1623</v>
      </c>
      <c r="PZ16" s="389">
        <f t="shared" si="177"/>
        <v>1</v>
      </c>
      <c r="QA16" s="389">
        <f t="shared" si="178"/>
        <v>2</v>
      </c>
      <c r="QB16" s="390">
        <v>60000</v>
      </c>
      <c r="QC16" s="398" t="str">
        <f t="shared" si="179"/>
        <v>1|8|5,1|2|60000</v>
      </c>
      <c r="QE16" s="402">
        <v>1400</v>
      </c>
      <c r="QF16" s="388" t="s">
        <v>1543</v>
      </c>
      <c r="QG16" s="389">
        <f t="shared" si="180"/>
        <v>1</v>
      </c>
      <c r="QH16" s="389">
        <f t="shared" si="181"/>
        <v>8</v>
      </c>
      <c r="QI16" s="390">
        <v>5</v>
      </c>
      <c r="QJ16" s="388" t="s">
        <v>1623</v>
      </c>
      <c r="QK16" s="389">
        <f t="shared" si="182"/>
        <v>1</v>
      </c>
      <c r="QL16" s="389">
        <f t="shared" si="183"/>
        <v>2</v>
      </c>
      <c r="QM16" s="390">
        <v>60000</v>
      </c>
      <c r="QN16" s="398" t="str">
        <f t="shared" si="184"/>
        <v>1|8|5,1|2|60000</v>
      </c>
      <c r="QP16" s="341">
        <v>45</v>
      </c>
      <c r="QQ16" s="388" t="s">
        <v>1543</v>
      </c>
      <c r="QR16" s="389">
        <f t="shared" si="185"/>
        <v>1</v>
      </c>
      <c r="QS16" s="389">
        <f t="shared" si="186"/>
        <v>8</v>
      </c>
      <c r="QT16" s="390">
        <v>5</v>
      </c>
      <c r="QU16" s="388" t="s">
        <v>1867</v>
      </c>
      <c r="QV16" s="389">
        <f t="shared" si="187"/>
        <v>2</v>
      </c>
      <c r="QW16" s="389">
        <f t="shared" si="188"/>
        <v>1001</v>
      </c>
      <c r="QX16" s="390">
        <v>2</v>
      </c>
      <c r="QY16" s="398" t="str">
        <f t="shared" si="189"/>
        <v>1|8|5,2|1001|2</v>
      </c>
      <c r="RA16" s="341">
        <v>45</v>
      </c>
      <c r="RB16" s="388" t="s">
        <v>1543</v>
      </c>
      <c r="RC16" s="389">
        <f t="shared" si="190"/>
        <v>1</v>
      </c>
      <c r="RD16" s="389">
        <f t="shared" si="191"/>
        <v>8</v>
      </c>
      <c r="RE16" s="390">
        <v>5</v>
      </c>
      <c r="RF16" s="388" t="s">
        <v>1865</v>
      </c>
      <c r="RG16" s="389">
        <f t="shared" si="192"/>
        <v>2</v>
      </c>
      <c r="RH16" s="389">
        <f t="shared" si="193"/>
        <v>1002</v>
      </c>
      <c r="RI16" s="390">
        <v>2</v>
      </c>
      <c r="RJ16" s="398" t="str">
        <f t="shared" si="194"/>
        <v>1|8|5,2|1002|2</v>
      </c>
      <c r="RK16" s="341">
        <v>55</v>
      </c>
      <c r="RL16" s="125">
        <f t="shared" si="149"/>
        <v>1320</v>
      </c>
      <c r="RM16" s="388" t="s">
        <v>1543</v>
      </c>
      <c r="RN16" s="389">
        <f t="shared" si="195"/>
        <v>1</v>
      </c>
      <c r="RO16" s="389">
        <f t="shared" si="196"/>
        <v>8</v>
      </c>
      <c r="RP16" s="390">
        <f t="shared" ref="RP16:RP35" si="293">RP6+5</f>
        <v>10</v>
      </c>
      <c r="RQ16" s="388" t="s">
        <v>1623</v>
      </c>
      <c r="RR16" s="389">
        <f t="shared" si="197"/>
        <v>1</v>
      </c>
      <c r="RS16" s="389">
        <f t="shared" si="198"/>
        <v>2</v>
      </c>
      <c r="RT16" s="390">
        <v>60000</v>
      </c>
      <c r="RU16" s="398" t="str">
        <f t="shared" si="199"/>
        <v>1|8|10,1|2|60000</v>
      </c>
      <c r="RV16" s="341">
        <v>55</v>
      </c>
      <c r="RW16" s="125">
        <f t="shared" si="150"/>
        <v>1320</v>
      </c>
      <c r="RX16" s="388" t="s">
        <v>1543</v>
      </c>
      <c r="RY16" s="389">
        <f t="shared" si="200"/>
        <v>1</v>
      </c>
      <c r="RZ16" s="389">
        <f t="shared" si="201"/>
        <v>8</v>
      </c>
      <c r="SA16" s="390">
        <f t="shared" ref="SA16:SA35" si="294">SA6+5</f>
        <v>10</v>
      </c>
      <c r="SB16" s="388" t="s">
        <v>1623</v>
      </c>
      <c r="SC16" s="389">
        <f t="shared" si="202"/>
        <v>1</v>
      </c>
      <c r="SD16" s="389">
        <f t="shared" si="203"/>
        <v>2</v>
      </c>
      <c r="SE16" s="390">
        <v>60000</v>
      </c>
      <c r="SF16" s="398" t="str">
        <f t="shared" si="204"/>
        <v>1|8|10,1|2|60000</v>
      </c>
      <c r="SG16" s="341">
        <v>55</v>
      </c>
      <c r="SH16" s="125">
        <f t="shared" si="151"/>
        <v>1320</v>
      </c>
      <c r="SI16" s="388" t="s">
        <v>1543</v>
      </c>
      <c r="SJ16" s="389">
        <f t="shared" si="205"/>
        <v>1</v>
      </c>
      <c r="SK16" s="389">
        <f t="shared" si="206"/>
        <v>8</v>
      </c>
      <c r="SL16" s="390">
        <f t="shared" ref="SL16:SL35" si="295">SL6+5</f>
        <v>10</v>
      </c>
      <c r="SM16" s="388" t="s">
        <v>1623</v>
      </c>
      <c r="SN16" s="389">
        <f t="shared" si="207"/>
        <v>1</v>
      </c>
      <c r="SO16" s="389">
        <f t="shared" si="208"/>
        <v>2</v>
      </c>
      <c r="SP16" s="390">
        <v>60000</v>
      </c>
      <c r="SQ16" s="398" t="str">
        <f t="shared" si="209"/>
        <v>1|8|10,1|2|60000</v>
      </c>
      <c r="TY16" s="341">
        <f t="shared" si="152"/>
        <v>22.5</v>
      </c>
      <c r="TZ16" s="341">
        <v>45</v>
      </c>
      <c r="UA16" s="388" t="s">
        <v>1543</v>
      </c>
      <c r="UB16" s="389">
        <f t="shared" si="210"/>
        <v>1</v>
      </c>
      <c r="UC16" s="389">
        <f t="shared" si="271"/>
        <v>8</v>
      </c>
      <c r="UD16" s="390">
        <v>3</v>
      </c>
      <c r="UE16" s="388" t="s">
        <v>1859</v>
      </c>
      <c r="UF16" s="389">
        <f t="shared" si="212"/>
        <v>2</v>
      </c>
      <c r="UG16" s="389">
        <f t="shared" si="272"/>
        <v>1001</v>
      </c>
      <c r="UH16" s="390">
        <v>2</v>
      </c>
      <c r="UI16" s="398" t="str">
        <f t="shared" si="273"/>
        <v>1|8|3,2|1001|2</v>
      </c>
    </row>
    <row r="17" spans="1:555" ht="15" x14ac:dyDescent="0.35">
      <c r="A17" s="341" t="str">
        <f>'抽奖|MoonBless'!DN17</f>
        <v>5元话费卡</v>
      </c>
      <c r="B17" s="341">
        <f>'抽奖|MoonBless'!DO17</f>
        <v>5</v>
      </c>
      <c r="C17" s="341">
        <f>'抽奖|MoonBless'!DP17</f>
        <v>100</v>
      </c>
      <c r="D17" s="341">
        <f>'抽奖|MoonBless'!DQ17</f>
        <v>2</v>
      </c>
      <c r="E17" s="341">
        <f>'抽奖|MoonBless'!DR17</f>
        <v>1206</v>
      </c>
      <c r="G17" s="125">
        <f t="shared" si="257"/>
        <v>50</v>
      </c>
      <c r="H17" s="388" t="s">
        <v>1543</v>
      </c>
      <c r="I17" s="389">
        <f t="shared" si="5"/>
        <v>1</v>
      </c>
      <c r="J17" s="389">
        <f t="shared" si="6"/>
        <v>8</v>
      </c>
      <c r="K17" s="390">
        <v>10</v>
      </c>
      <c r="L17" s="388" t="s">
        <v>1623</v>
      </c>
      <c r="M17" s="389">
        <f t="shared" si="7"/>
        <v>1</v>
      </c>
      <c r="N17" s="389">
        <f t="shared" si="8"/>
        <v>2</v>
      </c>
      <c r="O17" s="390">
        <v>60000</v>
      </c>
      <c r="P17" s="341" t="str">
        <f t="shared" si="9"/>
        <v>1|8|10,1|2|60000</v>
      </c>
      <c r="Q17" s="404">
        <f t="shared" si="10"/>
        <v>8.3333333333333339</v>
      </c>
      <c r="R17" s="125">
        <v>180000</v>
      </c>
      <c r="S17" s="388" t="s">
        <v>1543</v>
      </c>
      <c r="T17" s="389">
        <f t="shared" si="11"/>
        <v>1</v>
      </c>
      <c r="U17" s="389">
        <f t="shared" si="12"/>
        <v>8</v>
      </c>
      <c r="V17" s="390">
        <v>10</v>
      </c>
      <c r="W17" s="388" t="s">
        <v>1623</v>
      </c>
      <c r="X17" s="389">
        <f t="shared" si="13"/>
        <v>1</v>
      </c>
      <c r="Y17" s="389">
        <f t="shared" si="14"/>
        <v>2</v>
      </c>
      <c r="Z17" s="390">
        <v>60000</v>
      </c>
      <c r="AA17" s="341" t="str">
        <f t="shared" si="15"/>
        <v>1|8|10,1|2|60000</v>
      </c>
      <c r="AB17" s="404">
        <f>VLOOKUP(AC17,'用户升级|RoleUp'!A:L,12,0)</f>
        <v>192.63333333333333</v>
      </c>
      <c r="AC17" s="125">
        <v>65</v>
      </c>
      <c r="AD17" s="388" t="s">
        <v>1543</v>
      </c>
      <c r="AE17" s="389">
        <f t="shared" si="16"/>
        <v>1</v>
      </c>
      <c r="AF17" s="389">
        <f t="shared" si="17"/>
        <v>8</v>
      </c>
      <c r="AG17" s="390">
        <f t="shared" si="270"/>
        <v>25</v>
      </c>
      <c r="AH17" s="388" t="s">
        <v>1623</v>
      </c>
      <c r="AI17" s="389">
        <f t="shared" si="18"/>
        <v>1</v>
      </c>
      <c r="AJ17" s="389">
        <f t="shared" si="19"/>
        <v>2</v>
      </c>
      <c r="AK17" s="390">
        <v>140000</v>
      </c>
      <c r="AL17" s="341" t="str">
        <f t="shared" si="20"/>
        <v>1|8|25,1|2|140000</v>
      </c>
      <c r="AM17" s="341">
        <f t="shared" si="154"/>
        <v>25</v>
      </c>
      <c r="AN17" s="125">
        <v>100</v>
      </c>
      <c r="AO17" s="388" t="s">
        <v>1543</v>
      </c>
      <c r="AP17" s="389">
        <f t="shared" si="155"/>
        <v>1</v>
      </c>
      <c r="AQ17" s="389">
        <f t="shared" si="156"/>
        <v>8</v>
      </c>
      <c r="AR17" s="390">
        <v>10</v>
      </c>
      <c r="AS17" s="388" t="s">
        <v>1644</v>
      </c>
      <c r="AT17" s="389">
        <f t="shared" si="157"/>
        <v>2</v>
      </c>
      <c r="AU17" s="389">
        <f t="shared" si="158"/>
        <v>1001</v>
      </c>
      <c r="AV17" s="390">
        <f>AV7+1</f>
        <v>3</v>
      </c>
      <c r="AW17" s="341" t="str">
        <f t="shared" si="159"/>
        <v>1|8|10,2|1001|3</v>
      </c>
      <c r="AX17" s="403">
        <f t="shared" si="27"/>
        <v>16.666666666666668</v>
      </c>
      <c r="AY17" s="125">
        <v>1000</v>
      </c>
      <c r="AZ17" s="388" t="s">
        <v>1543</v>
      </c>
      <c r="BA17" s="389">
        <f t="shared" si="28"/>
        <v>1</v>
      </c>
      <c r="BB17" s="389">
        <f t="shared" si="29"/>
        <v>8</v>
      </c>
      <c r="BC17" s="390">
        <v>10</v>
      </c>
      <c r="BD17" s="388" t="s">
        <v>1653</v>
      </c>
      <c r="BE17" s="389">
        <f t="shared" si="30"/>
        <v>1</v>
      </c>
      <c r="BF17" s="389">
        <f t="shared" si="31"/>
        <v>2</v>
      </c>
      <c r="BG17" s="390">
        <v>65000</v>
      </c>
      <c r="BH17" s="341" t="str">
        <f t="shared" si="32"/>
        <v>1|8|10,1|2|65000</v>
      </c>
      <c r="BT17" s="341">
        <f t="shared" si="38"/>
        <v>45000000</v>
      </c>
      <c r="BU17" s="402">
        <v>900000000</v>
      </c>
      <c r="BV17" s="388" t="s">
        <v>1731</v>
      </c>
      <c r="BW17" s="389">
        <f t="shared" si="160"/>
        <v>1</v>
      </c>
      <c r="BX17" s="389">
        <f t="shared" si="161"/>
        <v>8</v>
      </c>
      <c r="BY17" s="390">
        <v>10</v>
      </c>
      <c r="BZ17" s="388" t="s">
        <v>1856</v>
      </c>
      <c r="CA17" s="389">
        <f t="shared" si="162"/>
        <v>2</v>
      </c>
      <c r="CB17" s="389">
        <f t="shared" si="163"/>
        <v>1001</v>
      </c>
      <c r="CC17" s="390">
        <f t="shared" si="258"/>
        <v>4</v>
      </c>
      <c r="CD17" s="398" t="str">
        <f t="shared" si="164"/>
        <v>1|8|10,2|1001|4</v>
      </c>
      <c r="CF17" s="125">
        <v>1600</v>
      </c>
      <c r="CG17" s="388" t="s">
        <v>1543</v>
      </c>
      <c r="CH17" s="389">
        <f t="shared" si="39"/>
        <v>1</v>
      </c>
      <c r="CI17" s="389">
        <f t="shared" si="40"/>
        <v>8</v>
      </c>
      <c r="CJ17" s="390">
        <v>10</v>
      </c>
      <c r="CK17" s="388" t="s">
        <v>1857</v>
      </c>
      <c r="CL17" s="389">
        <f t="shared" si="41"/>
        <v>1</v>
      </c>
      <c r="CM17" s="389">
        <f t="shared" si="42"/>
        <v>1</v>
      </c>
      <c r="CN17" s="390">
        <f t="shared" si="215"/>
        <v>7</v>
      </c>
      <c r="CO17" s="398" t="str">
        <f t="shared" si="43"/>
        <v>1|8|10,1|1|7</v>
      </c>
      <c r="CQ17" s="125">
        <v>1600</v>
      </c>
      <c r="CR17" s="388" t="s">
        <v>1543</v>
      </c>
      <c r="CS17" s="389">
        <f t="shared" si="44"/>
        <v>1</v>
      </c>
      <c r="CT17" s="389">
        <f t="shared" si="45"/>
        <v>8</v>
      </c>
      <c r="CU17" s="390">
        <v>10</v>
      </c>
      <c r="CV17" s="388" t="s">
        <v>1644</v>
      </c>
      <c r="CW17" s="389">
        <f t="shared" si="46"/>
        <v>2</v>
      </c>
      <c r="CX17" s="389">
        <f t="shared" si="47"/>
        <v>1001</v>
      </c>
      <c r="CY17" s="390">
        <f t="shared" si="259"/>
        <v>3</v>
      </c>
      <c r="CZ17" s="398" t="str">
        <f t="shared" si="48"/>
        <v>1|8|10,2|1001|3</v>
      </c>
      <c r="DB17" s="125">
        <v>1600</v>
      </c>
      <c r="DC17" s="388" t="s">
        <v>1543</v>
      </c>
      <c r="DD17" s="389">
        <f t="shared" si="49"/>
        <v>1</v>
      </c>
      <c r="DE17" s="389">
        <f t="shared" si="50"/>
        <v>8</v>
      </c>
      <c r="DF17" s="390">
        <v>10</v>
      </c>
      <c r="DG17" s="388" t="s">
        <v>1858</v>
      </c>
      <c r="DH17" s="389">
        <f t="shared" si="51"/>
        <v>2</v>
      </c>
      <c r="DI17" s="389">
        <f t="shared" si="52"/>
        <v>1002</v>
      </c>
      <c r="DJ17" s="390">
        <f t="shared" si="260"/>
        <v>3</v>
      </c>
      <c r="DK17" s="398" t="str">
        <f t="shared" si="53"/>
        <v>1|8|10,2|1002|3</v>
      </c>
      <c r="DM17" s="125">
        <v>1600</v>
      </c>
      <c r="DN17" s="388" t="s">
        <v>1543</v>
      </c>
      <c r="DO17" s="389">
        <f t="shared" si="54"/>
        <v>1</v>
      </c>
      <c r="DP17" s="389">
        <f t="shared" si="55"/>
        <v>8</v>
      </c>
      <c r="DQ17" s="390">
        <v>10</v>
      </c>
      <c r="DR17" s="388" t="s">
        <v>1623</v>
      </c>
      <c r="DS17" s="389">
        <f t="shared" si="56"/>
        <v>1</v>
      </c>
      <c r="DT17" s="389">
        <f t="shared" si="57"/>
        <v>2</v>
      </c>
      <c r="DU17" s="390">
        <v>80000</v>
      </c>
      <c r="DV17" s="398" t="str">
        <f t="shared" si="58"/>
        <v>1|8|10,1|2|80000</v>
      </c>
      <c r="DX17" s="125">
        <v>6000</v>
      </c>
      <c r="DY17" s="388" t="s">
        <v>1543</v>
      </c>
      <c r="DZ17" s="389">
        <f t="shared" si="274"/>
        <v>1</v>
      </c>
      <c r="EA17" s="389">
        <f t="shared" si="275"/>
        <v>8</v>
      </c>
      <c r="EB17" s="390">
        <v>10</v>
      </c>
      <c r="EC17" s="388" t="s">
        <v>1623</v>
      </c>
      <c r="ED17" s="389">
        <f t="shared" si="276"/>
        <v>1</v>
      </c>
      <c r="EE17" s="389">
        <f t="shared" si="277"/>
        <v>2</v>
      </c>
      <c r="EF17" s="390">
        <v>65000</v>
      </c>
      <c r="EG17" s="398" t="str">
        <f t="shared" si="278"/>
        <v>1|8|10,1|2|65000</v>
      </c>
      <c r="EI17" s="125">
        <v>600</v>
      </c>
      <c r="EJ17" s="388" t="s">
        <v>1543</v>
      </c>
      <c r="EK17" s="389">
        <f t="shared" si="216"/>
        <v>1</v>
      </c>
      <c r="EL17" s="389">
        <f t="shared" si="217"/>
        <v>8</v>
      </c>
      <c r="EM17" s="390">
        <f t="shared" si="261"/>
        <v>3</v>
      </c>
      <c r="EN17" s="388" t="s">
        <v>1858</v>
      </c>
      <c r="EO17" s="389">
        <f t="shared" si="218"/>
        <v>2</v>
      </c>
      <c r="EP17" s="389">
        <f t="shared" si="219"/>
        <v>1002</v>
      </c>
      <c r="EQ17" s="390">
        <f t="shared" si="285"/>
        <v>2</v>
      </c>
      <c r="ER17" s="398" t="str">
        <f t="shared" si="220"/>
        <v>1|8|3,2|1002|2</v>
      </c>
      <c r="ET17" s="125">
        <v>600</v>
      </c>
      <c r="EU17" s="388" t="s">
        <v>1543</v>
      </c>
      <c r="EV17" s="389">
        <f t="shared" si="221"/>
        <v>1</v>
      </c>
      <c r="EW17" s="389">
        <f t="shared" si="222"/>
        <v>8</v>
      </c>
      <c r="EX17" s="390">
        <f t="shared" si="262"/>
        <v>6</v>
      </c>
      <c r="EY17" s="388" t="s">
        <v>1859</v>
      </c>
      <c r="EZ17" s="389">
        <f t="shared" si="223"/>
        <v>2</v>
      </c>
      <c r="FA17" s="389">
        <f t="shared" si="224"/>
        <v>1001</v>
      </c>
      <c r="FB17" s="390">
        <f t="shared" si="286"/>
        <v>2</v>
      </c>
      <c r="FC17" s="398" t="str">
        <f t="shared" si="225"/>
        <v>1|8|6,2|1001|2</v>
      </c>
      <c r="FE17" s="125">
        <v>600</v>
      </c>
      <c r="FF17" s="388" t="s">
        <v>1543</v>
      </c>
      <c r="FG17" s="389">
        <f t="shared" si="226"/>
        <v>1</v>
      </c>
      <c r="FH17" s="389">
        <f t="shared" si="227"/>
        <v>8</v>
      </c>
      <c r="FI17" s="390">
        <f t="shared" si="263"/>
        <v>9</v>
      </c>
      <c r="FJ17" s="388" t="s">
        <v>1878</v>
      </c>
      <c r="FK17" s="389">
        <f t="shared" si="228"/>
        <v>2</v>
      </c>
      <c r="FL17" s="389">
        <f t="shared" si="229"/>
        <v>1003</v>
      </c>
      <c r="FM17" s="390">
        <f t="shared" si="287"/>
        <v>2</v>
      </c>
      <c r="FN17" s="398" t="str">
        <f t="shared" si="230"/>
        <v>1|8|9,2|1003|2</v>
      </c>
      <c r="FP17" s="125">
        <v>600</v>
      </c>
      <c r="FQ17" s="388" t="s">
        <v>1543</v>
      </c>
      <c r="FR17" s="389">
        <f t="shared" si="231"/>
        <v>1</v>
      </c>
      <c r="FS17" s="389">
        <f t="shared" si="232"/>
        <v>8</v>
      </c>
      <c r="FT17" s="390">
        <f t="shared" si="264"/>
        <v>12</v>
      </c>
      <c r="FU17" s="388" t="s">
        <v>1855</v>
      </c>
      <c r="FV17" s="389">
        <f t="shared" si="233"/>
        <v>2</v>
      </c>
      <c r="FW17" s="389">
        <f t="shared" si="234"/>
        <v>1003</v>
      </c>
      <c r="FX17" s="390">
        <f t="shared" si="288"/>
        <v>3</v>
      </c>
      <c r="FY17" s="398" t="str">
        <f t="shared" si="235"/>
        <v>1|8|12,2|1003|3</v>
      </c>
      <c r="GA17" s="125">
        <v>1600</v>
      </c>
      <c r="GB17" s="388" t="s">
        <v>1543</v>
      </c>
      <c r="GC17" s="389">
        <f t="shared" si="84"/>
        <v>1</v>
      </c>
      <c r="GD17" s="389">
        <f t="shared" si="85"/>
        <v>8</v>
      </c>
      <c r="GE17" s="390">
        <v>10</v>
      </c>
      <c r="GF17" s="388" t="s">
        <v>1623</v>
      </c>
      <c r="GG17" s="389">
        <f t="shared" si="86"/>
        <v>1</v>
      </c>
      <c r="GH17" s="389">
        <f t="shared" si="87"/>
        <v>2</v>
      </c>
      <c r="GI17" s="390">
        <v>65000</v>
      </c>
      <c r="GJ17" s="398" t="str">
        <f t="shared" si="88"/>
        <v>1|8|10,1|2|65000</v>
      </c>
      <c r="GL17" s="125">
        <v>1600</v>
      </c>
      <c r="GM17" s="388" t="s">
        <v>1543</v>
      </c>
      <c r="GN17" s="389">
        <f t="shared" si="89"/>
        <v>1</v>
      </c>
      <c r="GO17" s="389">
        <f t="shared" si="90"/>
        <v>8</v>
      </c>
      <c r="GP17" s="390">
        <v>10</v>
      </c>
      <c r="GQ17" s="388" t="s">
        <v>1623</v>
      </c>
      <c r="GR17" s="389">
        <f t="shared" si="91"/>
        <v>1</v>
      </c>
      <c r="GS17" s="389">
        <f t="shared" si="92"/>
        <v>2</v>
      </c>
      <c r="GT17" s="390">
        <v>65000</v>
      </c>
      <c r="GU17" s="398" t="str">
        <f t="shared" si="93"/>
        <v>1|8|10,1|2|65000</v>
      </c>
      <c r="GW17" s="125">
        <v>1600</v>
      </c>
      <c r="GX17" s="388" t="s">
        <v>1543</v>
      </c>
      <c r="GY17" s="389">
        <f t="shared" si="94"/>
        <v>1</v>
      </c>
      <c r="GZ17" s="389">
        <f t="shared" si="95"/>
        <v>8</v>
      </c>
      <c r="HA17" s="390">
        <v>10</v>
      </c>
      <c r="HB17" s="388" t="s">
        <v>1623</v>
      </c>
      <c r="HC17" s="389">
        <f t="shared" si="96"/>
        <v>1</v>
      </c>
      <c r="HD17" s="389">
        <f t="shared" si="97"/>
        <v>2</v>
      </c>
      <c r="HE17" s="390">
        <v>65000</v>
      </c>
      <c r="HF17" s="398" t="str">
        <f t="shared" si="98"/>
        <v>1|8|10,1|2|65000</v>
      </c>
      <c r="HH17" s="125">
        <v>1600</v>
      </c>
      <c r="HI17" s="388" t="s">
        <v>1543</v>
      </c>
      <c r="HJ17" s="389">
        <f t="shared" si="99"/>
        <v>1</v>
      </c>
      <c r="HK17" s="389">
        <f t="shared" si="100"/>
        <v>8</v>
      </c>
      <c r="HL17" s="390">
        <v>10</v>
      </c>
      <c r="HM17" s="388" t="s">
        <v>1623</v>
      </c>
      <c r="HN17" s="389">
        <f t="shared" si="101"/>
        <v>1</v>
      </c>
      <c r="HO17" s="389">
        <f t="shared" si="102"/>
        <v>2</v>
      </c>
      <c r="HP17" s="390">
        <v>65000</v>
      </c>
      <c r="HQ17" s="398" t="str">
        <f t="shared" si="103"/>
        <v>1|8|10,1|2|65000</v>
      </c>
      <c r="HS17" s="125">
        <v>600</v>
      </c>
      <c r="HT17" s="388" t="s">
        <v>1543</v>
      </c>
      <c r="HU17" s="389">
        <f t="shared" si="236"/>
        <v>1</v>
      </c>
      <c r="HV17" s="389">
        <f t="shared" si="237"/>
        <v>8</v>
      </c>
      <c r="HW17" s="390">
        <f t="shared" si="265"/>
        <v>3</v>
      </c>
      <c r="HX17" s="388" t="s">
        <v>1860</v>
      </c>
      <c r="HY17" s="389">
        <f t="shared" si="238"/>
        <v>2</v>
      </c>
      <c r="HZ17" s="389">
        <f t="shared" si="239"/>
        <v>1001</v>
      </c>
      <c r="IA17" s="390">
        <f t="shared" si="289"/>
        <v>2</v>
      </c>
      <c r="IB17" s="398" t="str">
        <f t="shared" si="240"/>
        <v>1|8|3,2|1001|2</v>
      </c>
      <c r="ID17" s="125">
        <v>600</v>
      </c>
      <c r="IE17" s="388" t="s">
        <v>1543</v>
      </c>
      <c r="IF17" s="389">
        <f t="shared" si="241"/>
        <v>1</v>
      </c>
      <c r="IG17" s="389">
        <f t="shared" si="242"/>
        <v>8</v>
      </c>
      <c r="IH17" s="390">
        <f t="shared" si="266"/>
        <v>6</v>
      </c>
      <c r="II17" s="388" t="s">
        <v>1644</v>
      </c>
      <c r="IJ17" s="389">
        <f t="shared" si="243"/>
        <v>2</v>
      </c>
      <c r="IK17" s="389">
        <f t="shared" si="244"/>
        <v>1001</v>
      </c>
      <c r="IL17" s="390">
        <f t="shared" si="290"/>
        <v>3</v>
      </c>
      <c r="IM17" s="398" t="str">
        <f t="shared" si="245"/>
        <v>1|8|6,2|1001|3</v>
      </c>
      <c r="IO17" s="125">
        <v>600</v>
      </c>
      <c r="IP17" s="388" t="s">
        <v>1543</v>
      </c>
      <c r="IQ17" s="389">
        <f t="shared" si="246"/>
        <v>1</v>
      </c>
      <c r="IR17" s="389">
        <f t="shared" si="247"/>
        <v>8</v>
      </c>
      <c r="IS17" s="390">
        <f t="shared" si="267"/>
        <v>9</v>
      </c>
      <c r="IT17" s="388" t="s">
        <v>1861</v>
      </c>
      <c r="IU17" s="389">
        <f t="shared" si="248"/>
        <v>2</v>
      </c>
      <c r="IV17" s="389">
        <f t="shared" si="249"/>
        <v>1003</v>
      </c>
      <c r="IW17" s="390">
        <f t="shared" si="291"/>
        <v>2</v>
      </c>
      <c r="IX17" s="398" t="str">
        <f t="shared" si="250"/>
        <v>1|8|9,2|1003|2</v>
      </c>
      <c r="IZ17" s="125">
        <v>600</v>
      </c>
      <c r="JA17" s="388" t="s">
        <v>1543</v>
      </c>
      <c r="JB17" s="389">
        <f t="shared" si="251"/>
        <v>1</v>
      </c>
      <c r="JC17" s="389">
        <f t="shared" si="252"/>
        <v>8</v>
      </c>
      <c r="JD17" s="390">
        <f t="shared" si="268"/>
        <v>12</v>
      </c>
      <c r="JE17" s="388" t="s">
        <v>1861</v>
      </c>
      <c r="JF17" s="389">
        <f t="shared" si="253"/>
        <v>2</v>
      </c>
      <c r="JG17" s="389">
        <f t="shared" si="254"/>
        <v>1003</v>
      </c>
      <c r="JH17" s="390">
        <f t="shared" si="292"/>
        <v>3</v>
      </c>
      <c r="JI17" s="398" t="str">
        <f t="shared" si="255"/>
        <v>1|8|12,2|1003|3</v>
      </c>
      <c r="JK17" s="125">
        <v>26</v>
      </c>
      <c r="JL17" s="388" t="s">
        <v>1543</v>
      </c>
      <c r="JM17" s="389">
        <f t="shared" si="279"/>
        <v>1</v>
      </c>
      <c r="JN17" s="389">
        <f t="shared" si="280"/>
        <v>8</v>
      </c>
      <c r="JO17" s="390">
        <v>5</v>
      </c>
      <c r="JP17" s="388" t="s">
        <v>1862</v>
      </c>
      <c r="JQ17" s="389">
        <f t="shared" si="281"/>
        <v>1</v>
      </c>
      <c r="JR17" s="389">
        <f t="shared" si="282"/>
        <v>2</v>
      </c>
      <c r="JS17" s="390">
        <v>65000</v>
      </c>
      <c r="JT17" s="398" t="str">
        <f t="shared" si="283"/>
        <v>1|8|5,1|2|65000</v>
      </c>
      <c r="JV17" s="125">
        <v>26</v>
      </c>
      <c r="JW17" s="388" t="s">
        <v>1543</v>
      </c>
      <c r="JX17" s="389">
        <f t="shared" si="129"/>
        <v>1</v>
      </c>
      <c r="JY17" s="389">
        <f t="shared" si="130"/>
        <v>8</v>
      </c>
      <c r="JZ17" s="390">
        <v>5</v>
      </c>
      <c r="KA17" s="388" t="s">
        <v>1857</v>
      </c>
      <c r="KB17" s="389">
        <f t="shared" si="131"/>
        <v>1</v>
      </c>
      <c r="KC17" s="389">
        <f t="shared" si="132"/>
        <v>1</v>
      </c>
      <c r="KD17" s="390">
        <f t="shared" si="256"/>
        <v>8</v>
      </c>
      <c r="KE17" s="398" t="str">
        <f t="shared" si="133"/>
        <v>1|8|5,1|1|8</v>
      </c>
      <c r="KG17" s="125">
        <v>26</v>
      </c>
      <c r="KH17" s="388" t="s">
        <v>1543</v>
      </c>
      <c r="KI17" s="389">
        <f t="shared" si="134"/>
        <v>1</v>
      </c>
      <c r="KJ17" s="389">
        <f t="shared" si="135"/>
        <v>8</v>
      </c>
      <c r="KK17" s="390">
        <v>5</v>
      </c>
      <c r="KL17" s="388" t="s">
        <v>1855</v>
      </c>
      <c r="KM17" s="389">
        <f t="shared" si="136"/>
        <v>2</v>
      </c>
      <c r="KN17" s="389">
        <f t="shared" si="137"/>
        <v>1003</v>
      </c>
      <c r="KO17" s="390">
        <f t="shared" si="269"/>
        <v>4</v>
      </c>
      <c r="KP17" s="398" t="str">
        <f t="shared" si="138"/>
        <v>1|8|5,2|1003|4</v>
      </c>
      <c r="LN17" s="125">
        <v>26</v>
      </c>
      <c r="LO17" s="388" t="s">
        <v>1543</v>
      </c>
      <c r="LP17" s="389">
        <f t="shared" si="139"/>
        <v>1</v>
      </c>
      <c r="LQ17" s="389">
        <f t="shared" si="140"/>
        <v>8</v>
      </c>
      <c r="LR17" s="390">
        <v>10</v>
      </c>
      <c r="LS17" s="388" t="s">
        <v>1623</v>
      </c>
      <c r="LT17" s="389">
        <f t="shared" si="141"/>
        <v>1</v>
      </c>
      <c r="LU17" s="389">
        <f t="shared" si="142"/>
        <v>2</v>
      </c>
      <c r="LV17" s="390">
        <v>65000</v>
      </c>
      <c r="LW17" s="398" t="str">
        <f t="shared" si="143"/>
        <v>1|8|10,1|2|65000</v>
      </c>
      <c r="LY17" s="125">
        <v>26</v>
      </c>
      <c r="LZ17" s="388" t="s">
        <v>1543</v>
      </c>
      <c r="MA17" s="389">
        <f t="shared" si="144"/>
        <v>1</v>
      </c>
      <c r="MB17" s="389">
        <f t="shared" si="145"/>
        <v>8</v>
      </c>
      <c r="MC17" s="390">
        <v>10</v>
      </c>
      <c r="MD17" s="388" t="s">
        <v>1623</v>
      </c>
      <c r="ME17" s="389">
        <f t="shared" si="146"/>
        <v>1</v>
      </c>
      <c r="MF17" s="389">
        <f t="shared" si="147"/>
        <v>2</v>
      </c>
      <c r="MG17" s="390">
        <v>65000</v>
      </c>
      <c r="MH17" s="398" t="str">
        <f t="shared" si="148"/>
        <v>1|8|10,1|2|65000</v>
      </c>
      <c r="OX17" s="341">
        <v>55</v>
      </c>
      <c r="OY17" s="388" t="s">
        <v>1543</v>
      </c>
      <c r="OZ17" s="389">
        <f t="shared" si="165"/>
        <v>1</v>
      </c>
      <c r="PA17" s="389">
        <f t="shared" si="166"/>
        <v>8</v>
      </c>
      <c r="PB17" s="390">
        <v>10</v>
      </c>
      <c r="PC17" s="388" t="s">
        <v>1865</v>
      </c>
      <c r="PD17" s="389">
        <f t="shared" si="167"/>
        <v>2</v>
      </c>
      <c r="PE17" s="389">
        <f t="shared" si="168"/>
        <v>1002</v>
      </c>
      <c r="PF17" s="390">
        <v>2</v>
      </c>
      <c r="PG17" s="398" t="str">
        <f t="shared" si="169"/>
        <v>1|8|10,2|1002|2</v>
      </c>
      <c r="PI17" s="341">
        <v>55</v>
      </c>
      <c r="PJ17" s="388" t="s">
        <v>1543</v>
      </c>
      <c r="PK17" s="389">
        <f t="shared" si="170"/>
        <v>1</v>
      </c>
      <c r="PL17" s="389">
        <f t="shared" si="171"/>
        <v>8</v>
      </c>
      <c r="PM17" s="390">
        <v>10</v>
      </c>
      <c r="PN17" s="388" t="s">
        <v>1866</v>
      </c>
      <c r="PO17" s="389">
        <f t="shared" si="172"/>
        <v>2</v>
      </c>
      <c r="PP17" s="389">
        <f t="shared" si="173"/>
        <v>1004</v>
      </c>
      <c r="PQ17" s="390">
        <v>2</v>
      </c>
      <c r="PR17" s="398" t="str">
        <f t="shared" si="174"/>
        <v>1|8|10,2|1004|2</v>
      </c>
      <c r="PT17" s="341">
        <v>160</v>
      </c>
      <c r="PU17" s="388" t="s">
        <v>1543</v>
      </c>
      <c r="PV17" s="389">
        <f t="shared" si="175"/>
        <v>1</v>
      </c>
      <c r="PW17" s="389">
        <f t="shared" si="176"/>
        <v>8</v>
      </c>
      <c r="PX17" s="390">
        <v>5</v>
      </c>
      <c r="PY17" s="388" t="s">
        <v>1623</v>
      </c>
      <c r="PZ17" s="389">
        <f t="shared" si="177"/>
        <v>1</v>
      </c>
      <c r="QA17" s="389">
        <f t="shared" si="178"/>
        <v>2</v>
      </c>
      <c r="QB17" s="390">
        <v>65000</v>
      </c>
      <c r="QC17" s="398" t="str">
        <f t="shared" si="179"/>
        <v>1|8|5,1|2|65000</v>
      </c>
      <c r="QE17" s="402">
        <v>1600</v>
      </c>
      <c r="QF17" s="388" t="s">
        <v>1543</v>
      </c>
      <c r="QG17" s="389">
        <f t="shared" si="180"/>
        <v>1</v>
      </c>
      <c r="QH17" s="389">
        <f t="shared" si="181"/>
        <v>8</v>
      </c>
      <c r="QI17" s="390">
        <v>5</v>
      </c>
      <c r="QJ17" s="388" t="s">
        <v>1623</v>
      </c>
      <c r="QK17" s="389">
        <f t="shared" si="182"/>
        <v>1</v>
      </c>
      <c r="QL17" s="389">
        <f t="shared" si="183"/>
        <v>2</v>
      </c>
      <c r="QM17" s="390">
        <v>65000</v>
      </c>
      <c r="QN17" s="398" t="str">
        <f t="shared" si="184"/>
        <v>1|8|5,1|2|65000</v>
      </c>
      <c r="QP17" s="341">
        <v>50</v>
      </c>
      <c r="QQ17" s="388" t="s">
        <v>1543</v>
      </c>
      <c r="QR17" s="389">
        <f t="shared" si="185"/>
        <v>1</v>
      </c>
      <c r="QS17" s="389">
        <f t="shared" si="186"/>
        <v>8</v>
      </c>
      <c r="QT17" s="390">
        <v>5</v>
      </c>
      <c r="QU17" s="388" t="s">
        <v>1867</v>
      </c>
      <c r="QV17" s="389">
        <f t="shared" si="187"/>
        <v>2</v>
      </c>
      <c r="QW17" s="389">
        <f t="shared" si="188"/>
        <v>1001</v>
      </c>
      <c r="QX17" s="390">
        <v>2</v>
      </c>
      <c r="QY17" s="398" t="str">
        <f t="shared" si="189"/>
        <v>1|8|5,2|1001|2</v>
      </c>
      <c r="RA17" s="341">
        <v>50</v>
      </c>
      <c r="RB17" s="388" t="s">
        <v>1543</v>
      </c>
      <c r="RC17" s="389">
        <f t="shared" si="190"/>
        <v>1</v>
      </c>
      <c r="RD17" s="389">
        <f t="shared" si="191"/>
        <v>8</v>
      </c>
      <c r="RE17" s="390">
        <v>5</v>
      </c>
      <c r="RF17" s="388" t="s">
        <v>1865</v>
      </c>
      <c r="RG17" s="389">
        <f t="shared" si="192"/>
        <v>2</v>
      </c>
      <c r="RH17" s="389">
        <f t="shared" si="193"/>
        <v>1002</v>
      </c>
      <c r="RI17" s="390">
        <v>2</v>
      </c>
      <c r="RJ17" s="398" t="str">
        <f t="shared" si="194"/>
        <v>1|8|5,2|1002|2</v>
      </c>
      <c r="RK17" s="341">
        <v>60</v>
      </c>
      <c r="RL17" s="125">
        <f t="shared" si="149"/>
        <v>1440</v>
      </c>
      <c r="RM17" s="388" t="s">
        <v>1543</v>
      </c>
      <c r="RN17" s="389">
        <f t="shared" si="195"/>
        <v>1</v>
      </c>
      <c r="RO17" s="389">
        <f t="shared" si="196"/>
        <v>8</v>
      </c>
      <c r="RP17" s="390">
        <f t="shared" si="293"/>
        <v>10</v>
      </c>
      <c r="RQ17" s="388" t="s">
        <v>1623</v>
      </c>
      <c r="RR17" s="389">
        <f t="shared" si="197"/>
        <v>1</v>
      </c>
      <c r="RS17" s="389">
        <f t="shared" si="198"/>
        <v>2</v>
      </c>
      <c r="RT17" s="390">
        <v>65000</v>
      </c>
      <c r="RU17" s="398" t="str">
        <f t="shared" si="199"/>
        <v>1|8|10,1|2|65000</v>
      </c>
      <c r="RV17" s="341">
        <v>60</v>
      </c>
      <c r="RW17" s="125">
        <f t="shared" si="150"/>
        <v>1440</v>
      </c>
      <c r="RX17" s="388" t="s">
        <v>1543</v>
      </c>
      <c r="RY17" s="389">
        <f t="shared" si="200"/>
        <v>1</v>
      </c>
      <c r="RZ17" s="389">
        <f t="shared" si="201"/>
        <v>8</v>
      </c>
      <c r="SA17" s="390">
        <f t="shared" si="294"/>
        <v>10</v>
      </c>
      <c r="SB17" s="388" t="s">
        <v>1623</v>
      </c>
      <c r="SC17" s="389">
        <f t="shared" si="202"/>
        <v>1</v>
      </c>
      <c r="SD17" s="389">
        <f t="shared" si="203"/>
        <v>2</v>
      </c>
      <c r="SE17" s="390">
        <v>65000</v>
      </c>
      <c r="SF17" s="398" t="str">
        <f t="shared" si="204"/>
        <v>1|8|10,1|2|65000</v>
      </c>
      <c r="SG17" s="341">
        <v>60</v>
      </c>
      <c r="SH17" s="125">
        <f t="shared" si="151"/>
        <v>1440</v>
      </c>
      <c r="SI17" s="388" t="s">
        <v>1543</v>
      </c>
      <c r="SJ17" s="389">
        <f t="shared" si="205"/>
        <v>1</v>
      </c>
      <c r="SK17" s="389">
        <f t="shared" si="206"/>
        <v>8</v>
      </c>
      <c r="SL17" s="390">
        <f t="shared" si="295"/>
        <v>10</v>
      </c>
      <c r="SM17" s="388" t="s">
        <v>1623</v>
      </c>
      <c r="SN17" s="389">
        <f t="shared" si="207"/>
        <v>1</v>
      </c>
      <c r="SO17" s="389">
        <f t="shared" si="208"/>
        <v>2</v>
      </c>
      <c r="SP17" s="390">
        <v>65000</v>
      </c>
      <c r="SQ17" s="398" t="str">
        <f t="shared" si="209"/>
        <v>1|8|10,1|2|65000</v>
      </c>
      <c r="TY17" s="341">
        <f t="shared" si="152"/>
        <v>25</v>
      </c>
      <c r="TZ17" s="341">
        <v>50</v>
      </c>
      <c r="UA17" s="388" t="s">
        <v>1543</v>
      </c>
      <c r="UB17" s="389">
        <f t="shared" si="210"/>
        <v>1</v>
      </c>
      <c r="UC17" s="389">
        <f t="shared" si="271"/>
        <v>8</v>
      </c>
      <c r="UD17" s="390">
        <v>3</v>
      </c>
      <c r="UE17" s="388" t="s">
        <v>1859</v>
      </c>
      <c r="UF17" s="389">
        <f t="shared" si="212"/>
        <v>2</v>
      </c>
      <c r="UG17" s="389">
        <f t="shared" si="272"/>
        <v>1001</v>
      </c>
      <c r="UH17" s="390">
        <v>2</v>
      </c>
      <c r="UI17" s="398" t="str">
        <f t="shared" si="273"/>
        <v>1|8|3,2|1001|2</v>
      </c>
    </row>
    <row r="18" spans="1:555" ht="15" x14ac:dyDescent="0.35">
      <c r="A18" s="341" t="str">
        <f>'抽奖|MoonBless'!DN18</f>
        <v>2元话费卡</v>
      </c>
      <c r="B18" s="341">
        <f>'抽奖|MoonBless'!DO18</f>
        <v>2</v>
      </c>
      <c r="C18" s="341">
        <f>'抽奖|MoonBless'!DP18</f>
        <v>40</v>
      </c>
      <c r="D18" s="341">
        <f>'抽奖|MoonBless'!DQ18</f>
        <v>2</v>
      </c>
      <c r="E18" s="341">
        <f>'抽奖|MoonBless'!DR18</f>
        <v>1205</v>
      </c>
      <c r="G18" s="125">
        <f t="shared" si="257"/>
        <v>55</v>
      </c>
      <c r="H18" s="388" t="s">
        <v>1543</v>
      </c>
      <c r="I18" s="389">
        <f t="shared" si="5"/>
        <v>1</v>
      </c>
      <c r="J18" s="389">
        <f t="shared" si="6"/>
        <v>8</v>
      </c>
      <c r="K18" s="390">
        <v>10</v>
      </c>
      <c r="L18" s="388" t="s">
        <v>1623</v>
      </c>
      <c r="M18" s="389">
        <f t="shared" si="7"/>
        <v>1</v>
      </c>
      <c r="N18" s="389">
        <f t="shared" si="8"/>
        <v>2</v>
      </c>
      <c r="O18" s="390">
        <v>65000</v>
      </c>
      <c r="P18" s="341" t="str">
        <f t="shared" si="9"/>
        <v>1|8|10,1|2|65000</v>
      </c>
      <c r="Q18" s="404">
        <f t="shared" si="10"/>
        <v>9.2592592592592595</v>
      </c>
      <c r="R18" s="125">
        <v>200000</v>
      </c>
      <c r="S18" s="388" t="s">
        <v>1543</v>
      </c>
      <c r="T18" s="389">
        <f t="shared" si="11"/>
        <v>1</v>
      </c>
      <c r="U18" s="389">
        <f t="shared" si="12"/>
        <v>8</v>
      </c>
      <c r="V18" s="390">
        <v>10</v>
      </c>
      <c r="W18" s="388" t="s">
        <v>1623</v>
      </c>
      <c r="X18" s="389">
        <f t="shared" si="13"/>
        <v>1</v>
      </c>
      <c r="Y18" s="389">
        <f t="shared" si="14"/>
        <v>2</v>
      </c>
      <c r="Z18" s="390">
        <v>65000</v>
      </c>
      <c r="AA18" s="341" t="str">
        <f t="shared" si="15"/>
        <v>1|8|10,1|2|65000</v>
      </c>
      <c r="AB18" s="404">
        <f>VLOOKUP(AC18,'用户升级|RoleUp'!A:L,12,0)</f>
        <v>246.38333333333333</v>
      </c>
      <c r="AC18" s="125">
        <v>70</v>
      </c>
      <c r="AD18" s="388" t="s">
        <v>1543</v>
      </c>
      <c r="AE18" s="389">
        <f t="shared" si="16"/>
        <v>1</v>
      </c>
      <c r="AF18" s="389">
        <f t="shared" si="17"/>
        <v>8</v>
      </c>
      <c r="AG18" s="390">
        <f t="shared" si="270"/>
        <v>25</v>
      </c>
      <c r="AH18" s="388" t="s">
        <v>1623</v>
      </c>
      <c r="AI18" s="389">
        <f t="shared" si="18"/>
        <v>1</v>
      </c>
      <c r="AJ18" s="389">
        <f t="shared" si="19"/>
        <v>2</v>
      </c>
      <c r="AK18" s="390">
        <v>160000</v>
      </c>
      <c r="AL18" s="341" t="str">
        <f t="shared" si="20"/>
        <v>1|8|25,1|2|160000</v>
      </c>
      <c r="AM18" s="341">
        <f t="shared" si="154"/>
        <v>27.5</v>
      </c>
      <c r="AN18" s="125">
        <v>110</v>
      </c>
      <c r="AO18" s="388" t="s">
        <v>1543</v>
      </c>
      <c r="AP18" s="389">
        <f t="shared" si="155"/>
        <v>1</v>
      </c>
      <c r="AQ18" s="389">
        <f t="shared" si="156"/>
        <v>8</v>
      </c>
      <c r="AR18" s="390">
        <v>10</v>
      </c>
      <c r="AS18" s="388" t="s">
        <v>1644</v>
      </c>
      <c r="AT18" s="389">
        <f t="shared" si="157"/>
        <v>2</v>
      </c>
      <c r="AU18" s="389">
        <f t="shared" si="158"/>
        <v>1001</v>
      </c>
      <c r="AV18" s="390">
        <f t="shared" ref="AV18:AV46" si="296">AV8+1</f>
        <v>3</v>
      </c>
      <c r="AW18" s="341" t="str">
        <f t="shared" si="159"/>
        <v>1|8|10,2|1001|3</v>
      </c>
      <c r="AX18" s="403">
        <f t="shared" si="27"/>
        <v>20</v>
      </c>
      <c r="AY18" s="125">
        <v>1200</v>
      </c>
      <c r="AZ18" s="388" t="s">
        <v>1543</v>
      </c>
      <c r="BA18" s="389">
        <f t="shared" si="28"/>
        <v>1</v>
      </c>
      <c r="BB18" s="389">
        <f t="shared" si="29"/>
        <v>8</v>
      </c>
      <c r="BC18" s="390">
        <v>10</v>
      </c>
      <c r="BD18" s="388" t="s">
        <v>1653</v>
      </c>
      <c r="BE18" s="389">
        <f t="shared" si="30"/>
        <v>1</v>
      </c>
      <c r="BF18" s="389">
        <f t="shared" si="31"/>
        <v>2</v>
      </c>
      <c r="BG18" s="390">
        <v>70000</v>
      </c>
      <c r="BH18" s="341" t="str">
        <f t="shared" si="32"/>
        <v>1|8|10,1|2|70000</v>
      </c>
      <c r="BT18" s="341">
        <f t="shared" si="38"/>
        <v>50000000</v>
      </c>
      <c r="BU18" s="402">
        <v>1000000000</v>
      </c>
      <c r="BV18" s="388" t="s">
        <v>1731</v>
      </c>
      <c r="BW18" s="389">
        <f t="shared" si="160"/>
        <v>1</v>
      </c>
      <c r="BX18" s="389">
        <f t="shared" si="161"/>
        <v>8</v>
      </c>
      <c r="BY18" s="390">
        <v>10</v>
      </c>
      <c r="BZ18" s="388" t="s">
        <v>1856</v>
      </c>
      <c r="CA18" s="389">
        <f t="shared" si="162"/>
        <v>2</v>
      </c>
      <c r="CB18" s="389">
        <f t="shared" si="163"/>
        <v>1001</v>
      </c>
      <c r="CC18" s="390">
        <f t="shared" si="258"/>
        <v>4</v>
      </c>
      <c r="CD18" s="398" t="str">
        <f t="shared" si="164"/>
        <v>1|8|10,2|1001|4</v>
      </c>
      <c r="CF18" s="125">
        <v>1800</v>
      </c>
      <c r="CG18" s="388" t="s">
        <v>1543</v>
      </c>
      <c r="CH18" s="389">
        <f t="shared" si="39"/>
        <v>1</v>
      </c>
      <c r="CI18" s="389">
        <f t="shared" si="40"/>
        <v>8</v>
      </c>
      <c r="CJ18" s="390">
        <v>10</v>
      </c>
      <c r="CK18" s="388" t="s">
        <v>1857</v>
      </c>
      <c r="CL18" s="389">
        <f t="shared" si="41"/>
        <v>1</v>
      </c>
      <c r="CM18" s="389">
        <f t="shared" si="42"/>
        <v>1</v>
      </c>
      <c r="CN18" s="390">
        <f t="shared" si="215"/>
        <v>7</v>
      </c>
      <c r="CO18" s="398" t="str">
        <f t="shared" si="43"/>
        <v>1|8|10,1|1|7</v>
      </c>
      <c r="CQ18" s="125">
        <v>1800</v>
      </c>
      <c r="CR18" s="388" t="s">
        <v>1543</v>
      </c>
      <c r="CS18" s="389">
        <f t="shared" si="44"/>
        <v>1</v>
      </c>
      <c r="CT18" s="389">
        <f t="shared" si="45"/>
        <v>8</v>
      </c>
      <c r="CU18" s="390">
        <v>10</v>
      </c>
      <c r="CV18" s="388" t="s">
        <v>1644</v>
      </c>
      <c r="CW18" s="389">
        <f t="shared" si="46"/>
        <v>2</v>
      </c>
      <c r="CX18" s="389">
        <f t="shared" si="47"/>
        <v>1001</v>
      </c>
      <c r="CY18" s="390">
        <f t="shared" si="259"/>
        <v>3</v>
      </c>
      <c r="CZ18" s="398" t="str">
        <f t="shared" si="48"/>
        <v>1|8|10,2|1001|3</v>
      </c>
      <c r="DB18" s="125">
        <v>1800</v>
      </c>
      <c r="DC18" s="388" t="s">
        <v>1543</v>
      </c>
      <c r="DD18" s="389">
        <f t="shared" si="49"/>
        <v>1</v>
      </c>
      <c r="DE18" s="389">
        <f t="shared" si="50"/>
        <v>8</v>
      </c>
      <c r="DF18" s="390">
        <v>10</v>
      </c>
      <c r="DG18" s="388" t="s">
        <v>1858</v>
      </c>
      <c r="DH18" s="389">
        <f t="shared" si="51"/>
        <v>2</v>
      </c>
      <c r="DI18" s="389">
        <f t="shared" si="52"/>
        <v>1002</v>
      </c>
      <c r="DJ18" s="390">
        <f t="shared" si="260"/>
        <v>3</v>
      </c>
      <c r="DK18" s="398" t="str">
        <f t="shared" si="53"/>
        <v>1|8|10,2|1002|3</v>
      </c>
      <c r="DM18" s="125">
        <v>1800</v>
      </c>
      <c r="DN18" s="388" t="s">
        <v>1543</v>
      </c>
      <c r="DO18" s="389">
        <f t="shared" si="54"/>
        <v>1</v>
      </c>
      <c r="DP18" s="389">
        <f t="shared" si="55"/>
        <v>8</v>
      </c>
      <c r="DQ18" s="390">
        <v>10</v>
      </c>
      <c r="DR18" s="388" t="s">
        <v>1623</v>
      </c>
      <c r="DS18" s="389">
        <f t="shared" si="56"/>
        <v>1</v>
      </c>
      <c r="DT18" s="389">
        <f t="shared" si="57"/>
        <v>2</v>
      </c>
      <c r="DU18" s="390">
        <v>85000</v>
      </c>
      <c r="DV18" s="398" t="str">
        <f t="shared" si="58"/>
        <v>1|8|10,1|2|85000</v>
      </c>
      <c r="DX18" s="125">
        <v>7000</v>
      </c>
      <c r="DY18" s="388" t="s">
        <v>1543</v>
      </c>
      <c r="DZ18" s="389">
        <f t="shared" si="274"/>
        <v>1</v>
      </c>
      <c r="EA18" s="389">
        <f t="shared" si="275"/>
        <v>8</v>
      </c>
      <c r="EB18" s="390">
        <v>10</v>
      </c>
      <c r="EC18" s="388" t="s">
        <v>1623</v>
      </c>
      <c r="ED18" s="389">
        <f t="shared" si="276"/>
        <v>1</v>
      </c>
      <c r="EE18" s="389">
        <f t="shared" si="277"/>
        <v>2</v>
      </c>
      <c r="EF18" s="390">
        <v>70000</v>
      </c>
      <c r="EG18" s="398" t="str">
        <f t="shared" si="278"/>
        <v>1|8|10,1|2|70000</v>
      </c>
      <c r="EI18" s="125">
        <v>700</v>
      </c>
      <c r="EJ18" s="388" t="s">
        <v>1543</v>
      </c>
      <c r="EK18" s="389">
        <f t="shared" si="216"/>
        <v>1</v>
      </c>
      <c r="EL18" s="389">
        <f t="shared" si="217"/>
        <v>8</v>
      </c>
      <c r="EM18" s="390">
        <f t="shared" si="261"/>
        <v>3</v>
      </c>
      <c r="EN18" s="388" t="s">
        <v>1858</v>
      </c>
      <c r="EO18" s="389">
        <f t="shared" si="218"/>
        <v>2</v>
      </c>
      <c r="EP18" s="389">
        <f t="shared" si="219"/>
        <v>1002</v>
      </c>
      <c r="EQ18" s="390">
        <f t="shared" si="285"/>
        <v>2</v>
      </c>
      <c r="ER18" s="398" t="str">
        <f t="shared" si="220"/>
        <v>1|8|3,2|1002|2</v>
      </c>
      <c r="ET18" s="125">
        <v>700</v>
      </c>
      <c r="EU18" s="388" t="s">
        <v>1543</v>
      </c>
      <c r="EV18" s="389">
        <f t="shared" si="221"/>
        <v>1</v>
      </c>
      <c r="EW18" s="389">
        <f t="shared" si="222"/>
        <v>8</v>
      </c>
      <c r="EX18" s="390">
        <f t="shared" si="262"/>
        <v>6</v>
      </c>
      <c r="EY18" s="388" t="s">
        <v>1859</v>
      </c>
      <c r="EZ18" s="389">
        <f t="shared" si="223"/>
        <v>2</v>
      </c>
      <c r="FA18" s="389">
        <f t="shared" si="224"/>
        <v>1001</v>
      </c>
      <c r="FB18" s="390">
        <f t="shared" si="286"/>
        <v>2</v>
      </c>
      <c r="FC18" s="398" t="str">
        <f t="shared" si="225"/>
        <v>1|8|6,2|1001|2</v>
      </c>
      <c r="FE18" s="125">
        <v>700</v>
      </c>
      <c r="FF18" s="388" t="s">
        <v>1543</v>
      </c>
      <c r="FG18" s="389">
        <f t="shared" si="226"/>
        <v>1</v>
      </c>
      <c r="FH18" s="389">
        <f t="shared" si="227"/>
        <v>8</v>
      </c>
      <c r="FI18" s="390">
        <f t="shared" si="263"/>
        <v>9</v>
      </c>
      <c r="FJ18" s="388" t="s">
        <v>1878</v>
      </c>
      <c r="FK18" s="389">
        <f t="shared" si="228"/>
        <v>2</v>
      </c>
      <c r="FL18" s="389">
        <f t="shared" si="229"/>
        <v>1003</v>
      </c>
      <c r="FM18" s="390">
        <f t="shared" si="287"/>
        <v>2</v>
      </c>
      <c r="FN18" s="398" t="str">
        <f t="shared" si="230"/>
        <v>1|8|9,2|1003|2</v>
      </c>
      <c r="FP18" s="125">
        <v>700</v>
      </c>
      <c r="FQ18" s="388" t="s">
        <v>1543</v>
      </c>
      <c r="FR18" s="389">
        <f t="shared" si="231"/>
        <v>1</v>
      </c>
      <c r="FS18" s="389">
        <f t="shared" si="232"/>
        <v>8</v>
      </c>
      <c r="FT18" s="390">
        <f t="shared" si="264"/>
        <v>12</v>
      </c>
      <c r="FU18" s="388" t="s">
        <v>1855</v>
      </c>
      <c r="FV18" s="389">
        <f t="shared" si="233"/>
        <v>2</v>
      </c>
      <c r="FW18" s="389">
        <f t="shared" si="234"/>
        <v>1003</v>
      </c>
      <c r="FX18" s="390">
        <f t="shared" si="288"/>
        <v>3</v>
      </c>
      <c r="FY18" s="398" t="str">
        <f t="shared" si="235"/>
        <v>1|8|12,2|1003|3</v>
      </c>
      <c r="GA18" s="125">
        <v>1800</v>
      </c>
      <c r="GB18" s="388" t="s">
        <v>1543</v>
      </c>
      <c r="GC18" s="389">
        <f t="shared" si="84"/>
        <v>1</v>
      </c>
      <c r="GD18" s="389">
        <f t="shared" si="85"/>
        <v>8</v>
      </c>
      <c r="GE18" s="390">
        <v>10</v>
      </c>
      <c r="GF18" s="388" t="s">
        <v>1623</v>
      </c>
      <c r="GG18" s="389">
        <f t="shared" si="86"/>
        <v>1</v>
      </c>
      <c r="GH18" s="389">
        <f t="shared" si="87"/>
        <v>2</v>
      </c>
      <c r="GI18" s="390">
        <v>70000</v>
      </c>
      <c r="GJ18" s="398" t="str">
        <f t="shared" si="88"/>
        <v>1|8|10,1|2|70000</v>
      </c>
      <c r="GL18" s="125">
        <v>1800</v>
      </c>
      <c r="GM18" s="388" t="s">
        <v>1543</v>
      </c>
      <c r="GN18" s="389">
        <f t="shared" si="89"/>
        <v>1</v>
      </c>
      <c r="GO18" s="389">
        <f t="shared" si="90"/>
        <v>8</v>
      </c>
      <c r="GP18" s="390">
        <v>10</v>
      </c>
      <c r="GQ18" s="388" t="s">
        <v>1623</v>
      </c>
      <c r="GR18" s="389">
        <f t="shared" si="91"/>
        <v>1</v>
      </c>
      <c r="GS18" s="389">
        <f t="shared" si="92"/>
        <v>2</v>
      </c>
      <c r="GT18" s="390">
        <v>70000</v>
      </c>
      <c r="GU18" s="398" t="str">
        <f t="shared" si="93"/>
        <v>1|8|10,1|2|70000</v>
      </c>
      <c r="GW18" s="125">
        <v>1800</v>
      </c>
      <c r="GX18" s="388" t="s">
        <v>1543</v>
      </c>
      <c r="GY18" s="389">
        <f t="shared" si="94"/>
        <v>1</v>
      </c>
      <c r="GZ18" s="389">
        <f t="shared" si="95"/>
        <v>8</v>
      </c>
      <c r="HA18" s="390">
        <v>10</v>
      </c>
      <c r="HB18" s="388" t="s">
        <v>1623</v>
      </c>
      <c r="HC18" s="389">
        <f t="shared" si="96"/>
        <v>1</v>
      </c>
      <c r="HD18" s="389">
        <f t="shared" si="97"/>
        <v>2</v>
      </c>
      <c r="HE18" s="390">
        <v>70000</v>
      </c>
      <c r="HF18" s="398" t="str">
        <f t="shared" si="98"/>
        <v>1|8|10,1|2|70000</v>
      </c>
      <c r="HH18" s="125">
        <v>1800</v>
      </c>
      <c r="HI18" s="388" t="s">
        <v>1543</v>
      </c>
      <c r="HJ18" s="389">
        <f t="shared" si="99"/>
        <v>1</v>
      </c>
      <c r="HK18" s="389">
        <f t="shared" si="100"/>
        <v>8</v>
      </c>
      <c r="HL18" s="390">
        <v>10</v>
      </c>
      <c r="HM18" s="388" t="s">
        <v>1623</v>
      </c>
      <c r="HN18" s="389">
        <f t="shared" si="101"/>
        <v>1</v>
      </c>
      <c r="HO18" s="389">
        <f t="shared" si="102"/>
        <v>2</v>
      </c>
      <c r="HP18" s="390">
        <v>70000</v>
      </c>
      <c r="HQ18" s="398" t="str">
        <f t="shared" si="103"/>
        <v>1|8|10,1|2|70000</v>
      </c>
      <c r="HS18" s="125">
        <v>700</v>
      </c>
      <c r="HT18" s="388" t="s">
        <v>1543</v>
      </c>
      <c r="HU18" s="389">
        <f t="shared" si="236"/>
        <v>1</v>
      </c>
      <c r="HV18" s="389">
        <f t="shared" si="237"/>
        <v>8</v>
      </c>
      <c r="HW18" s="390">
        <f t="shared" si="265"/>
        <v>3</v>
      </c>
      <c r="HX18" s="388" t="s">
        <v>1860</v>
      </c>
      <c r="HY18" s="389">
        <f t="shared" si="238"/>
        <v>2</v>
      </c>
      <c r="HZ18" s="389">
        <f t="shared" si="239"/>
        <v>1001</v>
      </c>
      <c r="IA18" s="390">
        <f t="shared" si="289"/>
        <v>2</v>
      </c>
      <c r="IB18" s="398" t="str">
        <f t="shared" si="240"/>
        <v>1|8|3,2|1001|2</v>
      </c>
      <c r="ID18" s="125">
        <v>700</v>
      </c>
      <c r="IE18" s="388" t="s">
        <v>1543</v>
      </c>
      <c r="IF18" s="389">
        <f t="shared" si="241"/>
        <v>1</v>
      </c>
      <c r="IG18" s="389">
        <f t="shared" si="242"/>
        <v>8</v>
      </c>
      <c r="IH18" s="390">
        <f t="shared" si="266"/>
        <v>6</v>
      </c>
      <c r="II18" s="388" t="s">
        <v>1644</v>
      </c>
      <c r="IJ18" s="389">
        <f t="shared" si="243"/>
        <v>2</v>
      </c>
      <c r="IK18" s="389">
        <f t="shared" si="244"/>
        <v>1001</v>
      </c>
      <c r="IL18" s="390">
        <f t="shared" si="290"/>
        <v>3</v>
      </c>
      <c r="IM18" s="398" t="str">
        <f t="shared" si="245"/>
        <v>1|8|6,2|1001|3</v>
      </c>
      <c r="IO18" s="125">
        <v>700</v>
      </c>
      <c r="IP18" s="388" t="s">
        <v>1543</v>
      </c>
      <c r="IQ18" s="389">
        <f t="shared" si="246"/>
        <v>1</v>
      </c>
      <c r="IR18" s="389">
        <f t="shared" si="247"/>
        <v>8</v>
      </c>
      <c r="IS18" s="390">
        <f t="shared" si="267"/>
        <v>9</v>
      </c>
      <c r="IT18" s="388" t="s">
        <v>1861</v>
      </c>
      <c r="IU18" s="389">
        <f t="shared" si="248"/>
        <v>2</v>
      </c>
      <c r="IV18" s="389">
        <f t="shared" si="249"/>
        <v>1003</v>
      </c>
      <c r="IW18" s="390">
        <f t="shared" si="291"/>
        <v>2</v>
      </c>
      <c r="IX18" s="398" t="str">
        <f t="shared" si="250"/>
        <v>1|8|9,2|1003|2</v>
      </c>
      <c r="IZ18" s="125">
        <v>700</v>
      </c>
      <c r="JA18" s="388" t="s">
        <v>1543</v>
      </c>
      <c r="JB18" s="389">
        <f t="shared" si="251"/>
        <v>1</v>
      </c>
      <c r="JC18" s="389">
        <f t="shared" si="252"/>
        <v>8</v>
      </c>
      <c r="JD18" s="390">
        <f t="shared" si="268"/>
        <v>12</v>
      </c>
      <c r="JE18" s="388" t="s">
        <v>1861</v>
      </c>
      <c r="JF18" s="389">
        <f t="shared" si="253"/>
        <v>2</v>
      </c>
      <c r="JG18" s="389">
        <f t="shared" si="254"/>
        <v>1003</v>
      </c>
      <c r="JH18" s="390">
        <f t="shared" si="292"/>
        <v>3</v>
      </c>
      <c r="JI18" s="398" t="str">
        <f t="shared" si="255"/>
        <v>1|8|12,2|1003|3</v>
      </c>
      <c r="JK18" s="125">
        <v>28</v>
      </c>
      <c r="JL18" s="388" t="s">
        <v>1543</v>
      </c>
      <c r="JM18" s="389">
        <f t="shared" si="279"/>
        <v>1</v>
      </c>
      <c r="JN18" s="389">
        <f t="shared" si="280"/>
        <v>8</v>
      </c>
      <c r="JO18" s="390">
        <v>5</v>
      </c>
      <c r="JP18" s="388" t="s">
        <v>1862</v>
      </c>
      <c r="JQ18" s="389">
        <f t="shared" si="281"/>
        <v>1</v>
      </c>
      <c r="JR18" s="389">
        <f t="shared" si="282"/>
        <v>2</v>
      </c>
      <c r="JS18" s="390">
        <v>70000</v>
      </c>
      <c r="JT18" s="398" t="str">
        <f t="shared" si="283"/>
        <v>1|8|5,1|2|70000</v>
      </c>
      <c r="JV18" s="125">
        <v>28</v>
      </c>
      <c r="JW18" s="388" t="s">
        <v>1543</v>
      </c>
      <c r="JX18" s="389">
        <f t="shared" si="129"/>
        <v>1</v>
      </c>
      <c r="JY18" s="389">
        <f t="shared" si="130"/>
        <v>8</v>
      </c>
      <c r="JZ18" s="390">
        <v>5</v>
      </c>
      <c r="KA18" s="388" t="s">
        <v>1857</v>
      </c>
      <c r="KB18" s="389">
        <f t="shared" si="131"/>
        <v>1</v>
      </c>
      <c r="KC18" s="389">
        <f t="shared" si="132"/>
        <v>1</v>
      </c>
      <c r="KD18" s="390">
        <f t="shared" si="256"/>
        <v>8</v>
      </c>
      <c r="KE18" s="398" t="str">
        <f t="shared" si="133"/>
        <v>1|8|5,1|1|8</v>
      </c>
      <c r="KG18" s="125">
        <v>28</v>
      </c>
      <c r="KH18" s="388" t="s">
        <v>1543</v>
      </c>
      <c r="KI18" s="389">
        <f t="shared" si="134"/>
        <v>1</v>
      </c>
      <c r="KJ18" s="389">
        <f t="shared" si="135"/>
        <v>8</v>
      </c>
      <c r="KK18" s="390">
        <v>5</v>
      </c>
      <c r="KL18" s="388" t="s">
        <v>1855</v>
      </c>
      <c r="KM18" s="389">
        <f t="shared" si="136"/>
        <v>2</v>
      </c>
      <c r="KN18" s="389">
        <f t="shared" si="137"/>
        <v>1003</v>
      </c>
      <c r="KO18" s="390">
        <f t="shared" si="269"/>
        <v>4</v>
      </c>
      <c r="KP18" s="398" t="str">
        <f t="shared" si="138"/>
        <v>1|8|5,2|1003|4</v>
      </c>
      <c r="LN18" s="125">
        <v>28</v>
      </c>
      <c r="LO18" s="388" t="s">
        <v>1543</v>
      </c>
      <c r="LP18" s="389">
        <f t="shared" si="139"/>
        <v>1</v>
      </c>
      <c r="LQ18" s="389">
        <f t="shared" si="140"/>
        <v>8</v>
      </c>
      <c r="LR18" s="390">
        <v>10</v>
      </c>
      <c r="LS18" s="388" t="s">
        <v>1623</v>
      </c>
      <c r="LT18" s="389">
        <f t="shared" si="141"/>
        <v>1</v>
      </c>
      <c r="LU18" s="389">
        <f t="shared" si="142"/>
        <v>2</v>
      </c>
      <c r="LV18" s="390">
        <v>70000</v>
      </c>
      <c r="LW18" s="398" t="str">
        <f t="shared" si="143"/>
        <v>1|8|10,1|2|70000</v>
      </c>
      <c r="LY18" s="125">
        <v>28</v>
      </c>
      <c r="LZ18" s="388" t="s">
        <v>1543</v>
      </c>
      <c r="MA18" s="389">
        <f t="shared" si="144"/>
        <v>1</v>
      </c>
      <c r="MB18" s="389">
        <f t="shared" si="145"/>
        <v>8</v>
      </c>
      <c r="MC18" s="390">
        <v>10</v>
      </c>
      <c r="MD18" s="388" t="s">
        <v>1623</v>
      </c>
      <c r="ME18" s="389">
        <f t="shared" si="146"/>
        <v>1</v>
      </c>
      <c r="MF18" s="389">
        <f t="shared" si="147"/>
        <v>2</v>
      </c>
      <c r="MG18" s="390">
        <v>70000</v>
      </c>
      <c r="MH18" s="398" t="str">
        <f t="shared" si="148"/>
        <v>1|8|10,1|2|70000</v>
      </c>
      <c r="OX18" s="341">
        <v>60</v>
      </c>
      <c r="OY18" s="388" t="s">
        <v>1543</v>
      </c>
      <c r="OZ18" s="389">
        <f t="shared" si="165"/>
        <v>1</v>
      </c>
      <c r="PA18" s="389">
        <f t="shared" si="166"/>
        <v>8</v>
      </c>
      <c r="PB18" s="390">
        <v>10</v>
      </c>
      <c r="PC18" s="388" t="s">
        <v>1865</v>
      </c>
      <c r="PD18" s="389">
        <f t="shared" si="167"/>
        <v>2</v>
      </c>
      <c r="PE18" s="389">
        <f t="shared" si="168"/>
        <v>1002</v>
      </c>
      <c r="PF18" s="390">
        <v>2</v>
      </c>
      <c r="PG18" s="398" t="str">
        <f t="shared" si="169"/>
        <v>1|8|10,2|1002|2</v>
      </c>
      <c r="PI18" s="341">
        <v>60</v>
      </c>
      <c r="PJ18" s="388" t="s">
        <v>1543</v>
      </c>
      <c r="PK18" s="389">
        <f t="shared" si="170"/>
        <v>1</v>
      </c>
      <c r="PL18" s="389">
        <f t="shared" si="171"/>
        <v>8</v>
      </c>
      <c r="PM18" s="390">
        <v>10</v>
      </c>
      <c r="PN18" s="388" t="s">
        <v>1866</v>
      </c>
      <c r="PO18" s="389">
        <f t="shared" si="172"/>
        <v>2</v>
      </c>
      <c r="PP18" s="389">
        <f t="shared" si="173"/>
        <v>1004</v>
      </c>
      <c r="PQ18" s="390">
        <v>2</v>
      </c>
      <c r="PR18" s="398" t="str">
        <f t="shared" si="174"/>
        <v>1|8|10,2|1004|2</v>
      </c>
      <c r="PT18" s="341">
        <v>180</v>
      </c>
      <c r="PU18" s="388" t="s">
        <v>1543</v>
      </c>
      <c r="PV18" s="389">
        <f t="shared" si="175"/>
        <v>1</v>
      </c>
      <c r="PW18" s="389">
        <f t="shared" si="176"/>
        <v>8</v>
      </c>
      <c r="PX18" s="390">
        <v>5</v>
      </c>
      <c r="PY18" s="388" t="s">
        <v>1623</v>
      </c>
      <c r="PZ18" s="389">
        <f t="shared" si="177"/>
        <v>1</v>
      </c>
      <c r="QA18" s="389">
        <f t="shared" si="178"/>
        <v>2</v>
      </c>
      <c r="QB18" s="390">
        <v>70000</v>
      </c>
      <c r="QC18" s="398" t="str">
        <f t="shared" si="179"/>
        <v>1|8|5,1|2|70000</v>
      </c>
      <c r="QE18" s="402">
        <v>1800</v>
      </c>
      <c r="QF18" s="388" t="s">
        <v>1543</v>
      </c>
      <c r="QG18" s="389">
        <f t="shared" si="180"/>
        <v>1</v>
      </c>
      <c r="QH18" s="389">
        <f t="shared" si="181"/>
        <v>8</v>
      </c>
      <c r="QI18" s="390">
        <v>5</v>
      </c>
      <c r="QJ18" s="388" t="s">
        <v>1623</v>
      </c>
      <c r="QK18" s="389">
        <f t="shared" si="182"/>
        <v>1</v>
      </c>
      <c r="QL18" s="389">
        <f t="shared" si="183"/>
        <v>2</v>
      </c>
      <c r="QM18" s="390">
        <v>70000</v>
      </c>
      <c r="QN18" s="398" t="str">
        <f t="shared" si="184"/>
        <v>1|8|5,1|2|70000</v>
      </c>
      <c r="QP18" s="341">
        <v>60</v>
      </c>
      <c r="QQ18" s="388" t="s">
        <v>1543</v>
      </c>
      <c r="QR18" s="389">
        <f t="shared" si="185"/>
        <v>1</v>
      </c>
      <c r="QS18" s="389">
        <f t="shared" si="186"/>
        <v>8</v>
      </c>
      <c r="QT18" s="390">
        <v>5</v>
      </c>
      <c r="QU18" s="388" t="s">
        <v>1867</v>
      </c>
      <c r="QV18" s="389">
        <f t="shared" si="187"/>
        <v>2</v>
      </c>
      <c r="QW18" s="389">
        <f t="shared" si="188"/>
        <v>1001</v>
      </c>
      <c r="QX18" s="390">
        <v>2</v>
      </c>
      <c r="QY18" s="398" t="str">
        <f t="shared" si="189"/>
        <v>1|8|5,2|1001|2</v>
      </c>
      <c r="RA18" s="341">
        <v>60</v>
      </c>
      <c r="RB18" s="388" t="s">
        <v>1543</v>
      </c>
      <c r="RC18" s="389">
        <f t="shared" si="190"/>
        <v>1</v>
      </c>
      <c r="RD18" s="389">
        <f t="shared" si="191"/>
        <v>8</v>
      </c>
      <c r="RE18" s="390">
        <v>5</v>
      </c>
      <c r="RF18" s="388" t="s">
        <v>1865</v>
      </c>
      <c r="RG18" s="389">
        <f t="shared" si="192"/>
        <v>2</v>
      </c>
      <c r="RH18" s="389">
        <f t="shared" si="193"/>
        <v>1002</v>
      </c>
      <c r="RI18" s="390">
        <v>2</v>
      </c>
      <c r="RJ18" s="398" t="str">
        <f t="shared" si="194"/>
        <v>1|8|5,2|1002|2</v>
      </c>
      <c r="RK18" s="341">
        <v>65</v>
      </c>
      <c r="RL18" s="125">
        <f t="shared" si="149"/>
        <v>1560</v>
      </c>
      <c r="RM18" s="388" t="s">
        <v>1543</v>
      </c>
      <c r="RN18" s="389">
        <f t="shared" si="195"/>
        <v>1</v>
      </c>
      <c r="RO18" s="389">
        <f t="shared" si="196"/>
        <v>8</v>
      </c>
      <c r="RP18" s="390">
        <f t="shared" si="293"/>
        <v>10</v>
      </c>
      <c r="RQ18" s="388" t="s">
        <v>1623</v>
      </c>
      <c r="RR18" s="389">
        <f t="shared" si="197"/>
        <v>1</v>
      </c>
      <c r="RS18" s="389">
        <f t="shared" si="198"/>
        <v>2</v>
      </c>
      <c r="RT18" s="390">
        <v>70000</v>
      </c>
      <c r="RU18" s="398" t="str">
        <f t="shared" si="199"/>
        <v>1|8|10,1|2|70000</v>
      </c>
      <c r="RV18" s="341">
        <v>65</v>
      </c>
      <c r="RW18" s="125">
        <f t="shared" si="150"/>
        <v>1560</v>
      </c>
      <c r="RX18" s="388" t="s">
        <v>1543</v>
      </c>
      <c r="RY18" s="389">
        <f t="shared" si="200"/>
        <v>1</v>
      </c>
      <c r="RZ18" s="389">
        <f t="shared" si="201"/>
        <v>8</v>
      </c>
      <c r="SA18" s="390">
        <f t="shared" si="294"/>
        <v>10</v>
      </c>
      <c r="SB18" s="388" t="s">
        <v>1623</v>
      </c>
      <c r="SC18" s="389">
        <f t="shared" si="202"/>
        <v>1</v>
      </c>
      <c r="SD18" s="389">
        <f t="shared" si="203"/>
        <v>2</v>
      </c>
      <c r="SE18" s="390">
        <v>70000</v>
      </c>
      <c r="SF18" s="398" t="str">
        <f t="shared" si="204"/>
        <v>1|8|10,1|2|70000</v>
      </c>
      <c r="SG18" s="341">
        <v>65</v>
      </c>
      <c r="SH18" s="125">
        <f t="shared" si="151"/>
        <v>1560</v>
      </c>
      <c r="SI18" s="388" t="s">
        <v>1543</v>
      </c>
      <c r="SJ18" s="389">
        <f t="shared" si="205"/>
        <v>1</v>
      </c>
      <c r="SK18" s="389">
        <f t="shared" si="206"/>
        <v>8</v>
      </c>
      <c r="SL18" s="390">
        <f t="shared" si="295"/>
        <v>10</v>
      </c>
      <c r="SM18" s="388" t="s">
        <v>1623</v>
      </c>
      <c r="SN18" s="389">
        <f t="shared" si="207"/>
        <v>1</v>
      </c>
      <c r="SO18" s="389">
        <f t="shared" si="208"/>
        <v>2</v>
      </c>
      <c r="SP18" s="390">
        <v>70000</v>
      </c>
      <c r="SQ18" s="398" t="str">
        <f t="shared" si="209"/>
        <v>1|8|10,1|2|70000</v>
      </c>
      <c r="TY18" s="341">
        <f t="shared" si="152"/>
        <v>27.5</v>
      </c>
      <c r="TZ18" s="341">
        <v>55</v>
      </c>
      <c r="UA18" s="388" t="s">
        <v>1543</v>
      </c>
      <c r="UB18" s="389">
        <f t="shared" si="210"/>
        <v>1</v>
      </c>
      <c r="UC18" s="389">
        <f t="shared" si="271"/>
        <v>8</v>
      </c>
      <c r="UD18" s="390">
        <v>3</v>
      </c>
      <c r="UE18" s="388" t="s">
        <v>1859</v>
      </c>
      <c r="UF18" s="389">
        <f t="shared" si="212"/>
        <v>2</v>
      </c>
      <c r="UG18" s="389">
        <f t="shared" si="272"/>
        <v>1001</v>
      </c>
      <c r="UH18" s="390">
        <v>2</v>
      </c>
      <c r="UI18" s="398" t="str">
        <f t="shared" si="273"/>
        <v>1|8|3,2|1001|2</v>
      </c>
    </row>
    <row r="19" spans="1:555" ht="15" x14ac:dyDescent="0.35">
      <c r="A19" s="341" t="str">
        <f>'抽奖|MoonBless'!DN19</f>
        <v>高压锅</v>
      </c>
      <c r="B19" s="341">
        <f>'抽奖|MoonBless'!DO19</f>
        <v>200</v>
      </c>
      <c r="C19" s="341">
        <f>'抽奖|MoonBless'!DP19</f>
        <v>4000</v>
      </c>
      <c r="D19" s="341">
        <f>'抽奖|MoonBless'!DQ19</f>
        <v>2</v>
      </c>
      <c r="E19" s="341">
        <f>'抽奖|MoonBless'!DR19</f>
        <v>1208</v>
      </c>
      <c r="G19" s="125">
        <f t="shared" si="257"/>
        <v>60</v>
      </c>
      <c r="H19" s="388" t="s">
        <v>1543</v>
      </c>
      <c r="I19" s="389">
        <f t="shared" si="5"/>
        <v>1</v>
      </c>
      <c r="J19" s="389">
        <f t="shared" si="6"/>
        <v>8</v>
      </c>
      <c r="K19" s="390">
        <v>10</v>
      </c>
      <c r="L19" s="388" t="s">
        <v>1623</v>
      </c>
      <c r="M19" s="389">
        <f t="shared" si="7"/>
        <v>1</v>
      </c>
      <c r="N19" s="389">
        <f t="shared" si="8"/>
        <v>2</v>
      </c>
      <c r="O19" s="390">
        <v>70000</v>
      </c>
      <c r="P19" s="341" t="str">
        <f t="shared" si="9"/>
        <v>1|8|10,1|2|70000</v>
      </c>
      <c r="Q19" s="404">
        <f t="shared" si="10"/>
        <v>11.574074074074074</v>
      </c>
      <c r="R19" s="125">
        <v>250000</v>
      </c>
      <c r="S19" s="388" t="s">
        <v>1543</v>
      </c>
      <c r="T19" s="389">
        <f t="shared" si="11"/>
        <v>1</v>
      </c>
      <c r="U19" s="389">
        <f t="shared" si="12"/>
        <v>8</v>
      </c>
      <c r="V19" s="390">
        <f>V9+5</f>
        <v>15</v>
      </c>
      <c r="W19" s="388" t="s">
        <v>1623</v>
      </c>
      <c r="X19" s="389">
        <f t="shared" si="13"/>
        <v>1</v>
      </c>
      <c r="Y19" s="389">
        <f t="shared" si="14"/>
        <v>2</v>
      </c>
      <c r="Z19" s="390">
        <v>70000</v>
      </c>
      <c r="AA19" s="341" t="str">
        <f t="shared" si="15"/>
        <v>1|8|15,1|2|70000</v>
      </c>
      <c r="AB19" s="404">
        <f>VLOOKUP(AC19,'用户升级|RoleUp'!A:L,12,0)</f>
        <v>310.13333333333333</v>
      </c>
      <c r="AC19" s="125">
        <v>75</v>
      </c>
      <c r="AD19" s="388" t="s">
        <v>1543</v>
      </c>
      <c r="AE19" s="389">
        <f t="shared" si="16"/>
        <v>1</v>
      </c>
      <c r="AF19" s="389">
        <f t="shared" si="17"/>
        <v>8</v>
      </c>
      <c r="AG19" s="390">
        <f t="shared" si="270"/>
        <v>25</v>
      </c>
      <c r="AH19" s="388" t="s">
        <v>1623</v>
      </c>
      <c r="AI19" s="389">
        <f t="shared" si="18"/>
        <v>1</v>
      </c>
      <c r="AJ19" s="389">
        <f t="shared" si="19"/>
        <v>2</v>
      </c>
      <c r="AK19" s="390">
        <v>180000</v>
      </c>
      <c r="AL19" s="341" t="str">
        <f t="shared" si="20"/>
        <v>1|8|25,1|2|180000</v>
      </c>
      <c r="AM19" s="341">
        <f t="shared" si="154"/>
        <v>30</v>
      </c>
      <c r="AN19" s="125">
        <v>120</v>
      </c>
      <c r="AO19" s="388" t="s">
        <v>1543</v>
      </c>
      <c r="AP19" s="389">
        <f t="shared" si="155"/>
        <v>1</v>
      </c>
      <c r="AQ19" s="389">
        <f t="shared" si="156"/>
        <v>8</v>
      </c>
      <c r="AR19" s="390">
        <v>10</v>
      </c>
      <c r="AS19" s="388" t="s">
        <v>1644</v>
      </c>
      <c r="AT19" s="389">
        <f t="shared" si="157"/>
        <v>2</v>
      </c>
      <c r="AU19" s="389">
        <f t="shared" si="158"/>
        <v>1001</v>
      </c>
      <c r="AV19" s="390">
        <f t="shared" si="296"/>
        <v>3</v>
      </c>
      <c r="AW19" s="341" t="str">
        <f t="shared" si="159"/>
        <v>1|8|10,2|1001|3</v>
      </c>
      <c r="AX19" s="403">
        <f t="shared" si="27"/>
        <v>23.333333333333332</v>
      </c>
      <c r="AY19" s="125">
        <v>1400</v>
      </c>
      <c r="AZ19" s="388" t="s">
        <v>1543</v>
      </c>
      <c r="BA19" s="389">
        <f t="shared" si="28"/>
        <v>1</v>
      </c>
      <c r="BB19" s="389">
        <f t="shared" si="29"/>
        <v>8</v>
      </c>
      <c r="BC19" s="390">
        <v>10</v>
      </c>
      <c r="BD19" s="388" t="s">
        <v>1653</v>
      </c>
      <c r="BE19" s="389">
        <f t="shared" si="30"/>
        <v>1</v>
      </c>
      <c r="BF19" s="389">
        <f t="shared" si="31"/>
        <v>2</v>
      </c>
      <c r="BG19" s="390">
        <v>75000</v>
      </c>
      <c r="BH19" s="341" t="str">
        <f t="shared" si="32"/>
        <v>1|8|10,1|2|75000</v>
      </c>
      <c r="BT19" s="341">
        <f t="shared" si="38"/>
        <v>60000000</v>
      </c>
      <c r="BU19" s="402">
        <v>1200000000</v>
      </c>
      <c r="BV19" s="388" t="s">
        <v>1731</v>
      </c>
      <c r="BW19" s="389">
        <f t="shared" si="160"/>
        <v>1</v>
      </c>
      <c r="BX19" s="389">
        <f t="shared" si="161"/>
        <v>8</v>
      </c>
      <c r="BY19" s="390">
        <v>10</v>
      </c>
      <c r="BZ19" s="388" t="s">
        <v>1856</v>
      </c>
      <c r="CA19" s="389">
        <f t="shared" si="162"/>
        <v>2</v>
      </c>
      <c r="CB19" s="389">
        <f t="shared" si="163"/>
        <v>1001</v>
      </c>
      <c r="CC19" s="390">
        <f t="shared" si="258"/>
        <v>4</v>
      </c>
      <c r="CD19" s="398" t="str">
        <f t="shared" si="164"/>
        <v>1|8|10,2|1001|4</v>
      </c>
      <c r="CF19" s="125">
        <v>2000</v>
      </c>
      <c r="CG19" s="388" t="s">
        <v>1543</v>
      </c>
      <c r="CH19" s="389">
        <f t="shared" si="39"/>
        <v>1</v>
      </c>
      <c r="CI19" s="389">
        <f t="shared" si="40"/>
        <v>8</v>
      </c>
      <c r="CJ19" s="390">
        <v>10</v>
      </c>
      <c r="CK19" s="388" t="s">
        <v>1857</v>
      </c>
      <c r="CL19" s="389">
        <f t="shared" si="41"/>
        <v>1</v>
      </c>
      <c r="CM19" s="389">
        <f t="shared" si="42"/>
        <v>1</v>
      </c>
      <c r="CN19" s="390">
        <f t="shared" si="215"/>
        <v>8</v>
      </c>
      <c r="CO19" s="398" t="str">
        <f t="shared" si="43"/>
        <v>1|8|10,1|1|8</v>
      </c>
      <c r="CQ19" s="125">
        <v>2000</v>
      </c>
      <c r="CR19" s="388" t="s">
        <v>1543</v>
      </c>
      <c r="CS19" s="389">
        <f t="shared" si="44"/>
        <v>1</v>
      </c>
      <c r="CT19" s="389">
        <f t="shared" si="45"/>
        <v>8</v>
      </c>
      <c r="CU19" s="390">
        <v>10</v>
      </c>
      <c r="CV19" s="388" t="s">
        <v>1644</v>
      </c>
      <c r="CW19" s="389">
        <f t="shared" si="46"/>
        <v>2</v>
      </c>
      <c r="CX19" s="389">
        <f t="shared" si="47"/>
        <v>1001</v>
      </c>
      <c r="CY19" s="390">
        <f t="shared" si="259"/>
        <v>3</v>
      </c>
      <c r="CZ19" s="398" t="str">
        <f t="shared" si="48"/>
        <v>1|8|10,2|1001|3</v>
      </c>
      <c r="DB19" s="125">
        <v>2000</v>
      </c>
      <c r="DC19" s="388" t="s">
        <v>1543</v>
      </c>
      <c r="DD19" s="389">
        <f t="shared" si="49"/>
        <v>1</v>
      </c>
      <c r="DE19" s="389">
        <f t="shared" si="50"/>
        <v>8</v>
      </c>
      <c r="DF19" s="390">
        <v>10</v>
      </c>
      <c r="DG19" s="388" t="s">
        <v>1858</v>
      </c>
      <c r="DH19" s="389">
        <f t="shared" si="51"/>
        <v>2</v>
      </c>
      <c r="DI19" s="389">
        <f t="shared" si="52"/>
        <v>1002</v>
      </c>
      <c r="DJ19" s="390">
        <f t="shared" si="260"/>
        <v>3</v>
      </c>
      <c r="DK19" s="398" t="str">
        <f t="shared" si="53"/>
        <v>1|8|10,2|1002|3</v>
      </c>
      <c r="DM19" s="125">
        <v>2000</v>
      </c>
      <c r="DN19" s="388" t="s">
        <v>1543</v>
      </c>
      <c r="DO19" s="389">
        <f t="shared" si="54"/>
        <v>1</v>
      </c>
      <c r="DP19" s="389">
        <f t="shared" si="55"/>
        <v>8</v>
      </c>
      <c r="DQ19" s="390">
        <v>10</v>
      </c>
      <c r="DR19" s="388" t="s">
        <v>1623</v>
      </c>
      <c r="DS19" s="389">
        <f t="shared" si="56"/>
        <v>1</v>
      </c>
      <c r="DT19" s="389">
        <f t="shared" si="57"/>
        <v>2</v>
      </c>
      <c r="DU19" s="390">
        <v>90000</v>
      </c>
      <c r="DV19" s="398" t="str">
        <f t="shared" si="58"/>
        <v>1|8|10,1|2|90000</v>
      </c>
      <c r="DX19" s="125">
        <v>8000</v>
      </c>
      <c r="DY19" s="388" t="s">
        <v>1543</v>
      </c>
      <c r="DZ19" s="389">
        <f t="shared" si="274"/>
        <v>1</v>
      </c>
      <c r="EA19" s="389">
        <f t="shared" si="275"/>
        <v>8</v>
      </c>
      <c r="EB19" s="390">
        <v>10</v>
      </c>
      <c r="EC19" s="388" t="s">
        <v>1623</v>
      </c>
      <c r="ED19" s="389">
        <f t="shared" si="276"/>
        <v>1</v>
      </c>
      <c r="EE19" s="389">
        <f t="shared" si="277"/>
        <v>2</v>
      </c>
      <c r="EF19" s="390">
        <v>75000</v>
      </c>
      <c r="EG19" s="398" t="str">
        <f t="shared" si="278"/>
        <v>1|8|10,1|2|75000</v>
      </c>
      <c r="EI19" s="125">
        <v>800</v>
      </c>
      <c r="EJ19" s="388" t="s">
        <v>1543</v>
      </c>
      <c r="EK19" s="389">
        <f t="shared" si="216"/>
        <v>1</v>
      </c>
      <c r="EL19" s="389">
        <f t="shared" si="217"/>
        <v>8</v>
      </c>
      <c r="EM19" s="390">
        <f t="shared" si="261"/>
        <v>3</v>
      </c>
      <c r="EN19" s="388" t="s">
        <v>1858</v>
      </c>
      <c r="EO19" s="389">
        <f t="shared" si="218"/>
        <v>2</v>
      </c>
      <c r="EP19" s="389">
        <f t="shared" si="219"/>
        <v>1002</v>
      </c>
      <c r="EQ19" s="390">
        <f t="shared" si="285"/>
        <v>2</v>
      </c>
      <c r="ER19" s="398" t="str">
        <f t="shared" si="220"/>
        <v>1|8|3,2|1002|2</v>
      </c>
      <c r="ET19" s="125">
        <v>800</v>
      </c>
      <c r="EU19" s="388" t="s">
        <v>1543</v>
      </c>
      <c r="EV19" s="389">
        <f t="shared" si="221"/>
        <v>1</v>
      </c>
      <c r="EW19" s="389">
        <f t="shared" si="222"/>
        <v>8</v>
      </c>
      <c r="EX19" s="390">
        <f t="shared" si="262"/>
        <v>6</v>
      </c>
      <c r="EY19" s="388" t="s">
        <v>1859</v>
      </c>
      <c r="EZ19" s="389">
        <f t="shared" si="223"/>
        <v>2</v>
      </c>
      <c r="FA19" s="389">
        <f t="shared" si="224"/>
        <v>1001</v>
      </c>
      <c r="FB19" s="390">
        <f t="shared" si="286"/>
        <v>2</v>
      </c>
      <c r="FC19" s="398" t="str">
        <f t="shared" si="225"/>
        <v>1|8|6,2|1001|2</v>
      </c>
      <c r="FE19" s="125">
        <v>800</v>
      </c>
      <c r="FF19" s="388" t="s">
        <v>1543</v>
      </c>
      <c r="FG19" s="389">
        <f t="shared" si="226"/>
        <v>1</v>
      </c>
      <c r="FH19" s="389">
        <f t="shared" si="227"/>
        <v>8</v>
      </c>
      <c r="FI19" s="390">
        <f t="shared" si="263"/>
        <v>9</v>
      </c>
      <c r="FJ19" s="388" t="s">
        <v>1878</v>
      </c>
      <c r="FK19" s="389">
        <f t="shared" si="228"/>
        <v>2</v>
      </c>
      <c r="FL19" s="389">
        <f t="shared" si="229"/>
        <v>1003</v>
      </c>
      <c r="FM19" s="390">
        <f t="shared" si="287"/>
        <v>2</v>
      </c>
      <c r="FN19" s="398" t="str">
        <f t="shared" si="230"/>
        <v>1|8|9,2|1003|2</v>
      </c>
      <c r="FP19" s="125">
        <v>800</v>
      </c>
      <c r="FQ19" s="388" t="s">
        <v>1543</v>
      </c>
      <c r="FR19" s="389">
        <f t="shared" si="231"/>
        <v>1</v>
      </c>
      <c r="FS19" s="389">
        <f t="shared" si="232"/>
        <v>8</v>
      </c>
      <c r="FT19" s="390">
        <f t="shared" si="264"/>
        <v>12</v>
      </c>
      <c r="FU19" s="388" t="s">
        <v>1855</v>
      </c>
      <c r="FV19" s="389">
        <f t="shared" si="233"/>
        <v>2</v>
      </c>
      <c r="FW19" s="389">
        <f t="shared" si="234"/>
        <v>1003</v>
      </c>
      <c r="FX19" s="390">
        <f t="shared" si="288"/>
        <v>3</v>
      </c>
      <c r="FY19" s="398" t="str">
        <f t="shared" si="235"/>
        <v>1|8|12,2|1003|3</v>
      </c>
      <c r="GA19" s="125">
        <v>2000</v>
      </c>
      <c r="GB19" s="388" t="s">
        <v>1543</v>
      </c>
      <c r="GC19" s="389">
        <f t="shared" si="84"/>
        <v>1</v>
      </c>
      <c r="GD19" s="389">
        <f t="shared" si="85"/>
        <v>8</v>
      </c>
      <c r="GE19" s="390">
        <v>10</v>
      </c>
      <c r="GF19" s="388" t="s">
        <v>1623</v>
      </c>
      <c r="GG19" s="389">
        <f t="shared" si="86"/>
        <v>1</v>
      </c>
      <c r="GH19" s="389">
        <f t="shared" si="87"/>
        <v>2</v>
      </c>
      <c r="GI19" s="390">
        <v>75000</v>
      </c>
      <c r="GJ19" s="398" t="str">
        <f t="shared" si="88"/>
        <v>1|8|10,1|2|75000</v>
      </c>
      <c r="GL19" s="125">
        <v>2000</v>
      </c>
      <c r="GM19" s="388" t="s">
        <v>1543</v>
      </c>
      <c r="GN19" s="389">
        <f t="shared" si="89"/>
        <v>1</v>
      </c>
      <c r="GO19" s="389">
        <f t="shared" si="90"/>
        <v>8</v>
      </c>
      <c r="GP19" s="390">
        <v>10</v>
      </c>
      <c r="GQ19" s="388" t="s">
        <v>1623</v>
      </c>
      <c r="GR19" s="389">
        <f t="shared" si="91"/>
        <v>1</v>
      </c>
      <c r="GS19" s="389">
        <f t="shared" si="92"/>
        <v>2</v>
      </c>
      <c r="GT19" s="390">
        <v>75000</v>
      </c>
      <c r="GU19" s="398" t="str">
        <f t="shared" si="93"/>
        <v>1|8|10,1|2|75000</v>
      </c>
      <c r="GW19" s="125">
        <v>2000</v>
      </c>
      <c r="GX19" s="388" t="s">
        <v>1543</v>
      </c>
      <c r="GY19" s="389">
        <f t="shared" si="94"/>
        <v>1</v>
      </c>
      <c r="GZ19" s="389">
        <f t="shared" si="95"/>
        <v>8</v>
      </c>
      <c r="HA19" s="390">
        <v>10</v>
      </c>
      <c r="HB19" s="388" t="s">
        <v>1623</v>
      </c>
      <c r="HC19" s="389">
        <f t="shared" si="96"/>
        <v>1</v>
      </c>
      <c r="HD19" s="389">
        <f t="shared" si="97"/>
        <v>2</v>
      </c>
      <c r="HE19" s="390">
        <v>75000</v>
      </c>
      <c r="HF19" s="398" t="str">
        <f t="shared" si="98"/>
        <v>1|8|10,1|2|75000</v>
      </c>
      <c r="HH19" s="125">
        <v>2000</v>
      </c>
      <c r="HI19" s="388" t="s">
        <v>1543</v>
      </c>
      <c r="HJ19" s="389">
        <f t="shared" si="99"/>
        <v>1</v>
      </c>
      <c r="HK19" s="389">
        <f t="shared" si="100"/>
        <v>8</v>
      </c>
      <c r="HL19" s="390">
        <v>10</v>
      </c>
      <c r="HM19" s="388" t="s">
        <v>1623</v>
      </c>
      <c r="HN19" s="389">
        <f t="shared" si="101"/>
        <v>1</v>
      </c>
      <c r="HO19" s="389">
        <f t="shared" si="102"/>
        <v>2</v>
      </c>
      <c r="HP19" s="390">
        <v>75000</v>
      </c>
      <c r="HQ19" s="398" t="str">
        <f t="shared" si="103"/>
        <v>1|8|10,1|2|75000</v>
      </c>
      <c r="HS19" s="125">
        <v>800</v>
      </c>
      <c r="HT19" s="388" t="s">
        <v>1543</v>
      </c>
      <c r="HU19" s="389">
        <f t="shared" si="236"/>
        <v>1</v>
      </c>
      <c r="HV19" s="389">
        <f t="shared" si="237"/>
        <v>8</v>
      </c>
      <c r="HW19" s="390">
        <f t="shared" si="265"/>
        <v>3</v>
      </c>
      <c r="HX19" s="388" t="s">
        <v>1860</v>
      </c>
      <c r="HY19" s="389">
        <f t="shared" si="238"/>
        <v>2</v>
      </c>
      <c r="HZ19" s="389">
        <f t="shared" si="239"/>
        <v>1001</v>
      </c>
      <c r="IA19" s="390">
        <f t="shared" si="289"/>
        <v>2</v>
      </c>
      <c r="IB19" s="398" t="str">
        <f t="shared" si="240"/>
        <v>1|8|3,2|1001|2</v>
      </c>
      <c r="ID19" s="125">
        <v>800</v>
      </c>
      <c r="IE19" s="388" t="s">
        <v>1543</v>
      </c>
      <c r="IF19" s="389">
        <f t="shared" si="241"/>
        <v>1</v>
      </c>
      <c r="IG19" s="389">
        <f t="shared" si="242"/>
        <v>8</v>
      </c>
      <c r="IH19" s="390">
        <f t="shared" si="266"/>
        <v>6</v>
      </c>
      <c r="II19" s="388" t="s">
        <v>1644</v>
      </c>
      <c r="IJ19" s="389">
        <f t="shared" si="243"/>
        <v>2</v>
      </c>
      <c r="IK19" s="389">
        <f t="shared" si="244"/>
        <v>1001</v>
      </c>
      <c r="IL19" s="390">
        <f t="shared" si="290"/>
        <v>3</v>
      </c>
      <c r="IM19" s="398" t="str">
        <f t="shared" si="245"/>
        <v>1|8|6,2|1001|3</v>
      </c>
      <c r="IO19" s="125">
        <v>800</v>
      </c>
      <c r="IP19" s="388" t="s">
        <v>1543</v>
      </c>
      <c r="IQ19" s="389">
        <f t="shared" si="246"/>
        <v>1</v>
      </c>
      <c r="IR19" s="389">
        <f t="shared" si="247"/>
        <v>8</v>
      </c>
      <c r="IS19" s="390">
        <f t="shared" si="267"/>
        <v>9</v>
      </c>
      <c r="IT19" s="388" t="s">
        <v>1861</v>
      </c>
      <c r="IU19" s="389">
        <f t="shared" si="248"/>
        <v>2</v>
      </c>
      <c r="IV19" s="389">
        <f t="shared" si="249"/>
        <v>1003</v>
      </c>
      <c r="IW19" s="390">
        <f t="shared" si="291"/>
        <v>2</v>
      </c>
      <c r="IX19" s="398" t="str">
        <f t="shared" si="250"/>
        <v>1|8|9,2|1003|2</v>
      </c>
      <c r="IZ19" s="125">
        <v>800</v>
      </c>
      <c r="JA19" s="388" t="s">
        <v>1543</v>
      </c>
      <c r="JB19" s="389">
        <f t="shared" si="251"/>
        <v>1</v>
      </c>
      <c r="JC19" s="389">
        <f t="shared" si="252"/>
        <v>8</v>
      </c>
      <c r="JD19" s="390">
        <f t="shared" si="268"/>
        <v>12</v>
      </c>
      <c r="JE19" s="388" t="s">
        <v>1861</v>
      </c>
      <c r="JF19" s="389">
        <f t="shared" si="253"/>
        <v>2</v>
      </c>
      <c r="JG19" s="389">
        <f t="shared" si="254"/>
        <v>1003</v>
      </c>
      <c r="JH19" s="390">
        <f t="shared" si="292"/>
        <v>3</v>
      </c>
      <c r="JI19" s="398" t="str">
        <f t="shared" si="255"/>
        <v>1|8|12,2|1003|3</v>
      </c>
      <c r="JK19" s="125">
        <v>30</v>
      </c>
      <c r="JL19" s="388" t="s">
        <v>1543</v>
      </c>
      <c r="JM19" s="389">
        <f t="shared" si="279"/>
        <v>1</v>
      </c>
      <c r="JN19" s="389">
        <f t="shared" si="280"/>
        <v>8</v>
      </c>
      <c r="JO19" s="390">
        <v>5</v>
      </c>
      <c r="JP19" s="388" t="s">
        <v>1862</v>
      </c>
      <c r="JQ19" s="389">
        <f t="shared" si="281"/>
        <v>1</v>
      </c>
      <c r="JR19" s="389">
        <f t="shared" si="282"/>
        <v>2</v>
      </c>
      <c r="JS19" s="390">
        <v>75000</v>
      </c>
      <c r="JT19" s="398" t="str">
        <f t="shared" si="283"/>
        <v>1|8|5,1|2|75000</v>
      </c>
      <c r="JV19" s="125">
        <v>30</v>
      </c>
      <c r="JW19" s="388" t="s">
        <v>1543</v>
      </c>
      <c r="JX19" s="389">
        <f t="shared" si="129"/>
        <v>1</v>
      </c>
      <c r="JY19" s="389">
        <f t="shared" si="130"/>
        <v>8</v>
      </c>
      <c r="JZ19" s="390">
        <v>5</v>
      </c>
      <c r="KA19" s="388" t="s">
        <v>1857</v>
      </c>
      <c r="KB19" s="389">
        <f t="shared" si="131"/>
        <v>1</v>
      </c>
      <c r="KC19" s="389">
        <f t="shared" si="132"/>
        <v>1</v>
      </c>
      <c r="KD19" s="390">
        <f t="shared" si="256"/>
        <v>9</v>
      </c>
      <c r="KE19" s="398" t="str">
        <f t="shared" si="133"/>
        <v>1|8|5,1|1|9</v>
      </c>
      <c r="KG19" s="125">
        <v>30</v>
      </c>
      <c r="KH19" s="388" t="s">
        <v>1543</v>
      </c>
      <c r="KI19" s="389">
        <f t="shared" si="134"/>
        <v>1</v>
      </c>
      <c r="KJ19" s="389">
        <f t="shared" si="135"/>
        <v>8</v>
      </c>
      <c r="KK19" s="390">
        <v>5</v>
      </c>
      <c r="KL19" s="388" t="s">
        <v>1855</v>
      </c>
      <c r="KM19" s="389">
        <f t="shared" si="136"/>
        <v>2</v>
      </c>
      <c r="KN19" s="389">
        <f t="shared" si="137"/>
        <v>1003</v>
      </c>
      <c r="KO19" s="390">
        <f t="shared" si="269"/>
        <v>4</v>
      </c>
      <c r="KP19" s="398" t="str">
        <f t="shared" si="138"/>
        <v>1|8|5,2|1003|4</v>
      </c>
      <c r="LN19" s="125">
        <v>30</v>
      </c>
      <c r="LO19" s="388" t="s">
        <v>1543</v>
      </c>
      <c r="LP19" s="389">
        <f t="shared" si="139"/>
        <v>1</v>
      </c>
      <c r="LQ19" s="389">
        <f t="shared" si="140"/>
        <v>8</v>
      </c>
      <c r="LR19" s="390">
        <v>10</v>
      </c>
      <c r="LS19" s="388" t="s">
        <v>1623</v>
      </c>
      <c r="LT19" s="389">
        <f t="shared" si="141"/>
        <v>1</v>
      </c>
      <c r="LU19" s="389">
        <f t="shared" si="142"/>
        <v>2</v>
      </c>
      <c r="LV19" s="390">
        <v>75000</v>
      </c>
      <c r="LW19" s="398" t="str">
        <f t="shared" si="143"/>
        <v>1|8|10,1|2|75000</v>
      </c>
      <c r="LY19" s="125">
        <v>30</v>
      </c>
      <c r="LZ19" s="388" t="s">
        <v>1543</v>
      </c>
      <c r="MA19" s="389">
        <f t="shared" si="144"/>
        <v>1</v>
      </c>
      <c r="MB19" s="389">
        <f t="shared" si="145"/>
        <v>8</v>
      </c>
      <c r="MC19" s="390">
        <v>10</v>
      </c>
      <c r="MD19" s="388" t="s">
        <v>1623</v>
      </c>
      <c r="ME19" s="389">
        <f t="shared" si="146"/>
        <v>1</v>
      </c>
      <c r="MF19" s="389">
        <f t="shared" si="147"/>
        <v>2</v>
      </c>
      <c r="MG19" s="390">
        <v>75000</v>
      </c>
      <c r="MH19" s="398" t="str">
        <f t="shared" si="148"/>
        <v>1|8|10,1|2|75000</v>
      </c>
      <c r="OX19" s="341">
        <v>65</v>
      </c>
      <c r="OY19" s="388" t="s">
        <v>1543</v>
      </c>
      <c r="OZ19" s="389">
        <f t="shared" si="165"/>
        <v>1</v>
      </c>
      <c r="PA19" s="389">
        <f t="shared" si="166"/>
        <v>8</v>
      </c>
      <c r="PB19" s="390">
        <v>10</v>
      </c>
      <c r="PC19" s="388" t="s">
        <v>1865</v>
      </c>
      <c r="PD19" s="389">
        <f t="shared" si="167"/>
        <v>2</v>
      </c>
      <c r="PE19" s="389">
        <f t="shared" si="168"/>
        <v>1002</v>
      </c>
      <c r="PF19" s="390">
        <v>2</v>
      </c>
      <c r="PG19" s="398" t="str">
        <f t="shared" si="169"/>
        <v>1|8|10,2|1002|2</v>
      </c>
      <c r="PI19" s="341">
        <v>65</v>
      </c>
      <c r="PJ19" s="388" t="s">
        <v>1543</v>
      </c>
      <c r="PK19" s="389">
        <f t="shared" si="170"/>
        <v>1</v>
      </c>
      <c r="PL19" s="389">
        <f t="shared" si="171"/>
        <v>8</v>
      </c>
      <c r="PM19" s="390">
        <v>10</v>
      </c>
      <c r="PN19" s="388" t="s">
        <v>1866</v>
      </c>
      <c r="PO19" s="389">
        <f t="shared" si="172"/>
        <v>2</v>
      </c>
      <c r="PP19" s="389">
        <f t="shared" si="173"/>
        <v>1004</v>
      </c>
      <c r="PQ19" s="390">
        <v>2</v>
      </c>
      <c r="PR19" s="398" t="str">
        <f t="shared" si="174"/>
        <v>1|8|10,2|1004|2</v>
      </c>
      <c r="PT19" s="341">
        <v>200</v>
      </c>
      <c r="PU19" s="388" t="s">
        <v>1543</v>
      </c>
      <c r="PV19" s="389">
        <f t="shared" si="175"/>
        <v>1</v>
      </c>
      <c r="PW19" s="389">
        <f t="shared" si="176"/>
        <v>8</v>
      </c>
      <c r="PX19" s="390">
        <v>5</v>
      </c>
      <c r="PY19" s="388" t="s">
        <v>1623</v>
      </c>
      <c r="PZ19" s="389">
        <f t="shared" si="177"/>
        <v>1</v>
      </c>
      <c r="QA19" s="389">
        <f t="shared" si="178"/>
        <v>2</v>
      </c>
      <c r="QB19" s="390">
        <v>75000</v>
      </c>
      <c r="QC19" s="398" t="str">
        <f t="shared" si="179"/>
        <v>1|8|5,1|2|75000</v>
      </c>
      <c r="QE19" s="402">
        <v>2000</v>
      </c>
      <c r="QF19" s="388" t="s">
        <v>1543</v>
      </c>
      <c r="QG19" s="389">
        <f t="shared" si="180"/>
        <v>1</v>
      </c>
      <c r="QH19" s="389">
        <f t="shared" si="181"/>
        <v>8</v>
      </c>
      <c r="QI19" s="390">
        <v>5</v>
      </c>
      <c r="QJ19" s="388" t="s">
        <v>1623</v>
      </c>
      <c r="QK19" s="389">
        <f t="shared" si="182"/>
        <v>1</v>
      </c>
      <c r="QL19" s="389">
        <f t="shared" si="183"/>
        <v>2</v>
      </c>
      <c r="QM19" s="390">
        <v>75000</v>
      </c>
      <c r="QN19" s="398" t="str">
        <f t="shared" si="184"/>
        <v>1|8|5,1|2|75000</v>
      </c>
      <c r="QP19" s="341">
        <v>70</v>
      </c>
      <c r="QQ19" s="388" t="s">
        <v>1543</v>
      </c>
      <c r="QR19" s="389">
        <f t="shared" si="185"/>
        <v>1</v>
      </c>
      <c r="QS19" s="389">
        <f t="shared" si="186"/>
        <v>8</v>
      </c>
      <c r="QT19" s="390">
        <v>5</v>
      </c>
      <c r="QU19" s="388" t="s">
        <v>1867</v>
      </c>
      <c r="QV19" s="389">
        <f t="shared" si="187"/>
        <v>2</v>
      </c>
      <c r="QW19" s="389">
        <f t="shared" si="188"/>
        <v>1001</v>
      </c>
      <c r="QX19" s="390">
        <v>2</v>
      </c>
      <c r="QY19" s="398" t="str">
        <f t="shared" si="189"/>
        <v>1|8|5,2|1001|2</v>
      </c>
      <c r="RA19" s="341">
        <v>70</v>
      </c>
      <c r="RB19" s="388" t="s">
        <v>1543</v>
      </c>
      <c r="RC19" s="389">
        <f t="shared" si="190"/>
        <v>1</v>
      </c>
      <c r="RD19" s="389">
        <f t="shared" si="191"/>
        <v>8</v>
      </c>
      <c r="RE19" s="390">
        <v>5</v>
      </c>
      <c r="RF19" s="388" t="s">
        <v>1865</v>
      </c>
      <c r="RG19" s="389">
        <f t="shared" si="192"/>
        <v>2</v>
      </c>
      <c r="RH19" s="389">
        <f t="shared" si="193"/>
        <v>1002</v>
      </c>
      <c r="RI19" s="390">
        <v>2</v>
      </c>
      <c r="RJ19" s="398" t="str">
        <f t="shared" si="194"/>
        <v>1|8|5,2|1002|2</v>
      </c>
      <c r="RK19" s="341">
        <v>70</v>
      </c>
      <c r="RL19" s="125">
        <f t="shared" si="149"/>
        <v>1680</v>
      </c>
      <c r="RM19" s="388" t="s">
        <v>1543</v>
      </c>
      <c r="RN19" s="389">
        <f t="shared" si="195"/>
        <v>1</v>
      </c>
      <c r="RO19" s="389">
        <f t="shared" si="196"/>
        <v>8</v>
      </c>
      <c r="RP19" s="390">
        <f t="shared" si="293"/>
        <v>10</v>
      </c>
      <c r="RQ19" s="388" t="s">
        <v>1623</v>
      </c>
      <c r="RR19" s="389">
        <f t="shared" si="197"/>
        <v>1</v>
      </c>
      <c r="RS19" s="389">
        <f t="shared" si="198"/>
        <v>2</v>
      </c>
      <c r="RT19" s="390">
        <v>75000</v>
      </c>
      <c r="RU19" s="398" t="str">
        <f t="shared" si="199"/>
        <v>1|8|10,1|2|75000</v>
      </c>
      <c r="RV19" s="341">
        <v>70</v>
      </c>
      <c r="RW19" s="125">
        <f t="shared" si="150"/>
        <v>1680</v>
      </c>
      <c r="RX19" s="388" t="s">
        <v>1543</v>
      </c>
      <c r="RY19" s="389">
        <f t="shared" si="200"/>
        <v>1</v>
      </c>
      <c r="RZ19" s="389">
        <f t="shared" si="201"/>
        <v>8</v>
      </c>
      <c r="SA19" s="390">
        <f t="shared" si="294"/>
        <v>10</v>
      </c>
      <c r="SB19" s="388" t="s">
        <v>1623</v>
      </c>
      <c r="SC19" s="389">
        <f t="shared" si="202"/>
        <v>1</v>
      </c>
      <c r="SD19" s="389">
        <f t="shared" si="203"/>
        <v>2</v>
      </c>
      <c r="SE19" s="390">
        <v>75000</v>
      </c>
      <c r="SF19" s="398" t="str">
        <f t="shared" si="204"/>
        <v>1|8|10,1|2|75000</v>
      </c>
      <c r="SG19" s="341">
        <v>70</v>
      </c>
      <c r="SH19" s="125">
        <f t="shared" si="151"/>
        <v>1680</v>
      </c>
      <c r="SI19" s="388" t="s">
        <v>1543</v>
      </c>
      <c r="SJ19" s="389">
        <f t="shared" si="205"/>
        <v>1</v>
      </c>
      <c r="SK19" s="389">
        <f t="shared" si="206"/>
        <v>8</v>
      </c>
      <c r="SL19" s="390">
        <f t="shared" si="295"/>
        <v>10</v>
      </c>
      <c r="SM19" s="388" t="s">
        <v>1623</v>
      </c>
      <c r="SN19" s="389">
        <f t="shared" si="207"/>
        <v>1</v>
      </c>
      <c r="SO19" s="389">
        <f t="shared" si="208"/>
        <v>2</v>
      </c>
      <c r="SP19" s="390">
        <v>75000</v>
      </c>
      <c r="SQ19" s="398" t="str">
        <f t="shared" si="209"/>
        <v>1|8|10,1|2|75000</v>
      </c>
      <c r="TY19" s="341">
        <f t="shared" si="152"/>
        <v>30</v>
      </c>
      <c r="TZ19" s="341">
        <v>60</v>
      </c>
      <c r="UA19" s="388" t="s">
        <v>1543</v>
      </c>
      <c r="UB19" s="389">
        <f t="shared" si="210"/>
        <v>1</v>
      </c>
      <c r="UC19" s="389">
        <f t="shared" si="271"/>
        <v>8</v>
      </c>
      <c r="UD19" s="390">
        <v>3</v>
      </c>
      <c r="UE19" s="388" t="s">
        <v>1859</v>
      </c>
      <c r="UF19" s="389">
        <f t="shared" si="212"/>
        <v>2</v>
      </c>
      <c r="UG19" s="389">
        <f t="shared" si="272"/>
        <v>1001</v>
      </c>
      <c r="UH19" s="390">
        <v>2</v>
      </c>
      <c r="UI19" s="398" t="str">
        <f t="shared" si="273"/>
        <v>1|8|3,2|1001|2</v>
      </c>
    </row>
    <row r="20" spans="1:555" ht="15" x14ac:dyDescent="0.35">
      <c r="A20" s="341" t="str">
        <f>'抽奖|MoonBless'!DN20</f>
        <v>30元话费卡</v>
      </c>
      <c r="B20" s="341">
        <f>'抽奖|MoonBless'!DO20</f>
        <v>30</v>
      </c>
      <c r="C20" s="341">
        <f>'抽奖|MoonBless'!DP20</f>
        <v>600</v>
      </c>
      <c r="D20" s="341">
        <f>'抽奖|MoonBless'!DQ20</f>
        <v>2</v>
      </c>
      <c r="E20" s="341">
        <f>'抽奖|MoonBless'!DR20</f>
        <v>1209</v>
      </c>
      <c r="G20" s="125">
        <f t="shared" si="257"/>
        <v>65</v>
      </c>
      <c r="H20" s="388" t="s">
        <v>1543</v>
      </c>
      <c r="I20" s="389">
        <f t="shared" si="5"/>
        <v>1</v>
      </c>
      <c r="J20" s="389">
        <f t="shared" si="6"/>
        <v>8</v>
      </c>
      <c r="K20" s="390">
        <v>15</v>
      </c>
      <c r="L20" s="388" t="s">
        <v>1623</v>
      </c>
      <c r="M20" s="389">
        <f t="shared" si="7"/>
        <v>1</v>
      </c>
      <c r="N20" s="389">
        <f t="shared" si="8"/>
        <v>2</v>
      </c>
      <c r="O20" s="390">
        <v>75000</v>
      </c>
      <c r="P20" s="341" t="str">
        <f t="shared" si="9"/>
        <v>1|8|15,1|2|75000</v>
      </c>
      <c r="Q20" s="404">
        <f t="shared" si="10"/>
        <v>13.888888888888889</v>
      </c>
      <c r="R20" s="125">
        <v>300000</v>
      </c>
      <c r="S20" s="388" t="s">
        <v>1543</v>
      </c>
      <c r="T20" s="389">
        <f t="shared" si="11"/>
        <v>1</v>
      </c>
      <c r="U20" s="389">
        <f t="shared" si="12"/>
        <v>8</v>
      </c>
      <c r="V20" s="390">
        <f t="shared" ref="V20:V53" si="297">V10+5</f>
        <v>15</v>
      </c>
      <c r="W20" s="388" t="s">
        <v>1623</v>
      </c>
      <c r="X20" s="389">
        <f t="shared" si="13"/>
        <v>1</v>
      </c>
      <c r="Y20" s="389">
        <f t="shared" si="14"/>
        <v>2</v>
      </c>
      <c r="Z20" s="390">
        <v>75000</v>
      </c>
      <c r="AA20" s="341" t="str">
        <f t="shared" si="15"/>
        <v>1|8|15,1|2|75000</v>
      </c>
      <c r="AB20" s="404">
        <f>VLOOKUP(AC20,'用户升级|RoleUp'!A:L,12,0)</f>
        <v>387.71666666666664</v>
      </c>
      <c r="AC20" s="125">
        <v>80</v>
      </c>
      <c r="AD20" s="388" t="s">
        <v>1543</v>
      </c>
      <c r="AE20" s="389">
        <f t="shared" si="16"/>
        <v>1</v>
      </c>
      <c r="AF20" s="389">
        <f t="shared" si="17"/>
        <v>8</v>
      </c>
      <c r="AG20" s="390">
        <f t="shared" si="270"/>
        <v>30</v>
      </c>
      <c r="AH20" s="388" t="s">
        <v>1623</v>
      </c>
      <c r="AI20" s="389">
        <f t="shared" si="18"/>
        <v>1</v>
      </c>
      <c r="AJ20" s="389">
        <f t="shared" si="19"/>
        <v>2</v>
      </c>
      <c r="AK20" s="390">
        <v>200000</v>
      </c>
      <c r="AL20" s="341" t="str">
        <f t="shared" si="20"/>
        <v>1|8|30,1|2|200000</v>
      </c>
      <c r="AM20" s="341">
        <f t="shared" si="154"/>
        <v>32.5</v>
      </c>
      <c r="AN20" s="125">
        <v>130</v>
      </c>
      <c r="AO20" s="388" t="s">
        <v>1543</v>
      </c>
      <c r="AP20" s="389">
        <f t="shared" si="155"/>
        <v>1</v>
      </c>
      <c r="AQ20" s="389">
        <f t="shared" si="156"/>
        <v>8</v>
      </c>
      <c r="AR20" s="390">
        <v>10</v>
      </c>
      <c r="AS20" s="388" t="s">
        <v>1644</v>
      </c>
      <c r="AT20" s="389">
        <f t="shared" si="157"/>
        <v>2</v>
      </c>
      <c r="AU20" s="389">
        <f t="shared" si="158"/>
        <v>1001</v>
      </c>
      <c r="AV20" s="390">
        <f t="shared" si="296"/>
        <v>3</v>
      </c>
      <c r="AW20" s="341" t="str">
        <f t="shared" si="159"/>
        <v>1|8|10,2|1001|3</v>
      </c>
      <c r="AX20" s="403">
        <f t="shared" si="27"/>
        <v>26.666666666666668</v>
      </c>
      <c r="AY20" s="125">
        <v>1600</v>
      </c>
      <c r="AZ20" s="388" t="s">
        <v>1543</v>
      </c>
      <c r="BA20" s="389">
        <f t="shared" si="28"/>
        <v>1</v>
      </c>
      <c r="BB20" s="389">
        <f t="shared" si="29"/>
        <v>8</v>
      </c>
      <c r="BC20" s="390">
        <v>10</v>
      </c>
      <c r="BD20" s="388" t="s">
        <v>1653</v>
      </c>
      <c r="BE20" s="389">
        <f t="shared" si="30"/>
        <v>1</v>
      </c>
      <c r="BF20" s="389">
        <f t="shared" si="31"/>
        <v>2</v>
      </c>
      <c r="BG20" s="390">
        <v>80000</v>
      </c>
      <c r="BH20" s="341" t="str">
        <f t="shared" si="32"/>
        <v>1|8|10,1|2|80000</v>
      </c>
      <c r="BT20" s="341">
        <f t="shared" si="38"/>
        <v>70000000</v>
      </c>
      <c r="BU20" s="402">
        <v>1400000000</v>
      </c>
      <c r="BV20" s="388" t="s">
        <v>1731</v>
      </c>
      <c r="BW20" s="389">
        <f t="shared" si="160"/>
        <v>1</v>
      </c>
      <c r="BX20" s="389">
        <f t="shared" si="161"/>
        <v>8</v>
      </c>
      <c r="BY20" s="390">
        <v>10</v>
      </c>
      <c r="BZ20" s="388" t="s">
        <v>1856</v>
      </c>
      <c r="CA20" s="389">
        <f t="shared" si="162"/>
        <v>2</v>
      </c>
      <c r="CB20" s="389">
        <f t="shared" si="163"/>
        <v>1001</v>
      </c>
      <c r="CC20" s="390">
        <f t="shared" si="258"/>
        <v>5</v>
      </c>
      <c r="CD20" s="398" t="str">
        <f t="shared" si="164"/>
        <v>1|8|10,2|1001|5</v>
      </c>
      <c r="CF20" s="125">
        <v>2200</v>
      </c>
      <c r="CG20" s="388" t="s">
        <v>1543</v>
      </c>
      <c r="CH20" s="389">
        <f t="shared" si="39"/>
        <v>1</v>
      </c>
      <c r="CI20" s="389">
        <f t="shared" si="40"/>
        <v>8</v>
      </c>
      <c r="CJ20" s="390">
        <v>10</v>
      </c>
      <c r="CK20" s="388" t="s">
        <v>1857</v>
      </c>
      <c r="CL20" s="389">
        <f t="shared" si="41"/>
        <v>1</v>
      </c>
      <c r="CM20" s="389">
        <f t="shared" si="42"/>
        <v>1</v>
      </c>
      <c r="CN20" s="390">
        <f t="shared" si="215"/>
        <v>8</v>
      </c>
      <c r="CO20" s="398" t="str">
        <f t="shared" si="43"/>
        <v>1|8|10,1|1|8</v>
      </c>
      <c r="CQ20" s="125">
        <v>2200</v>
      </c>
      <c r="CR20" s="388" t="s">
        <v>1543</v>
      </c>
      <c r="CS20" s="389">
        <f t="shared" si="44"/>
        <v>1</v>
      </c>
      <c r="CT20" s="389">
        <f t="shared" si="45"/>
        <v>8</v>
      </c>
      <c r="CU20" s="390">
        <v>10</v>
      </c>
      <c r="CV20" s="388" t="s">
        <v>1644</v>
      </c>
      <c r="CW20" s="389">
        <f t="shared" si="46"/>
        <v>2</v>
      </c>
      <c r="CX20" s="389">
        <f t="shared" si="47"/>
        <v>1001</v>
      </c>
      <c r="CY20" s="390">
        <f t="shared" si="259"/>
        <v>4</v>
      </c>
      <c r="CZ20" s="398" t="str">
        <f t="shared" si="48"/>
        <v>1|8|10,2|1001|4</v>
      </c>
      <c r="DB20" s="125">
        <v>2200</v>
      </c>
      <c r="DC20" s="388" t="s">
        <v>1543</v>
      </c>
      <c r="DD20" s="389">
        <f t="shared" si="49"/>
        <v>1</v>
      </c>
      <c r="DE20" s="389">
        <f t="shared" si="50"/>
        <v>8</v>
      </c>
      <c r="DF20" s="390">
        <v>10</v>
      </c>
      <c r="DG20" s="388" t="s">
        <v>1858</v>
      </c>
      <c r="DH20" s="389">
        <f t="shared" si="51"/>
        <v>2</v>
      </c>
      <c r="DI20" s="389">
        <f t="shared" si="52"/>
        <v>1002</v>
      </c>
      <c r="DJ20" s="390">
        <f t="shared" si="260"/>
        <v>4</v>
      </c>
      <c r="DK20" s="398" t="str">
        <f t="shared" si="53"/>
        <v>1|8|10,2|1002|4</v>
      </c>
      <c r="DM20" s="125">
        <v>2200</v>
      </c>
      <c r="DN20" s="388" t="s">
        <v>1543</v>
      </c>
      <c r="DO20" s="389">
        <f t="shared" si="54"/>
        <v>1</v>
      </c>
      <c r="DP20" s="389">
        <f t="shared" si="55"/>
        <v>8</v>
      </c>
      <c r="DQ20" s="390">
        <v>10</v>
      </c>
      <c r="DR20" s="388" t="s">
        <v>1623</v>
      </c>
      <c r="DS20" s="389">
        <f t="shared" si="56"/>
        <v>1</v>
      </c>
      <c r="DT20" s="389">
        <f t="shared" si="57"/>
        <v>2</v>
      </c>
      <c r="DU20" s="390">
        <v>95000</v>
      </c>
      <c r="DV20" s="398" t="str">
        <f t="shared" si="58"/>
        <v>1|8|10,1|2|95000</v>
      </c>
      <c r="DX20" s="125">
        <v>9000</v>
      </c>
      <c r="DY20" s="388" t="s">
        <v>1543</v>
      </c>
      <c r="DZ20" s="389">
        <f t="shared" si="274"/>
        <v>1</v>
      </c>
      <c r="EA20" s="389">
        <f t="shared" si="275"/>
        <v>8</v>
      </c>
      <c r="EB20" s="390">
        <v>10</v>
      </c>
      <c r="EC20" s="388" t="s">
        <v>1623</v>
      </c>
      <c r="ED20" s="389">
        <f t="shared" si="276"/>
        <v>1</v>
      </c>
      <c r="EE20" s="389">
        <f t="shared" si="277"/>
        <v>2</v>
      </c>
      <c r="EF20" s="390">
        <v>80000</v>
      </c>
      <c r="EG20" s="398" t="str">
        <f t="shared" si="278"/>
        <v>1|8|10,1|2|80000</v>
      </c>
      <c r="EI20" s="125">
        <v>900</v>
      </c>
      <c r="EJ20" s="388" t="s">
        <v>1543</v>
      </c>
      <c r="EK20" s="389">
        <f t="shared" si="216"/>
        <v>1</v>
      </c>
      <c r="EL20" s="389">
        <f t="shared" si="217"/>
        <v>8</v>
      </c>
      <c r="EM20" s="390">
        <f t="shared" si="261"/>
        <v>4</v>
      </c>
      <c r="EN20" s="388" t="s">
        <v>1858</v>
      </c>
      <c r="EO20" s="389">
        <f t="shared" si="218"/>
        <v>2</v>
      </c>
      <c r="EP20" s="389">
        <f t="shared" si="219"/>
        <v>1002</v>
      </c>
      <c r="EQ20" s="390">
        <f t="shared" si="285"/>
        <v>2</v>
      </c>
      <c r="ER20" s="398" t="str">
        <f t="shared" si="220"/>
        <v>1|8|4,2|1002|2</v>
      </c>
      <c r="ET20" s="125">
        <v>900</v>
      </c>
      <c r="EU20" s="388" t="s">
        <v>1543</v>
      </c>
      <c r="EV20" s="389">
        <f t="shared" si="221"/>
        <v>1</v>
      </c>
      <c r="EW20" s="389">
        <f t="shared" si="222"/>
        <v>8</v>
      </c>
      <c r="EX20" s="390">
        <f t="shared" si="262"/>
        <v>8</v>
      </c>
      <c r="EY20" s="388" t="s">
        <v>1859</v>
      </c>
      <c r="EZ20" s="389">
        <f t="shared" si="223"/>
        <v>2</v>
      </c>
      <c r="FA20" s="389">
        <f t="shared" si="224"/>
        <v>1001</v>
      </c>
      <c r="FB20" s="390">
        <f t="shared" si="286"/>
        <v>2</v>
      </c>
      <c r="FC20" s="398" t="str">
        <f t="shared" si="225"/>
        <v>1|8|8,2|1001|2</v>
      </c>
      <c r="FE20" s="125">
        <v>900</v>
      </c>
      <c r="FF20" s="388" t="s">
        <v>1543</v>
      </c>
      <c r="FG20" s="389">
        <f t="shared" si="226"/>
        <v>1</v>
      </c>
      <c r="FH20" s="389">
        <f t="shared" si="227"/>
        <v>8</v>
      </c>
      <c r="FI20" s="390">
        <f t="shared" si="263"/>
        <v>12</v>
      </c>
      <c r="FJ20" s="388" t="s">
        <v>1878</v>
      </c>
      <c r="FK20" s="389">
        <f t="shared" si="228"/>
        <v>2</v>
      </c>
      <c r="FL20" s="389">
        <f t="shared" si="229"/>
        <v>1003</v>
      </c>
      <c r="FM20" s="390">
        <f t="shared" si="287"/>
        <v>2</v>
      </c>
      <c r="FN20" s="398" t="str">
        <f t="shared" si="230"/>
        <v>1|8|12,2|1003|2</v>
      </c>
      <c r="FP20" s="125">
        <v>900</v>
      </c>
      <c r="FQ20" s="388" t="s">
        <v>1543</v>
      </c>
      <c r="FR20" s="389">
        <f t="shared" si="231"/>
        <v>1</v>
      </c>
      <c r="FS20" s="389">
        <f t="shared" si="232"/>
        <v>8</v>
      </c>
      <c r="FT20" s="390">
        <f t="shared" si="264"/>
        <v>16</v>
      </c>
      <c r="FU20" s="388" t="s">
        <v>1855</v>
      </c>
      <c r="FV20" s="389">
        <f t="shared" si="233"/>
        <v>2</v>
      </c>
      <c r="FW20" s="389">
        <f t="shared" si="234"/>
        <v>1003</v>
      </c>
      <c r="FX20" s="390">
        <f t="shared" si="288"/>
        <v>3</v>
      </c>
      <c r="FY20" s="398" t="str">
        <f t="shared" si="235"/>
        <v>1|8|16,2|1003|3</v>
      </c>
      <c r="GA20" s="125">
        <v>2200</v>
      </c>
      <c r="GB20" s="388" t="s">
        <v>1543</v>
      </c>
      <c r="GC20" s="389">
        <f t="shared" si="84"/>
        <v>1</v>
      </c>
      <c r="GD20" s="389">
        <f t="shared" si="85"/>
        <v>8</v>
      </c>
      <c r="GE20" s="390">
        <v>10</v>
      </c>
      <c r="GF20" s="388" t="s">
        <v>1623</v>
      </c>
      <c r="GG20" s="389">
        <f t="shared" si="86"/>
        <v>1</v>
      </c>
      <c r="GH20" s="389">
        <f t="shared" si="87"/>
        <v>2</v>
      </c>
      <c r="GI20" s="390">
        <v>80000</v>
      </c>
      <c r="GJ20" s="398" t="str">
        <f t="shared" si="88"/>
        <v>1|8|10,1|2|80000</v>
      </c>
      <c r="GL20" s="125">
        <v>2200</v>
      </c>
      <c r="GM20" s="388" t="s">
        <v>1543</v>
      </c>
      <c r="GN20" s="389">
        <f t="shared" si="89"/>
        <v>1</v>
      </c>
      <c r="GO20" s="389">
        <f t="shared" si="90"/>
        <v>8</v>
      </c>
      <c r="GP20" s="390">
        <v>10</v>
      </c>
      <c r="GQ20" s="388" t="s">
        <v>1623</v>
      </c>
      <c r="GR20" s="389">
        <f t="shared" si="91"/>
        <v>1</v>
      </c>
      <c r="GS20" s="389">
        <f t="shared" si="92"/>
        <v>2</v>
      </c>
      <c r="GT20" s="390">
        <v>80000</v>
      </c>
      <c r="GU20" s="398" t="str">
        <f t="shared" si="93"/>
        <v>1|8|10,1|2|80000</v>
      </c>
      <c r="GW20" s="125">
        <v>2200</v>
      </c>
      <c r="GX20" s="388" t="s">
        <v>1543</v>
      </c>
      <c r="GY20" s="389">
        <f t="shared" si="94"/>
        <v>1</v>
      </c>
      <c r="GZ20" s="389">
        <f t="shared" si="95"/>
        <v>8</v>
      </c>
      <c r="HA20" s="390">
        <v>10</v>
      </c>
      <c r="HB20" s="388" t="s">
        <v>1623</v>
      </c>
      <c r="HC20" s="389">
        <f t="shared" si="96"/>
        <v>1</v>
      </c>
      <c r="HD20" s="389">
        <f t="shared" si="97"/>
        <v>2</v>
      </c>
      <c r="HE20" s="390">
        <v>80000</v>
      </c>
      <c r="HF20" s="398" t="str">
        <f t="shared" si="98"/>
        <v>1|8|10,1|2|80000</v>
      </c>
      <c r="HH20" s="125">
        <v>2200</v>
      </c>
      <c r="HI20" s="388" t="s">
        <v>1543</v>
      </c>
      <c r="HJ20" s="389">
        <f t="shared" si="99"/>
        <v>1</v>
      </c>
      <c r="HK20" s="389">
        <f t="shared" si="100"/>
        <v>8</v>
      </c>
      <c r="HL20" s="390">
        <v>10</v>
      </c>
      <c r="HM20" s="388" t="s">
        <v>1623</v>
      </c>
      <c r="HN20" s="389">
        <f t="shared" si="101"/>
        <v>1</v>
      </c>
      <c r="HO20" s="389">
        <f t="shared" si="102"/>
        <v>2</v>
      </c>
      <c r="HP20" s="390">
        <v>80000</v>
      </c>
      <c r="HQ20" s="398" t="str">
        <f t="shared" si="103"/>
        <v>1|8|10,1|2|80000</v>
      </c>
      <c r="HS20" s="125">
        <v>900</v>
      </c>
      <c r="HT20" s="388" t="s">
        <v>1543</v>
      </c>
      <c r="HU20" s="389">
        <f t="shared" si="236"/>
        <v>1</v>
      </c>
      <c r="HV20" s="389">
        <f t="shared" si="237"/>
        <v>8</v>
      </c>
      <c r="HW20" s="390">
        <f t="shared" si="265"/>
        <v>4</v>
      </c>
      <c r="HX20" s="388" t="s">
        <v>1860</v>
      </c>
      <c r="HY20" s="389">
        <f t="shared" si="238"/>
        <v>2</v>
      </c>
      <c r="HZ20" s="389">
        <f t="shared" si="239"/>
        <v>1001</v>
      </c>
      <c r="IA20" s="390">
        <f t="shared" si="289"/>
        <v>2</v>
      </c>
      <c r="IB20" s="398" t="str">
        <f t="shared" si="240"/>
        <v>1|8|4,2|1001|2</v>
      </c>
      <c r="ID20" s="125">
        <v>900</v>
      </c>
      <c r="IE20" s="388" t="s">
        <v>1543</v>
      </c>
      <c r="IF20" s="389">
        <f t="shared" si="241"/>
        <v>1</v>
      </c>
      <c r="IG20" s="389">
        <f t="shared" si="242"/>
        <v>8</v>
      </c>
      <c r="IH20" s="390">
        <f t="shared" si="266"/>
        <v>8</v>
      </c>
      <c r="II20" s="388" t="s">
        <v>1644</v>
      </c>
      <c r="IJ20" s="389">
        <f t="shared" si="243"/>
        <v>2</v>
      </c>
      <c r="IK20" s="389">
        <f t="shared" si="244"/>
        <v>1001</v>
      </c>
      <c r="IL20" s="390">
        <f t="shared" si="290"/>
        <v>3</v>
      </c>
      <c r="IM20" s="398" t="str">
        <f t="shared" si="245"/>
        <v>1|8|8,2|1001|3</v>
      </c>
      <c r="IO20" s="125">
        <v>900</v>
      </c>
      <c r="IP20" s="388" t="s">
        <v>1543</v>
      </c>
      <c r="IQ20" s="389">
        <f t="shared" si="246"/>
        <v>1</v>
      </c>
      <c r="IR20" s="389">
        <f t="shared" si="247"/>
        <v>8</v>
      </c>
      <c r="IS20" s="390">
        <f t="shared" si="267"/>
        <v>12</v>
      </c>
      <c r="IT20" s="388" t="s">
        <v>1861</v>
      </c>
      <c r="IU20" s="389">
        <f t="shared" si="248"/>
        <v>2</v>
      </c>
      <c r="IV20" s="389">
        <f t="shared" si="249"/>
        <v>1003</v>
      </c>
      <c r="IW20" s="390">
        <f t="shared" si="291"/>
        <v>2</v>
      </c>
      <c r="IX20" s="398" t="str">
        <f t="shared" si="250"/>
        <v>1|8|12,2|1003|2</v>
      </c>
      <c r="IZ20" s="125">
        <v>900</v>
      </c>
      <c r="JA20" s="388" t="s">
        <v>1543</v>
      </c>
      <c r="JB20" s="389">
        <f t="shared" si="251"/>
        <v>1</v>
      </c>
      <c r="JC20" s="389">
        <f t="shared" si="252"/>
        <v>8</v>
      </c>
      <c r="JD20" s="390">
        <f t="shared" si="268"/>
        <v>16</v>
      </c>
      <c r="JE20" s="388" t="s">
        <v>1861</v>
      </c>
      <c r="JF20" s="389">
        <f t="shared" si="253"/>
        <v>2</v>
      </c>
      <c r="JG20" s="389">
        <f t="shared" si="254"/>
        <v>1003</v>
      </c>
      <c r="JH20" s="390">
        <f t="shared" si="292"/>
        <v>3</v>
      </c>
      <c r="JI20" s="398" t="str">
        <f t="shared" si="255"/>
        <v>1|8|16,2|1003|3</v>
      </c>
      <c r="JK20" s="125">
        <v>32</v>
      </c>
      <c r="JL20" s="388" t="s">
        <v>1543</v>
      </c>
      <c r="JM20" s="389">
        <f t="shared" si="279"/>
        <v>1</v>
      </c>
      <c r="JN20" s="389">
        <f t="shared" si="280"/>
        <v>8</v>
      </c>
      <c r="JO20" s="390">
        <v>5</v>
      </c>
      <c r="JP20" s="388" t="s">
        <v>1862</v>
      </c>
      <c r="JQ20" s="389">
        <f t="shared" si="281"/>
        <v>1</v>
      </c>
      <c r="JR20" s="389">
        <f t="shared" si="282"/>
        <v>2</v>
      </c>
      <c r="JS20" s="390">
        <v>80000</v>
      </c>
      <c r="JT20" s="398" t="str">
        <f t="shared" si="283"/>
        <v>1|8|5,1|2|80000</v>
      </c>
      <c r="JV20" s="125">
        <v>32</v>
      </c>
      <c r="JW20" s="388" t="s">
        <v>1543</v>
      </c>
      <c r="JX20" s="389">
        <f t="shared" si="129"/>
        <v>1</v>
      </c>
      <c r="JY20" s="389">
        <f t="shared" si="130"/>
        <v>8</v>
      </c>
      <c r="JZ20" s="390">
        <v>5</v>
      </c>
      <c r="KA20" s="388" t="s">
        <v>1857</v>
      </c>
      <c r="KB20" s="389">
        <f t="shared" si="131"/>
        <v>1</v>
      </c>
      <c r="KC20" s="389">
        <f t="shared" si="132"/>
        <v>1</v>
      </c>
      <c r="KD20" s="390">
        <f t="shared" si="256"/>
        <v>9</v>
      </c>
      <c r="KE20" s="398" t="str">
        <f t="shared" si="133"/>
        <v>1|8|5,1|1|9</v>
      </c>
      <c r="KG20" s="125">
        <v>32</v>
      </c>
      <c r="KH20" s="388" t="s">
        <v>1543</v>
      </c>
      <c r="KI20" s="389">
        <f t="shared" si="134"/>
        <v>1</v>
      </c>
      <c r="KJ20" s="389">
        <f t="shared" si="135"/>
        <v>8</v>
      </c>
      <c r="KK20" s="390">
        <v>5</v>
      </c>
      <c r="KL20" s="388" t="s">
        <v>1855</v>
      </c>
      <c r="KM20" s="389">
        <f t="shared" si="136"/>
        <v>2</v>
      </c>
      <c r="KN20" s="389">
        <f t="shared" si="137"/>
        <v>1003</v>
      </c>
      <c r="KO20" s="390">
        <f t="shared" si="269"/>
        <v>5</v>
      </c>
      <c r="KP20" s="398" t="str">
        <f t="shared" si="138"/>
        <v>1|8|5,2|1003|5</v>
      </c>
      <c r="LN20" s="125">
        <v>32</v>
      </c>
      <c r="LO20" s="388" t="s">
        <v>1543</v>
      </c>
      <c r="LP20" s="389">
        <f t="shared" si="139"/>
        <v>1</v>
      </c>
      <c r="LQ20" s="389">
        <f t="shared" si="140"/>
        <v>8</v>
      </c>
      <c r="LR20" s="390">
        <v>10</v>
      </c>
      <c r="LS20" s="388" t="s">
        <v>1623</v>
      </c>
      <c r="LT20" s="389">
        <f t="shared" si="141"/>
        <v>1</v>
      </c>
      <c r="LU20" s="389">
        <f t="shared" si="142"/>
        <v>2</v>
      </c>
      <c r="LV20" s="390">
        <v>80000</v>
      </c>
      <c r="LW20" s="398" t="str">
        <f t="shared" si="143"/>
        <v>1|8|10,1|2|80000</v>
      </c>
      <c r="LY20" s="125">
        <v>32</v>
      </c>
      <c r="LZ20" s="388" t="s">
        <v>1543</v>
      </c>
      <c r="MA20" s="389">
        <f t="shared" si="144"/>
        <v>1</v>
      </c>
      <c r="MB20" s="389">
        <f t="shared" si="145"/>
        <v>8</v>
      </c>
      <c r="MC20" s="390">
        <v>10</v>
      </c>
      <c r="MD20" s="388" t="s">
        <v>1623</v>
      </c>
      <c r="ME20" s="389">
        <f t="shared" si="146"/>
        <v>1</v>
      </c>
      <c r="MF20" s="389">
        <f t="shared" si="147"/>
        <v>2</v>
      </c>
      <c r="MG20" s="390">
        <v>80000</v>
      </c>
      <c r="MH20" s="398" t="str">
        <f t="shared" si="148"/>
        <v>1|8|10,1|2|80000</v>
      </c>
      <c r="OX20" s="341">
        <v>70</v>
      </c>
      <c r="OY20" s="388" t="s">
        <v>1543</v>
      </c>
      <c r="OZ20" s="389">
        <f t="shared" si="165"/>
        <v>1</v>
      </c>
      <c r="PA20" s="389">
        <f t="shared" si="166"/>
        <v>8</v>
      </c>
      <c r="PB20" s="390">
        <v>10</v>
      </c>
      <c r="PC20" s="388" t="s">
        <v>1865</v>
      </c>
      <c r="PD20" s="389">
        <f t="shared" si="167"/>
        <v>2</v>
      </c>
      <c r="PE20" s="389">
        <f t="shared" si="168"/>
        <v>1002</v>
      </c>
      <c r="PF20" s="390">
        <v>2</v>
      </c>
      <c r="PG20" s="398" t="str">
        <f t="shared" si="169"/>
        <v>1|8|10,2|1002|2</v>
      </c>
      <c r="PI20" s="341">
        <v>70</v>
      </c>
      <c r="PJ20" s="388" t="s">
        <v>1543</v>
      </c>
      <c r="PK20" s="389">
        <f t="shared" si="170"/>
        <v>1</v>
      </c>
      <c r="PL20" s="389">
        <f t="shared" si="171"/>
        <v>8</v>
      </c>
      <c r="PM20" s="390">
        <v>10</v>
      </c>
      <c r="PN20" s="388" t="s">
        <v>1866</v>
      </c>
      <c r="PO20" s="389">
        <f t="shared" si="172"/>
        <v>2</v>
      </c>
      <c r="PP20" s="389">
        <f t="shared" si="173"/>
        <v>1004</v>
      </c>
      <c r="PQ20" s="390">
        <v>2</v>
      </c>
      <c r="PR20" s="398" t="str">
        <f t="shared" si="174"/>
        <v>1|8|10,2|1004|2</v>
      </c>
      <c r="PT20" s="341">
        <v>220</v>
      </c>
      <c r="PU20" s="388" t="s">
        <v>1543</v>
      </c>
      <c r="PV20" s="389">
        <f t="shared" si="175"/>
        <v>1</v>
      </c>
      <c r="PW20" s="389">
        <f t="shared" si="176"/>
        <v>8</v>
      </c>
      <c r="PX20" s="390">
        <v>5</v>
      </c>
      <c r="PY20" s="388" t="s">
        <v>1623</v>
      </c>
      <c r="PZ20" s="389">
        <f t="shared" si="177"/>
        <v>1</v>
      </c>
      <c r="QA20" s="389">
        <f t="shared" si="178"/>
        <v>2</v>
      </c>
      <c r="QB20" s="390">
        <v>80000</v>
      </c>
      <c r="QC20" s="398" t="str">
        <f t="shared" si="179"/>
        <v>1|8|5,1|2|80000</v>
      </c>
      <c r="QE20" s="402">
        <v>2200</v>
      </c>
      <c r="QF20" s="388" t="s">
        <v>1543</v>
      </c>
      <c r="QG20" s="389">
        <f t="shared" si="180"/>
        <v>1</v>
      </c>
      <c r="QH20" s="389">
        <f t="shared" si="181"/>
        <v>8</v>
      </c>
      <c r="QI20" s="390">
        <v>5</v>
      </c>
      <c r="QJ20" s="388" t="s">
        <v>1623</v>
      </c>
      <c r="QK20" s="389">
        <f t="shared" si="182"/>
        <v>1</v>
      </c>
      <c r="QL20" s="389">
        <f t="shared" si="183"/>
        <v>2</v>
      </c>
      <c r="QM20" s="390">
        <v>80000</v>
      </c>
      <c r="QN20" s="398" t="str">
        <f t="shared" si="184"/>
        <v>1|8|5,1|2|80000</v>
      </c>
      <c r="QP20" s="341">
        <v>80</v>
      </c>
      <c r="QQ20" s="388" t="s">
        <v>1543</v>
      </c>
      <c r="QR20" s="389">
        <f t="shared" si="185"/>
        <v>1</v>
      </c>
      <c r="QS20" s="389">
        <f t="shared" si="186"/>
        <v>8</v>
      </c>
      <c r="QT20" s="390">
        <v>5</v>
      </c>
      <c r="QU20" s="388" t="s">
        <v>1867</v>
      </c>
      <c r="QV20" s="389">
        <f t="shared" si="187"/>
        <v>2</v>
      </c>
      <c r="QW20" s="389">
        <f t="shared" si="188"/>
        <v>1001</v>
      </c>
      <c r="QX20" s="390">
        <v>2</v>
      </c>
      <c r="QY20" s="398" t="str">
        <f t="shared" si="189"/>
        <v>1|8|5,2|1001|2</v>
      </c>
      <c r="RA20" s="341">
        <v>80</v>
      </c>
      <c r="RB20" s="388" t="s">
        <v>1543</v>
      </c>
      <c r="RC20" s="389">
        <f t="shared" si="190"/>
        <v>1</v>
      </c>
      <c r="RD20" s="389">
        <f t="shared" si="191"/>
        <v>8</v>
      </c>
      <c r="RE20" s="390">
        <v>5</v>
      </c>
      <c r="RF20" s="388" t="s">
        <v>1865</v>
      </c>
      <c r="RG20" s="389">
        <f t="shared" si="192"/>
        <v>2</v>
      </c>
      <c r="RH20" s="389">
        <f t="shared" si="193"/>
        <v>1002</v>
      </c>
      <c r="RI20" s="390">
        <v>2</v>
      </c>
      <c r="RJ20" s="398" t="str">
        <f t="shared" si="194"/>
        <v>1|8|5,2|1002|2</v>
      </c>
      <c r="RK20" s="341">
        <v>75</v>
      </c>
      <c r="RL20" s="125">
        <f t="shared" si="149"/>
        <v>1800</v>
      </c>
      <c r="RM20" s="388" t="s">
        <v>1543</v>
      </c>
      <c r="RN20" s="389">
        <f t="shared" si="195"/>
        <v>1</v>
      </c>
      <c r="RO20" s="389">
        <f t="shared" si="196"/>
        <v>8</v>
      </c>
      <c r="RP20" s="390">
        <f t="shared" si="293"/>
        <v>10</v>
      </c>
      <c r="RQ20" s="388" t="s">
        <v>1623</v>
      </c>
      <c r="RR20" s="389">
        <f t="shared" si="197"/>
        <v>1</v>
      </c>
      <c r="RS20" s="389">
        <f t="shared" si="198"/>
        <v>2</v>
      </c>
      <c r="RT20" s="390">
        <v>80000</v>
      </c>
      <c r="RU20" s="398" t="str">
        <f t="shared" si="199"/>
        <v>1|8|10,1|2|80000</v>
      </c>
      <c r="RV20" s="341">
        <v>75</v>
      </c>
      <c r="RW20" s="125">
        <f t="shared" si="150"/>
        <v>1800</v>
      </c>
      <c r="RX20" s="388" t="s">
        <v>1543</v>
      </c>
      <c r="RY20" s="389">
        <f t="shared" si="200"/>
        <v>1</v>
      </c>
      <c r="RZ20" s="389">
        <f t="shared" si="201"/>
        <v>8</v>
      </c>
      <c r="SA20" s="390">
        <f t="shared" si="294"/>
        <v>10</v>
      </c>
      <c r="SB20" s="388" t="s">
        <v>1623</v>
      </c>
      <c r="SC20" s="389">
        <f t="shared" si="202"/>
        <v>1</v>
      </c>
      <c r="SD20" s="389">
        <f t="shared" si="203"/>
        <v>2</v>
      </c>
      <c r="SE20" s="390">
        <v>80000</v>
      </c>
      <c r="SF20" s="398" t="str">
        <f t="shared" si="204"/>
        <v>1|8|10,1|2|80000</v>
      </c>
      <c r="SG20" s="341">
        <v>75</v>
      </c>
      <c r="SH20" s="125">
        <f t="shared" si="151"/>
        <v>1800</v>
      </c>
      <c r="SI20" s="388" t="s">
        <v>1543</v>
      </c>
      <c r="SJ20" s="389">
        <f t="shared" si="205"/>
        <v>1</v>
      </c>
      <c r="SK20" s="389">
        <f t="shared" si="206"/>
        <v>8</v>
      </c>
      <c r="SL20" s="390">
        <f t="shared" si="295"/>
        <v>10</v>
      </c>
      <c r="SM20" s="388" t="s">
        <v>1623</v>
      </c>
      <c r="SN20" s="389">
        <f t="shared" si="207"/>
        <v>1</v>
      </c>
      <c r="SO20" s="389">
        <f t="shared" si="208"/>
        <v>2</v>
      </c>
      <c r="SP20" s="390">
        <v>80000</v>
      </c>
      <c r="SQ20" s="398" t="str">
        <f t="shared" si="209"/>
        <v>1|8|10,1|2|80000</v>
      </c>
      <c r="TY20" s="341">
        <f t="shared" si="152"/>
        <v>32.5</v>
      </c>
      <c r="TZ20" s="341">
        <v>65</v>
      </c>
      <c r="UA20" s="388" t="s">
        <v>1543</v>
      </c>
      <c r="UB20" s="389">
        <f t="shared" si="210"/>
        <v>1</v>
      </c>
      <c r="UC20" s="389">
        <f t="shared" si="271"/>
        <v>8</v>
      </c>
      <c r="UD20" s="390">
        <v>3</v>
      </c>
      <c r="UE20" s="388" t="s">
        <v>1859</v>
      </c>
      <c r="UF20" s="389">
        <f t="shared" si="212"/>
        <v>2</v>
      </c>
      <c r="UG20" s="389">
        <f t="shared" si="272"/>
        <v>1001</v>
      </c>
      <c r="UH20" s="390">
        <v>2</v>
      </c>
      <c r="UI20" s="398" t="str">
        <f t="shared" si="273"/>
        <v>1|8|3,2|1001|2</v>
      </c>
    </row>
    <row r="21" spans="1:555" ht="15" x14ac:dyDescent="0.35">
      <c r="A21" s="341" t="str">
        <f>'抽奖|MoonBless'!DN21</f>
        <v>50元话费卡</v>
      </c>
      <c r="B21" s="341">
        <f>'抽奖|MoonBless'!DO21</f>
        <v>50</v>
      </c>
      <c r="C21" s="341">
        <f>'抽奖|MoonBless'!DP21</f>
        <v>1000</v>
      </c>
      <c r="D21" s="341">
        <f>'抽奖|MoonBless'!DQ21</f>
        <v>2</v>
      </c>
      <c r="E21" s="341">
        <f>'抽奖|MoonBless'!DR21</f>
        <v>1210</v>
      </c>
      <c r="G21" s="125">
        <f t="shared" si="257"/>
        <v>70</v>
      </c>
      <c r="H21" s="388" t="s">
        <v>1543</v>
      </c>
      <c r="I21" s="389">
        <f t="shared" si="5"/>
        <v>1</v>
      </c>
      <c r="J21" s="389">
        <f t="shared" si="6"/>
        <v>8</v>
      </c>
      <c r="K21" s="390">
        <v>15</v>
      </c>
      <c r="L21" s="388" t="s">
        <v>1623</v>
      </c>
      <c r="M21" s="389">
        <f t="shared" si="7"/>
        <v>1</v>
      </c>
      <c r="N21" s="389">
        <f t="shared" si="8"/>
        <v>2</v>
      </c>
      <c r="O21" s="390">
        <v>80000</v>
      </c>
      <c r="P21" s="341" t="str">
        <f t="shared" si="9"/>
        <v>1|8|15,1|2|80000</v>
      </c>
      <c r="Q21" s="404">
        <f t="shared" si="10"/>
        <v>16.203703703703706</v>
      </c>
      <c r="R21" s="125">
        <v>350000</v>
      </c>
      <c r="S21" s="388" t="s">
        <v>1543</v>
      </c>
      <c r="T21" s="389">
        <f t="shared" si="11"/>
        <v>1</v>
      </c>
      <c r="U21" s="389">
        <f t="shared" si="12"/>
        <v>8</v>
      </c>
      <c r="V21" s="390">
        <f t="shared" si="297"/>
        <v>15</v>
      </c>
      <c r="W21" s="388" t="s">
        <v>1623</v>
      </c>
      <c r="X21" s="389">
        <f t="shared" si="13"/>
        <v>1</v>
      </c>
      <c r="Y21" s="389">
        <f t="shared" si="14"/>
        <v>2</v>
      </c>
      <c r="Z21" s="390">
        <v>80000</v>
      </c>
      <c r="AA21" s="341" t="str">
        <f t="shared" si="15"/>
        <v>1|8|15,1|2|80000</v>
      </c>
      <c r="AB21" s="404">
        <f>VLOOKUP(AC21,'用户升级|RoleUp'!A:L,12,0)</f>
        <v>500.21666666666664</v>
      </c>
      <c r="AC21" s="125">
        <v>85</v>
      </c>
      <c r="AD21" s="388" t="s">
        <v>1543</v>
      </c>
      <c r="AE21" s="389">
        <f t="shared" si="16"/>
        <v>1</v>
      </c>
      <c r="AF21" s="389">
        <f t="shared" si="17"/>
        <v>8</v>
      </c>
      <c r="AG21" s="390">
        <f t="shared" si="270"/>
        <v>30</v>
      </c>
      <c r="AH21" s="388" t="s">
        <v>1623</v>
      </c>
      <c r="AI21" s="389">
        <f t="shared" si="18"/>
        <v>1</v>
      </c>
      <c r="AJ21" s="389">
        <f t="shared" si="19"/>
        <v>2</v>
      </c>
      <c r="AK21" s="390">
        <v>250000</v>
      </c>
      <c r="AL21" s="341" t="str">
        <f t="shared" si="20"/>
        <v>1|8|30,1|2|250000</v>
      </c>
      <c r="AM21" s="341">
        <f t="shared" si="154"/>
        <v>35</v>
      </c>
      <c r="AN21" s="125">
        <v>140</v>
      </c>
      <c r="AO21" s="388" t="s">
        <v>1543</v>
      </c>
      <c r="AP21" s="389">
        <f t="shared" si="155"/>
        <v>1</v>
      </c>
      <c r="AQ21" s="389">
        <f t="shared" si="156"/>
        <v>8</v>
      </c>
      <c r="AR21" s="390">
        <f>AR11+5</f>
        <v>15</v>
      </c>
      <c r="AS21" s="388" t="s">
        <v>1644</v>
      </c>
      <c r="AT21" s="389">
        <f t="shared" si="157"/>
        <v>2</v>
      </c>
      <c r="AU21" s="389">
        <f t="shared" si="158"/>
        <v>1001</v>
      </c>
      <c r="AV21" s="390">
        <f t="shared" si="296"/>
        <v>3</v>
      </c>
      <c r="AW21" s="341" t="str">
        <f t="shared" si="159"/>
        <v>1|8|15,2|1001|3</v>
      </c>
      <c r="AX21" s="403">
        <f t="shared" si="27"/>
        <v>30</v>
      </c>
      <c r="AY21" s="125">
        <v>1800</v>
      </c>
      <c r="AZ21" s="388" t="s">
        <v>1543</v>
      </c>
      <c r="BA21" s="389">
        <f t="shared" si="28"/>
        <v>1</v>
      </c>
      <c r="BB21" s="389">
        <f t="shared" si="29"/>
        <v>8</v>
      </c>
      <c r="BC21" s="390">
        <v>10</v>
      </c>
      <c r="BD21" s="388" t="s">
        <v>1653</v>
      </c>
      <c r="BE21" s="389">
        <f t="shared" si="30"/>
        <v>1</v>
      </c>
      <c r="BF21" s="389">
        <f t="shared" si="31"/>
        <v>2</v>
      </c>
      <c r="BG21" s="390">
        <v>85000</v>
      </c>
      <c r="BH21" s="341" t="str">
        <f t="shared" si="32"/>
        <v>1|8|10,1|2|85000</v>
      </c>
      <c r="BT21" s="341">
        <f t="shared" si="38"/>
        <v>80000000</v>
      </c>
      <c r="BU21" s="402">
        <v>1600000000</v>
      </c>
      <c r="BV21" s="388" t="s">
        <v>1731</v>
      </c>
      <c r="BW21" s="389">
        <f t="shared" si="160"/>
        <v>1</v>
      </c>
      <c r="BX21" s="389">
        <f t="shared" si="161"/>
        <v>8</v>
      </c>
      <c r="BY21" s="390">
        <v>10</v>
      </c>
      <c r="BZ21" s="388" t="s">
        <v>1856</v>
      </c>
      <c r="CA21" s="389">
        <f t="shared" si="162"/>
        <v>2</v>
      </c>
      <c r="CB21" s="389">
        <f t="shared" si="163"/>
        <v>1001</v>
      </c>
      <c r="CC21" s="390">
        <f t="shared" si="258"/>
        <v>5</v>
      </c>
      <c r="CD21" s="398" t="str">
        <f t="shared" si="164"/>
        <v>1|8|10,2|1001|5</v>
      </c>
      <c r="CF21" s="125">
        <v>2400</v>
      </c>
      <c r="CG21" s="388" t="s">
        <v>1543</v>
      </c>
      <c r="CH21" s="389">
        <f t="shared" si="39"/>
        <v>1</v>
      </c>
      <c r="CI21" s="389">
        <f t="shared" si="40"/>
        <v>8</v>
      </c>
      <c r="CJ21" s="390">
        <v>10</v>
      </c>
      <c r="CK21" s="388" t="s">
        <v>1857</v>
      </c>
      <c r="CL21" s="389">
        <f t="shared" si="41"/>
        <v>1</v>
      </c>
      <c r="CM21" s="389">
        <f t="shared" si="42"/>
        <v>1</v>
      </c>
      <c r="CN21" s="390">
        <f t="shared" si="215"/>
        <v>9</v>
      </c>
      <c r="CO21" s="398" t="str">
        <f t="shared" si="43"/>
        <v>1|8|10,1|1|9</v>
      </c>
      <c r="CQ21" s="125">
        <v>2400</v>
      </c>
      <c r="CR21" s="388" t="s">
        <v>1543</v>
      </c>
      <c r="CS21" s="389">
        <f t="shared" si="44"/>
        <v>1</v>
      </c>
      <c r="CT21" s="389">
        <f t="shared" si="45"/>
        <v>8</v>
      </c>
      <c r="CU21" s="390">
        <v>10</v>
      </c>
      <c r="CV21" s="388" t="s">
        <v>1644</v>
      </c>
      <c r="CW21" s="389">
        <f t="shared" si="46"/>
        <v>2</v>
      </c>
      <c r="CX21" s="389">
        <f t="shared" si="47"/>
        <v>1001</v>
      </c>
      <c r="CY21" s="390">
        <f t="shared" si="259"/>
        <v>4</v>
      </c>
      <c r="CZ21" s="398" t="str">
        <f t="shared" si="48"/>
        <v>1|8|10,2|1001|4</v>
      </c>
      <c r="DB21" s="125">
        <v>2400</v>
      </c>
      <c r="DC21" s="388" t="s">
        <v>1543</v>
      </c>
      <c r="DD21" s="389">
        <f t="shared" si="49"/>
        <v>1</v>
      </c>
      <c r="DE21" s="389">
        <f t="shared" si="50"/>
        <v>8</v>
      </c>
      <c r="DF21" s="390">
        <v>10</v>
      </c>
      <c r="DG21" s="388" t="s">
        <v>1858</v>
      </c>
      <c r="DH21" s="389">
        <f t="shared" si="51"/>
        <v>2</v>
      </c>
      <c r="DI21" s="389">
        <f t="shared" si="52"/>
        <v>1002</v>
      </c>
      <c r="DJ21" s="390">
        <f t="shared" si="260"/>
        <v>4</v>
      </c>
      <c r="DK21" s="398" t="str">
        <f t="shared" si="53"/>
        <v>1|8|10,2|1002|4</v>
      </c>
      <c r="DM21" s="125">
        <v>2400</v>
      </c>
      <c r="DN21" s="388" t="s">
        <v>1543</v>
      </c>
      <c r="DO21" s="389">
        <f t="shared" si="54"/>
        <v>1</v>
      </c>
      <c r="DP21" s="389">
        <f t="shared" si="55"/>
        <v>8</v>
      </c>
      <c r="DQ21" s="390">
        <v>10</v>
      </c>
      <c r="DR21" s="388" t="s">
        <v>1623</v>
      </c>
      <c r="DS21" s="389">
        <f t="shared" si="56"/>
        <v>1</v>
      </c>
      <c r="DT21" s="389">
        <f t="shared" si="57"/>
        <v>2</v>
      </c>
      <c r="DU21" s="390">
        <v>100000</v>
      </c>
      <c r="DV21" s="398" t="str">
        <f t="shared" si="58"/>
        <v>1|8|10,1|2|100000</v>
      </c>
      <c r="DX21" s="125">
        <v>10000</v>
      </c>
      <c r="DY21" s="388" t="s">
        <v>1543</v>
      </c>
      <c r="DZ21" s="389">
        <f t="shared" si="274"/>
        <v>1</v>
      </c>
      <c r="EA21" s="389">
        <f t="shared" si="275"/>
        <v>8</v>
      </c>
      <c r="EB21" s="390">
        <v>10</v>
      </c>
      <c r="EC21" s="388" t="s">
        <v>1623</v>
      </c>
      <c r="ED21" s="389">
        <f t="shared" si="276"/>
        <v>1</v>
      </c>
      <c r="EE21" s="389">
        <f t="shared" si="277"/>
        <v>2</v>
      </c>
      <c r="EF21" s="390">
        <v>85000</v>
      </c>
      <c r="EG21" s="398" t="str">
        <f t="shared" si="278"/>
        <v>1|8|10,1|2|85000</v>
      </c>
      <c r="EI21" s="125">
        <v>1000</v>
      </c>
      <c r="EJ21" s="388" t="s">
        <v>1543</v>
      </c>
      <c r="EK21" s="389">
        <f t="shared" si="216"/>
        <v>1</v>
      </c>
      <c r="EL21" s="389">
        <f t="shared" si="217"/>
        <v>8</v>
      </c>
      <c r="EM21" s="390">
        <f t="shared" si="261"/>
        <v>4</v>
      </c>
      <c r="EN21" s="388" t="s">
        <v>1858</v>
      </c>
      <c r="EO21" s="389">
        <f t="shared" si="218"/>
        <v>2</v>
      </c>
      <c r="EP21" s="389">
        <f t="shared" si="219"/>
        <v>1002</v>
      </c>
      <c r="EQ21" s="390">
        <f t="shared" si="285"/>
        <v>2</v>
      </c>
      <c r="ER21" s="398" t="str">
        <f t="shared" si="220"/>
        <v>1|8|4,2|1002|2</v>
      </c>
      <c r="ET21" s="125">
        <v>1000</v>
      </c>
      <c r="EU21" s="388" t="s">
        <v>1543</v>
      </c>
      <c r="EV21" s="389">
        <f t="shared" si="221"/>
        <v>1</v>
      </c>
      <c r="EW21" s="389">
        <f t="shared" si="222"/>
        <v>8</v>
      </c>
      <c r="EX21" s="390">
        <f t="shared" si="262"/>
        <v>8</v>
      </c>
      <c r="EY21" s="388" t="s">
        <v>1859</v>
      </c>
      <c r="EZ21" s="389">
        <f t="shared" si="223"/>
        <v>2</v>
      </c>
      <c r="FA21" s="389">
        <f t="shared" si="224"/>
        <v>1001</v>
      </c>
      <c r="FB21" s="390">
        <f t="shared" si="286"/>
        <v>2</v>
      </c>
      <c r="FC21" s="398" t="str">
        <f t="shared" si="225"/>
        <v>1|8|8,2|1001|2</v>
      </c>
      <c r="FE21" s="125">
        <v>1000</v>
      </c>
      <c r="FF21" s="388" t="s">
        <v>1543</v>
      </c>
      <c r="FG21" s="389">
        <f t="shared" si="226"/>
        <v>1</v>
      </c>
      <c r="FH21" s="389">
        <f t="shared" si="227"/>
        <v>8</v>
      </c>
      <c r="FI21" s="390">
        <f t="shared" si="263"/>
        <v>12</v>
      </c>
      <c r="FJ21" s="388" t="s">
        <v>1878</v>
      </c>
      <c r="FK21" s="389">
        <f t="shared" si="228"/>
        <v>2</v>
      </c>
      <c r="FL21" s="389">
        <f t="shared" si="229"/>
        <v>1003</v>
      </c>
      <c r="FM21" s="390">
        <f t="shared" si="287"/>
        <v>2</v>
      </c>
      <c r="FN21" s="398" t="str">
        <f t="shared" si="230"/>
        <v>1|8|12,2|1003|2</v>
      </c>
      <c r="FP21" s="125">
        <v>1000</v>
      </c>
      <c r="FQ21" s="388" t="s">
        <v>1543</v>
      </c>
      <c r="FR21" s="389">
        <f t="shared" si="231"/>
        <v>1</v>
      </c>
      <c r="FS21" s="389">
        <f t="shared" si="232"/>
        <v>8</v>
      </c>
      <c r="FT21" s="390">
        <f t="shared" si="264"/>
        <v>16</v>
      </c>
      <c r="FU21" s="388" t="s">
        <v>1855</v>
      </c>
      <c r="FV21" s="389">
        <f t="shared" si="233"/>
        <v>2</v>
      </c>
      <c r="FW21" s="389">
        <f t="shared" si="234"/>
        <v>1003</v>
      </c>
      <c r="FX21" s="390">
        <f t="shared" si="288"/>
        <v>3</v>
      </c>
      <c r="FY21" s="398" t="str">
        <f t="shared" si="235"/>
        <v>1|8|16,2|1003|3</v>
      </c>
      <c r="GA21" s="125">
        <v>2400</v>
      </c>
      <c r="GB21" s="388" t="s">
        <v>1543</v>
      </c>
      <c r="GC21" s="389">
        <f t="shared" si="84"/>
        <v>1</v>
      </c>
      <c r="GD21" s="389">
        <f t="shared" si="85"/>
        <v>8</v>
      </c>
      <c r="GE21" s="390">
        <v>10</v>
      </c>
      <c r="GF21" s="388" t="s">
        <v>1623</v>
      </c>
      <c r="GG21" s="389">
        <f t="shared" si="86"/>
        <v>1</v>
      </c>
      <c r="GH21" s="389">
        <f t="shared" si="87"/>
        <v>2</v>
      </c>
      <c r="GI21" s="390">
        <v>85000</v>
      </c>
      <c r="GJ21" s="398" t="str">
        <f t="shared" si="88"/>
        <v>1|8|10,1|2|85000</v>
      </c>
      <c r="GL21" s="125">
        <v>2400</v>
      </c>
      <c r="GM21" s="388" t="s">
        <v>1543</v>
      </c>
      <c r="GN21" s="389">
        <f t="shared" si="89"/>
        <v>1</v>
      </c>
      <c r="GO21" s="389">
        <f t="shared" si="90"/>
        <v>8</v>
      </c>
      <c r="GP21" s="390">
        <v>10</v>
      </c>
      <c r="GQ21" s="388" t="s">
        <v>1623</v>
      </c>
      <c r="GR21" s="389">
        <f t="shared" si="91"/>
        <v>1</v>
      </c>
      <c r="GS21" s="389">
        <f t="shared" si="92"/>
        <v>2</v>
      </c>
      <c r="GT21" s="390">
        <v>85000</v>
      </c>
      <c r="GU21" s="398" t="str">
        <f t="shared" si="93"/>
        <v>1|8|10,1|2|85000</v>
      </c>
      <c r="GW21" s="125">
        <v>2400</v>
      </c>
      <c r="GX21" s="388" t="s">
        <v>1543</v>
      </c>
      <c r="GY21" s="389">
        <f t="shared" si="94"/>
        <v>1</v>
      </c>
      <c r="GZ21" s="389">
        <f t="shared" si="95"/>
        <v>8</v>
      </c>
      <c r="HA21" s="390">
        <v>10</v>
      </c>
      <c r="HB21" s="388" t="s">
        <v>1623</v>
      </c>
      <c r="HC21" s="389">
        <f t="shared" si="96"/>
        <v>1</v>
      </c>
      <c r="HD21" s="389">
        <f t="shared" si="97"/>
        <v>2</v>
      </c>
      <c r="HE21" s="390">
        <v>85000</v>
      </c>
      <c r="HF21" s="398" t="str">
        <f t="shared" si="98"/>
        <v>1|8|10,1|2|85000</v>
      </c>
      <c r="HH21" s="125">
        <v>2400</v>
      </c>
      <c r="HI21" s="388" t="s">
        <v>1543</v>
      </c>
      <c r="HJ21" s="389">
        <f t="shared" si="99"/>
        <v>1</v>
      </c>
      <c r="HK21" s="389">
        <f t="shared" si="100"/>
        <v>8</v>
      </c>
      <c r="HL21" s="390">
        <v>10</v>
      </c>
      <c r="HM21" s="388" t="s">
        <v>1623</v>
      </c>
      <c r="HN21" s="389">
        <f t="shared" si="101"/>
        <v>1</v>
      </c>
      <c r="HO21" s="389">
        <f t="shared" si="102"/>
        <v>2</v>
      </c>
      <c r="HP21" s="390">
        <v>85000</v>
      </c>
      <c r="HQ21" s="398" t="str">
        <f t="shared" si="103"/>
        <v>1|8|10,1|2|85000</v>
      </c>
      <c r="HS21" s="125">
        <v>1000</v>
      </c>
      <c r="HT21" s="388" t="s">
        <v>1543</v>
      </c>
      <c r="HU21" s="389">
        <f t="shared" si="236"/>
        <v>1</v>
      </c>
      <c r="HV21" s="389">
        <f t="shared" si="237"/>
        <v>8</v>
      </c>
      <c r="HW21" s="390">
        <f t="shared" si="265"/>
        <v>4</v>
      </c>
      <c r="HX21" s="388" t="s">
        <v>1860</v>
      </c>
      <c r="HY21" s="389">
        <f t="shared" si="238"/>
        <v>2</v>
      </c>
      <c r="HZ21" s="389">
        <f t="shared" si="239"/>
        <v>1001</v>
      </c>
      <c r="IA21" s="390">
        <f t="shared" si="289"/>
        <v>2</v>
      </c>
      <c r="IB21" s="398" t="str">
        <f t="shared" si="240"/>
        <v>1|8|4,2|1001|2</v>
      </c>
      <c r="ID21" s="125">
        <v>1000</v>
      </c>
      <c r="IE21" s="388" t="s">
        <v>1543</v>
      </c>
      <c r="IF21" s="389">
        <f t="shared" si="241"/>
        <v>1</v>
      </c>
      <c r="IG21" s="389">
        <f t="shared" si="242"/>
        <v>8</v>
      </c>
      <c r="IH21" s="390">
        <f t="shared" si="266"/>
        <v>8</v>
      </c>
      <c r="II21" s="388" t="s">
        <v>1644</v>
      </c>
      <c r="IJ21" s="389">
        <f t="shared" si="243"/>
        <v>2</v>
      </c>
      <c r="IK21" s="389">
        <f t="shared" si="244"/>
        <v>1001</v>
      </c>
      <c r="IL21" s="390">
        <f t="shared" si="290"/>
        <v>3</v>
      </c>
      <c r="IM21" s="398" t="str">
        <f t="shared" si="245"/>
        <v>1|8|8,2|1001|3</v>
      </c>
      <c r="IO21" s="125">
        <v>1000</v>
      </c>
      <c r="IP21" s="388" t="s">
        <v>1543</v>
      </c>
      <c r="IQ21" s="389">
        <f t="shared" si="246"/>
        <v>1</v>
      </c>
      <c r="IR21" s="389">
        <f t="shared" si="247"/>
        <v>8</v>
      </c>
      <c r="IS21" s="390">
        <f t="shared" si="267"/>
        <v>12</v>
      </c>
      <c r="IT21" s="388" t="s">
        <v>1861</v>
      </c>
      <c r="IU21" s="389">
        <f t="shared" si="248"/>
        <v>2</v>
      </c>
      <c r="IV21" s="389">
        <f t="shared" si="249"/>
        <v>1003</v>
      </c>
      <c r="IW21" s="390">
        <f t="shared" si="291"/>
        <v>2</v>
      </c>
      <c r="IX21" s="398" t="str">
        <f t="shared" si="250"/>
        <v>1|8|12,2|1003|2</v>
      </c>
      <c r="IZ21" s="125">
        <v>1000</v>
      </c>
      <c r="JA21" s="388" t="s">
        <v>1543</v>
      </c>
      <c r="JB21" s="389">
        <f t="shared" si="251"/>
        <v>1</v>
      </c>
      <c r="JC21" s="389">
        <f t="shared" si="252"/>
        <v>8</v>
      </c>
      <c r="JD21" s="390">
        <f t="shared" si="268"/>
        <v>16</v>
      </c>
      <c r="JE21" s="388" t="s">
        <v>1861</v>
      </c>
      <c r="JF21" s="389">
        <f t="shared" si="253"/>
        <v>2</v>
      </c>
      <c r="JG21" s="389">
        <f t="shared" si="254"/>
        <v>1003</v>
      </c>
      <c r="JH21" s="390">
        <f t="shared" si="292"/>
        <v>3</v>
      </c>
      <c r="JI21" s="398" t="str">
        <f t="shared" si="255"/>
        <v>1|8|16,2|1003|3</v>
      </c>
      <c r="JK21" s="125">
        <v>34</v>
      </c>
      <c r="JL21" s="388" t="s">
        <v>1543</v>
      </c>
      <c r="JM21" s="389">
        <f t="shared" si="279"/>
        <v>1</v>
      </c>
      <c r="JN21" s="389">
        <f t="shared" si="280"/>
        <v>8</v>
      </c>
      <c r="JO21" s="390">
        <v>5</v>
      </c>
      <c r="JP21" s="388" t="s">
        <v>1862</v>
      </c>
      <c r="JQ21" s="389">
        <f t="shared" si="281"/>
        <v>1</v>
      </c>
      <c r="JR21" s="389">
        <f t="shared" si="282"/>
        <v>2</v>
      </c>
      <c r="JS21" s="390">
        <v>85000</v>
      </c>
      <c r="JT21" s="398" t="str">
        <f t="shared" si="283"/>
        <v>1|8|5,1|2|85000</v>
      </c>
      <c r="JV21" s="125">
        <v>34</v>
      </c>
      <c r="JW21" s="388" t="s">
        <v>1543</v>
      </c>
      <c r="JX21" s="389">
        <f t="shared" si="129"/>
        <v>1</v>
      </c>
      <c r="JY21" s="389">
        <f t="shared" si="130"/>
        <v>8</v>
      </c>
      <c r="JZ21" s="390">
        <v>5</v>
      </c>
      <c r="KA21" s="388" t="s">
        <v>1857</v>
      </c>
      <c r="KB21" s="389">
        <f t="shared" si="131"/>
        <v>1</v>
      </c>
      <c r="KC21" s="389">
        <f t="shared" si="132"/>
        <v>1</v>
      </c>
      <c r="KD21" s="390">
        <f t="shared" si="256"/>
        <v>10</v>
      </c>
      <c r="KE21" s="398" t="str">
        <f t="shared" si="133"/>
        <v>1|8|5,1|1|10</v>
      </c>
      <c r="KG21" s="125">
        <v>34</v>
      </c>
      <c r="KH21" s="388" t="s">
        <v>1543</v>
      </c>
      <c r="KI21" s="389">
        <f t="shared" si="134"/>
        <v>1</v>
      </c>
      <c r="KJ21" s="389">
        <f t="shared" si="135"/>
        <v>8</v>
      </c>
      <c r="KK21" s="390">
        <v>5</v>
      </c>
      <c r="KL21" s="388" t="s">
        <v>1855</v>
      </c>
      <c r="KM21" s="389">
        <f t="shared" si="136"/>
        <v>2</v>
      </c>
      <c r="KN21" s="389">
        <f t="shared" si="137"/>
        <v>1003</v>
      </c>
      <c r="KO21" s="390">
        <f t="shared" si="269"/>
        <v>5</v>
      </c>
      <c r="KP21" s="398" t="str">
        <f t="shared" si="138"/>
        <v>1|8|5,2|1003|5</v>
      </c>
      <c r="LN21" s="125">
        <v>34</v>
      </c>
      <c r="LO21" s="388" t="s">
        <v>1543</v>
      </c>
      <c r="LP21" s="389">
        <f t="shared" si="139"/>
        <v>1</v>
      </c>
      <c r="LQ21" s="389">
        <f t="shared" si="140"/>
        <v>8</v>
      </c>
      <c r="LR21" s="390">
        <v>10</v>
      </c>
      <c r="LS21" s="388" t="s">
        <v>1623</v>
      </c>
      <c r="LT21" s="389">
        <f t="shared" si="141"/>
        <v>1</v>
      </c>
      <c r="LU21" s="389">
        <f t="shared" si="142"/>
        <v>2</v>
      </c>
      <c r="LV21" s="390">
        <v>85000</v>
      </c>
      <c r="LW21" s="398" t="str">
        <f t="shared" si="143"/>
        <v>1|8|10,1|2|85000</v>
      </c>
      <c r="LY21" s="125">
        <v>34</v>
      </c>
      <c r="LZ21" s="388" t="s">
        <v>1543</v>
      </c>
      <c r="MA21" s="389">
        <f t="shared" si="144"/>
        <v>1</v>
      </c>
      <c r="MB21" s="389">
        <f t="shared" si="145"/>
        <v>8</v>
      </c>
      <c r="MC21" s="390">
        <v>10</v>
      </c>
      <c r="MD21" s="388" t="s">
        <v>1623</v>
      </c>
      <c r="ME21" s="389">
        <f t="shared" si="146"/>
        <v>1</v>
      </c>
      <c r="MF21" s="389">
        <f t="shared" si="147"/>
        <v>2</v>
      </c>
      <c r="MG21" s="390">
        <v>85000</v>
      </c>
      <c r="MH21" s="398" t="str">
        <f t="shared" si="148"/>
        <v>1|8|10,1|2|85000</v>
      </c>
      <c r="OX21" s="341">
        <v>75</v>
      </c>
      <c r="OY21" s="388" t="s">
        <v>1543</v>
      </c>
      <c r="OZ21" s="389">
        <f t="shared" si="165"/>
        <v>1</v>
      </c>
      <c r="PA21" s="389">
        <f t="shared" si="166"/>
        <v>8</v>
      </c>
      <c r="PB21" s="390">
        <v>10</v>
      </c>
      <c r="PC21" s="388" t="s">
        <v>1865</v>
      </c>
      <c r="PD21" s="389">
        <f t="shared" si="167"/>
        <v>2</v>
      </c>
      <c r="PE21" s="389">
        <f t="shared" si="168"/>
        <v>1002</v>
      </c>
      <c r="PF21" s="390">
        <v>2</v>
      </c>
      <c r="PG21" s="398" t="str">
        <f t="shared" si="169"/>
        <v>1|8|10,2|1002|2</v>
      </c>
      <c r="PI21" s="341">
        <v>75</v>
      </c>
      <c r="PJ21" s="388" t="s">
        <v>1543</v>
      </c>
      <c r="PK21" s="389">
        <f t="shared" si="170"/>
        <v>1</v>
      </c>
      <c r="PL21" s="389">
        <f t="shared" si="171"/>
        <v>8</v>
      </c>
      <c r="PM21" s="390">
        <v>10</v>
      </c>
      <c r="PN21" s="388" t="s">
        <v>1866</v>
      </c>
      <c r="PO21" s="389">
        <f t="shared" si="172"/>
        <v>2</v>
      </c>
      <c r="PP21" s="389">
        <f t="shared" si="173"/>
        <v>1004</v>
      </c>
      <c r="PQ21" s="390">
        <v>2</v>
      </c>
      <c r="PR21" s="398" t="str">
        <f t="shared" si="174"/>
        <v>1|8|10,2|1004|2</v>
      </c>
      <c r="PT21" s="341">
        <v>240</v>
      </c>
      <c r="PU21" s="388" t="s">
        <v>1543</v>
      </c>
      <c r="PV21" s="389">
        <f t="shared" si="175"/>
        <v>1</v>
      </c>
      <c r="PW21" s="389">
        <f t="shared" si="176"/>
        <v>8</v>
      </c>
      <c r="PX21" s="390">
        <v>5</v>
      </c>
      <c r="PY21" s="388" t="s">
        <v>1623</v>
      </c>
      <c r="PZ21" s="389">
        <f t="shared" si="177"/>
        <v>1</v>
      </c>
      <c r="QA21" s="389">
        <f t="shared" si="178"/>
        <v>2</v>
      </c>
      <c r="QB21" s="390">
        <v>85000</v>
      </c>
      <c r="QC21" s="398" t="str">
        <f t="shared" si="179"/>
        <v>1|8|5,1|2|85000</v>
      </c>
      <c r="QE21" s="402">
        <v>2400</v>
      </c>
      <c r="QF21" s="388" t="s">
        <v>1543</v>
      </c>
      <c r="QG21" s="389">
        <f t="shared" si="180"/>
        <v>1</v>
      </c>
      <c r="QH21" s="389">
        <f t="shared" si="181"/>
        <v>8</v>
      </c>
      <c r="QI21" s="390">
        <v>5</v>
      </c>
      <c r="QJ21" s="388" t="s">
        <v>1623</v>
      </c>
      <c r="QK21" s="389">
        <f t="shared" si="182"/>
        <v>1</v>
      </c>
      <c r="QL21" s="389">
        <f t="shared" si="183"/>
        <v>2</v>
      </c>
      <c r="QM21" s="390">
        <v>85000</v>
      </c>
      <c r="QN21" s="398" t="str">
        <f t="shared" si="184"/>
        <v>1|8|5,1|2|85000</v>
      </c>
      <c r="QP21" s="341">
        <v>90</v>
      </c>
      <c r="QQ21" s="388" t="s">
        <v>1543</v>
      </c>
      <c r="QR21" s="389">
        <f t="shared" si="185"/>
        <v>1</v>
      </c>
      <c r="QS21" s="389">
        <f t="shared" si="186"/>
        <v>8</v>
      </c>
      <c r="QT21" s="390">
        <v>5</v>
      </c>
      <c r="QU21" s="388" t="s">
        <v>1867</v>
      </c>
      <c r="QV21" s="389">
        <f t="shared" si="187"/>
        <v>2</v>
      </c>
      <c r="QW21" s="389">
        <f t="shared" si="188"/>
        <v>1001</v>
      </c>
      <c r="QX21" s="390">
        <v>2</v>
      </c>
      <c r="QY21" s="398" t="str">
        <f t="shared" si="189"/>
        <v>1|8|5,2|1001|2</v>
      </c>
      <c r="RA21" s="341">
        <v>90</v>
      </c>
      <c r="RB21" s="388" t="s">
        <v>1543</v>
      </c>
      <c r="RC21" s="389">
        <f t="shared" si="190"/>
        <v>1</v>
      </c>
      <c r="RD21" s="389">
        <f t="shared" si="191"/>
        <v>8</v>
      </c>
      <c r="RE21" s="390">
        <v>5</v>
      </c>
      <c r="RF21" s="388" t="s">
        <v>1865</v>
      </c>
      <c r="RG21" s="389">
        <f t="shared" si="192"/>
        <v>2</v>
      </c>
      <c r="RH21" s="389">
        <f t="shared" si="193"/>
        <v>1002</v>
      </c>
      <c r="RI21" s="390">
        <v>2</v>
      </c>
      <c r="RJ21" s="398" t="str">
        <f t="shared" si="194"/>
        <v>1|8|5,2|1002|2</v>
      </c>
      <c r="RK21" s="341">
        <v>80</v>
      </c>
      <c r="RL21" s="125">
        <f t="shared" si="149"/>
        <v>1920</v>
      </c>
      <c r="RM21" s="388" t="s">
        <v>1543</v>
      </c>
      <c r="RN21" s="389">
        <f t="shared" si="195"/>
        <v>1</v>
      </c>
      <c r="RO21" s="389">
        <f t="shared" si="196"/>
        <v>8</v>
      </c>
      <c r="RP21" s="390">
        <f t="shared" si="293"/>
        <v>10</v>
      </c>
      <c r="RQ21" s="388" t="s">
        <v>1623</v>
      </c>
      <c r="RR21" s="389">
        <f t="shared" si="197"/>
        <v>1</v>
      </c>
      <c r="RS21" s="389">
        <f t="shared" si="198"/>
        <v>2</v>
      </c>
      <c r="RT21" s="390">
        <v>85000</v>
      </c>
      <c r="RU21" s="398" t="str">
        <f t="shared" si="199"/>
        <v>1|8|10,1|2|85000</v>
      </c>
      <c r="RV21" s="341">
        <v>80</v>
      </c>
      <c r="RW21" s="125">
        <f t="shared" si="150"/>
        <v>1920</v>
      </c>
      <c r="RX21" s="388" t="s">
        <v>1543</v>
      </c>
      <c r="RY21" s="389">
        <f t="shared" si="200"/>
        <v>1</v>
      </c>
      <c r="RZ21" s="389">
        <f t="shared" si="201"/>
        <v>8</v>
      </c>
      <c r="SA21" s="390">
        <f t="shared" si="294"/>
        <v>10</v>
      </c>
      <c r="SB21" s="388" t="s">
        <v>1623</v>
      </c>
      <c r="SC21" s="389">
        <f t="shared" si="202"/>
        <v>1</v>
      </c>
      <c r="SD21" s="389">
        <f t="shared" si="203"/>
        <v>2</v>
      </c>
      <c r="SE21" s="390">
        <v>85000</v>
      </c>
      <c r="SF21" s="398" t="str">
        <f t="shared" si="204"/>
        <v>1|8|10,1|2|85000</v>
      </c>
      <c r="SG21" s="341">
        <v>80</v>
      </c>
      <c r="SH21" s="125">
        <f t="shared" si="151"/>
        <v>1920</v>
      </c>
      <c r="SI21" s="388" t="s">
        <v>1543</v>
      </c>
      <c r="SJ21" s="389">
        <f t="shared" si="205"/>
        <v>1</v>
      </c>
      <c r="SK21" s="389">
        <f t="shared" si="206"/>
        <v>8</v>
      </c>
      <c r="SL21" s="390">
        <f t="shared" si="295"/>
        <v>10</v>
      </c>
      <c r="SM21" s="388" t="s">
        <v>1623</v>
      </c>
      <c r="SN21" s="389">
        <f t="shared" si="207"/>
        <v>1</v>
      </c>
      <c r="SO21" s="389">
        <f t="shared" si="208"/>
        <v>2</v>
      </c>
      <c r="SP21" s="390">
        <v>85000</v>
      </c>
      <c r="SQ21" s="398" t="str">
        <f t="shared" si="209"/>
        <v>1|8|10,1|2|85000</v>
      </c>
      <c r="TY21" s="341">
        <f t="shared" si="152"/>
        <v>35</v>
      </c>
      <c r="TZ21" s="341">
        <v>70</v>
      </c>
      <c r="UA21" s="388" t="s">
        <v>1543</v>
      </c>
      <c r="UB21" s="389">
        <f t="shared" si="210"/>
        <v>1</v>
      </c>
      <c r="UC21" s="389">
        <f t="shared" si="271"/>
        <v>8</v>
      </c>
      <c r="UD21" s="390">
        <v>3</v>
      </c>
      <c r="UE21" s="388" t="s">
        <v>1859</v>
      </c>
      <c r="UF21" s="389">
        <f t="shared" si="212"/>
        <v>2</v>
      </c>
      <c r="UG21" s="389">
        <f t="shared" si="272"/>
        <v>1001</v>
      </c>
      <c r="UH21" s="390">
        <v>2</v>
      </c>
      <c r="UI21" s="398" t="str">
        <f t="shared" si="273"/>
        <v>1|8|3,2|1001|2</v>
      </c>
    </row>
    <row r="22" spans="1:555" ht="15" x14ac:dyDescent="0.35">
      <c r="A22" s="341" t="str">
        <f>'抽奖|MoonBless'!DN22</f>
        <v>活跃度</v>
      </c>
      <c r="B22" s="341">
        <f>'抽奖|MoonBless'!DO22</f>
        <v>1</v>
      </c>
      <c r="C22" s="341">
        <f>'抽奖|MoonBless'!DP22</f>
        <v>20</v>
      </c>
      <c r="D22" s="341">
        <f>'抽奖|MoonBless'!DQ22</f>
        <v>1</v>
      </c>
      <c r="E22" s="341">
        <f>'抽奖|MoonBless'!DR22</f>
        <v>6</v>
      </c>
      <c r="G22" s="125">
        <f t="shared" si="257"/>
        <v>75</v>
      </c>
      <c r="H22" s="388" t="s">
        <v>1543</v>
      </c>
      <c r="I22" s="389">
        <f t="shared" si="5"/>
        <v>1</v>
      </c>
      <c r="J22" s="389">
        <f t="shared" si="6"/>
        <v>8</v>
      </c>
      <c r="K22" s="390">
        <v>15</v>
      </c>
      <c r="L22" s="388" t="s">
        <v>1623</v>
      </c>
      <c r="M22" s="389">
        <f t="shared" si="7"/>
        <v>1</v>
      </c>
      <c r="N22" s="389">
        <f t="shared" si="8"/>
        <v>2</v>
      </c>
      <c r="O22" s="390">
        <v>85000</v>
      </c>
      <c r="P22" s="341" t="str">
        <f t="shared" si="9"/>
        <v>1|8|15,1|2|85000</v>
      </c>
      <c r="Q22" s="404">
        <f t="shared" si="10"/>
        <v>18.518518518518519</v>
      </c>
      <c r="R22" s="125">
        <v>400000</v>
      </c>
      <c r="S22" s="388" t="s">
        <v>1543</v>
      </c>
      <c r="T22" s="389">
        <f t="shared" si="11"/>
        <v>1</v>
      </c>
      <c r="U22" s="389">
        <f t="shared" si="12"/>
        <v>8</v>
      </c>
      <c r="V22" s="390">
        <f t="shared" si="297"/>
        <v>15</v>
      </c>
      <c r="W22" s="388" t="s">
        <v>1623</v>
      </c>
      <c r="X22" s="389">
        <f t="shared" si="13"/>
        <v>1</v>
      </c>
      <c r="Y22" s="389">
        <f t="shared" si="14"/>
        <v>2</v>
      </c>
      <c r="Z22" s="390">
        <v>85000</v>
      </c>
      <c r="AA22" s="341" t="str">
        <f t="shared" si="15"/>
        <v>1|8|15,1|2|85000</v>
      </c>
      <c r="AB22" s="404">
        <f>VLOOKUP(AC22,'用户升级|RoleUp'!A:L,12,0)</f>
        <v>656.05</v>
      </c>
      <c r="AC22" s="125">
        <v>90</v>
      </c>
      <c r="AD22" s="388" t="s">
        <v>1543</v>
      </c>
      <c r="AE22" s="389">
        <f t="shared" si="16"/>
        <v>1</v>
      </c>
      <c r="AF22" s="389">
        <f t="shared" si="17"/>
        <v>8</v>
      </c>
      <c r="AG22" s="390">
        <f t="shared" si="270"/>
        <v>30</v>
      </c>
      <c r="AH22" s="388" t="s">
        <v>1623</v>
      </c>
      <c r="AI22" s="389">
        <f t="shared" si="18"/>
        <v>1</v>
      </c>
      <c r="AJ22" s="389">
        <f t="shared" si="19"/>
        <v>2</v>
      </c>
      <c r="AK22" s="390">
        <v>300000</v>
      </c>
      <c r="AL22" s="341" t="str">
        <f t="shared" si="20"/>
        <v>1|8|30,1|2|300000</v>
      </c>
      <c r="AM22" s="341">
        <f t="shared" si="154"/>
        <v>37.5</v>
      </c>
      <c r="AN22" s="125">
        <v>150</v>
      </c>
      <c r="AO22" s="388" t="s">
        <v>1543</v>
      </c>
      <c r="AP22" s="389">
        <f t="shared" si="155"/>
        <v>1</v>
      </c>
      <c r="AQ22" s="389">
        <f t="shared" si="156"/>
        <v>8</v>
      </c>
      <c r="AR22" s="390">
        <f t="shared" ref="AR22:AR47" si="298">AR12+5</f>
        <v>15</v>
      </c>
      <c r="AS22" s="388" t="s">
        <v>1644</v>
      </c>
      <c r="AT22" s="389">
        <f t="shared" si="157"/>
        <v>2</v>
      </c>
      <c r="AU22" s="389">
        <f t="shared" si="158"/>
        <v>1001</v>
      </c>
      <c r="AV22" s="390">
        <f t="shared" si="296"/>
        <v>3</v>
      </c>
      <c r="AW22" s="341" t="str">
        <f t="shared" si="159"/>
        <v>1|8|15,2|1001|3</v>
      </c>
      <c r="AX22" s="403">
        <f t="shared" si="27"/>
        <v>33.333333333333336</v>
      </c>
      <c r="AY22" s="125">
        <v>2000</v>
      </c>
      <c r="AZ22" s="388" t="s">
        <v>1543</v>
      </c>
      <c r="BA22" s="389">
        <f t="shared" si="28"/>
        <v>1</v>
      </c>
      <c r="BB22" s="389">
        <f t="shared" si="29"/>
        <v>8</v>
      </c>
      <c r="BC22" s="390">
        <v>10</v>
      </c>
      <c r="BD22" s="388" t="s">
        <v>1653</v>
      </c>
      <c r="BE22" s="389">
        <f t="shared" si="30"/>
        <v>1</v>
      </c>
      <c r="BF22" s="389">
        <f t="shared" si="31"/>
        <v>2</v>
      </c>
      <c r="BG22" s="390">
        <v>90000</v>
      </c>
      <c r="BH22" s="341" t="str">
        <f t="shared" si="32"/>
        <v>1|8|10,1|2|90000</v>
      </c>
      <c r="BT22" s="341">
        <f t="shared" si="38"/>
        <v>90000000</v>
      </c>
      <c r="BU22" s="402">
        <v>1800000000</v>
      </c>
      <c r="BV22" s="388" t="s">
        <v>1731</v>
      </c>
      <c r="BW22" s="389">
        <f t="shared" si="160"/>
        <v>1</v>
      </c>
      <c r="BX22" s="389">
        <f t="shared" si="161"/>
        <v>8</v>
      </c>
      <c r="BY22" s="390">
        <v>10</v>
      </c>
      <c r="BZ22" s="388" t="s">
        <v>1856</v>
      </c>
      <c r="CA22" s="389">
        <f t="shared" si="162"/>
        <v>2</v>
      </c>
      <c r="CB22" s="389">
        <f t="shared" si="163"/>
        <v>1001</v>
      </c>
      <c r="CC22" s="390">
        <f t="shared" si="258"/>
        <v>5</v>
      </c>
      <c r="CD22" s="398" t="str">
        <f t="shared" si="164"/>
        <v>1|8|10,2|1001|5</v>
      </c>
      <c r="CF22" s="125">
        <v>2600</v>
      </c>
      <c r="CG22" s="388" t="s">
        <v>1543</v>
      </c>
      <c r="CH22" s="389">
        <f t="shared" si="39"/>
        <v>1</v>
      </c>
      <c r="CI22" s="389">
        <f t="shared" si="40"/>
        <v>8</v>
      </c>
      <c r="CJ22" s="390">
        <v>10</v>
      </c>
      <c r="CK22" s="388" t="s">
        <v>1857</v>
      </c>
      <c r="CL22" s="389">
        <f t="shared" si="41"/>
        <v>1</v>
      </c>
      <c r="CM22" s="389">
        <f t="shared" si="42"/>
        <v>1</v>
      </c>
      <c r="CN22" s="390">
        <f t="shared" si="215"/>
        <v>9</v>
      </c>
      <c r="CO22" s="398" t="str">
        <f t="shared" si="43"/>
        <v>1|8|10,1|1|9</v>
      </c>
      <c r="CQ22" s="125">
        <v>2600</v>
      </c>
      <c r="CR22" s="388" t="s">
        <v>1543</v>
      </c>
      <c r="CS22" s="389">
        <f t="shared" si="44"/>
        <v>1</v>
      </c>
      <c r="CT22" s="389">
        <f t="shared" si="45"/>
        <v>8</v>
      </c>
      <c r="CU22" s="390">
        <v>10</v>
      </c>
      <c r="CV22" s="388" t="s">
        <v>1644</v>
      </c>
      <c r="CW22" s="389">
        <f t="shared" si="46"/>
        <v>2</v>
      </c>
      <c r="CX22" s="389">
        <f t="shared" si="47"/>
        <v>1001</v>
      </c>
      <c r="CY22" s="390">
        <f t="shared" si="259"/>
        <v>4</v>
      </c>
      <c r="CZ22" s="398" t="str">
        <f t="shared" si="48"/>
        <v>1|8|10,2|1001|4</v>
      </c>
      <c r="DB22" s="125">
        <v>2600</v>
      </c>
      <c r="DC22" s="388" t="s">
        <v>1543</v>
      </c>
      <c r="DD22" s="389">
        <f t="shared" si="49"/>
        <v>1</v>
      </c>
      <c r="DE22" s="389">
        <f t="shared" si="50"/>
        <v>8</v>
      </c>
      <c r="DF22" s="390">
        <v>10</v>
      </c>
      <c r="DG22" s="388" t="s">
        <v>1858</v>
      </c>
      <c r="DH22" s="389">
        <f t="shared" si="51"/>
        <v>2</v>
      </c>
      <c r="DI22" s="389">
        <f t="shared" si="52"/>
        <v>1002</v>
      </c>
      <c r="DJ22" s="390">
        <f t="shared" si="260"/>
        <v>4</v>
      </c>
      <c r="DK22" s="398" t="str">
        <f t="shared" si="53"/>
        <v>1|8|10,2|1002|4</v>
      </c>
      <c r="DM22" s="125">
        <v>2600</v>
      </c>
      <c r="DN22" s="388" t="s">
        <v>1543</v>
      </c>
      <c r="DO22" s="389">
        <f t="shared" si="54"/>
        <v>1</v>
      </c>
      <c r="DP22" s="389">
        <f t="shared" si="55"/>
        <v>8</v>
      </c>
      <c r="DQ22" s="390">
        <v>10</v>
      </c>
      <c r="DR22" s="388" t="s">
        <v>1623</v>
      </c>
      <c r="DS22" s="389">
        <f t="shared" si="56"/>
        <v>1</v>
      </c>
      <c r="DT22" s="389">
        <f t="shared" si="57"/>
        <v>2</v>
      </c>
      <c r="DU22" s="390">
        <v>105000</v>
      </c>
      <c r="DV22" s="398" t="str">
        <f t="shared" si="58"/>
        <v>1|8|10,1|2|105000</v>
      </c>
      <c r="DX22" s="125">
        <v>12000</v>
      </c>
      <c r="DY22" s="388" t="s">
        <v>1543</v>
      </c>
      <c r="DZ22" s="389">
        <f t="shared" si="274"/>
        <v>1</v>
      </c>
      <c r="EA22" s="389">
        <f t="shared" si="275"/>
        <v>8</v>
      </c>
      <c r="EB22" s="390">
        <v>15</v>
      </c>
      <c r="EC22" s="388" t="s">
        <v>1623</v>
      </c>
      <c r="ED22" s="389">
        <f t="shared" si="276"/>
        <v>1</v>
      </c>
      <c r="EE22" s="389">
        <f t="shared" si="277"/>
        <v>2</v>
      </c>
      <c r="EF22" s="390">
        <v>90000</v>
      </c>
      <c r="EG22" s="398" t="str">
        <f t="shared" si="278"/>
        <v>1|8|15,1|2|90000</v>
      </c>
      <c r="EI22" s="125">
        <v>1200</v>
      </c>
      <c r="EJ22" s="388" t="s">
        <v>1543</v>
      </c>
      <c r="EK22" s="389">
        <f t="shared" si="216"/>
        <v>1</v>
      </c>
      <c r="EL22" s="389">
        <f t="shared" si="217"/>
        <v>8</v>
      </c>
      <c r="EM22" s="390">
        <f t="shared" si="261"/>
        <v>4</v>
      </c>
      <c r="EN22" s="388" t="s">
        <v>1858</v>
      </c>
      <c r="EO22" s="389">
        <f t="shared" si="218"/>
        <v>2</v>
      </c>
      <c r="EP22" s="389">
        <f t="shared" si="219"/>
        <v>1002</v>
      </c>
      <c r="EQ22" s="390">
        <f t="shared" si="285"/>
        <v>2</v>
      </c>
      <c r="ER22" s="398" t="str">
        <f t="shared" si="220"/>
        <v>1|8|4,2|1002|2</v>
      </c>
      <c r="ET22" s="125">
        <v>1200</v>
      </c>
      <c r="EU22" s="388" t="s">
        <v>1543</v>
      </c>
      <c r="EV22" s="389">
        <f t="shared" si="221"/>
        <v>1</v>
      </c>
      <c r="EW22" s="389">
        <f t="shared" si="222"/>
        <v>8</v>
      </c>
      <c r="EX22" s="390">
        <f t="shared" si="262"/>
        <v>8</v>
      </c>
      <c r="EY22" s="388" t="s">
        <v>1859</v>
      </c>
      <c r="EZ22" s="389">
        <f t="shared" si="223"/>
        <v>2</v>
      </c>
      <c r="FA22" s="389">
        <f t="shared" si="224"/>
        <v>1001</v>
      </c>
      <c r="FB22" s="390">
        <f t="shared" si="286"/>
        <v>2</v>
      </c>
      <c r="FC22" s="398" t="str">
        <f t="shared" si="225"/>
        <v>1|8|8,2|1001|2</v>
      </c>
      <c r="FE22" s="125">
        <v>1200</v>
      </c>
      <c r="FF22" s="388" t="s">
        <v>1543</v>
      </c>
      <c r="FG22" s="389">
        <f t="shared" si="226"/>
        <v>1</v>
      </c>
      <c r="FH22" s="389">
        <f t="shared" si="227"/>
        <v>8</v>
      </c>
      <c r="FI22" s="390">
        <f t="shared" si="263"/>
        <v>12</v>
      </c>
      <c r="FJ22" s="388" t="s">
        <v>1878</v>
      </c>
      <c r="FK22" s="389">
        <f t="shared" si="228"/>
        <v>2</v>
      </c>
      <c r="FL22" s="389">
        <f t="shared" si="229"/>
        <v>1003</v>
      </c>
      <c r="FM22" s="390">
        <f t="shared" si="287"/>
        <v>2</v>
      </c>
      <c r="FN22" s="398" t="str">
        <f t="shared" si="230"/>
        <v>1|8|12,2|1003|2</v>
      </c>
      <c r="FP22" s="125">
        <v>1200</v>
      </c>
      <c r="FQ22" s="388" t="s">
        <v>1543</v>
      </c>
      <c r="FR22" s="389">
        <f t="shared" si="231"/>
        <v>1</v>
      </c>
      <c r="FS22" s="389">
        <f t="shared" si="232"/>
        <v>8</v>
      </c>
      <c r="FT22" s="390">
        <f t="shared" si="264"/>
        <v>16</v>
      </c>
      <c r="FU22" s="388" t="s">
        <v>1855</v>
      </c>
      <c r="FV22" s="389">
        <f t="shared" si="233"/>
        <v>2</v>
      </c>
      <c r="FW22" s="389">
        <f t="shared" si="234"/>
        <v>1003</v>
      </c>
      <c r="FX22" s="390">
        <f t="shared" si="288"/>
        <v>3</v>
      </c>
      <c r="FY22" s="398" t="str">
        <f t="shared" si="235"/>
        <v>1|8|16,2|1003|3</v>
      </c>
      <c r="GA22" s="125">
        <v>2600</v>
      </c>
      <c r="GB22" s="388" t="s">
        <v>1543</v>
      </c>
      <c r="GC22" s="389">
        <f t="shared" si="84"/>
        <v>1</v>
      </c>
      <c r="GD22" s="389">
        <f t="shared" si="85"/>
        <v>8</v>
      </c>
      <c r="GE22" s="390">
        <v>10</v>
      </c>
      <c r="GF22" s="388" t="s">
        <v>1623</v>
      </c>
      <c r="GG22" s="389">
        <f t="shared" si="86"/>
        <v>1</v>
      </c>
      <c r="GH22" s="389">
        <f t="shared" si="87"/>
        <v>2</v>
      </c>
      <c r="GI22" s="390">
        <v>90000</v>
      </c>
      <c r="GJ22" s="398" t="str">
        <f t="shared" si="88"/>
        <v>1|8|10,1|2|90000</v>
      </c>
      <c r="GL22" s="125">
        <v>2600</v>
      </c>
      <c r="GM22" s="388" t="s">
        <v>1543</v>
      </c>
      <c r="GN22" s="389">
        <f t="shared" si="89"/>
        <v>1</v>
      </c>
      <c r="GO22" s="389">
        <f t="shared" si="90"/>
        <v>8</v>
      </c>
      <c r="GP22" s="390">
        <v>10</v>
      </c>
      <c r="GQ22" s="388" t="s">
        <v>1623</v>
      </c>
      <c r="GR22" s="389">
        <f t="shared" si="91"/>
        <v>1</v>
      </c>
      <c r="GS22" s="389">
        <f t="shared" si="92"/>
        <v>2</v>
      </c>
      <c r="GT22" s="390">
        <v>90000</v>
      </c>
      <c r="GU22" s="398" t="str">
        <f t="shared" si="93"/>
        <v>1|8|10,1|2|90000</v>
      </c>
      <c r="GW22" s="125">
        <v>2600</v>
      </c>
      <c r="GX22" s="388" t="s">
        <v>1543</v>
      </c>
      <c r="GY22" s="389">
        <f t="shared" si="94"/>
        <v>1</v>
      </c>
      <c r="GZ22" s="389">
        <f t="shared" si="95"/>
        <v>8</v>
      </c>
      <c r="HA22" s="390">
        <v>10</v>
      </c>
      <c r="HB22" s="388" t="s">
        <v>1623</v>
      </c>
      <c r="HC22" s="389">
        <f t="shared" si="96"/>
        <v>1</v>
      </c>
      <c r="HD22" s="389">
        <f t="shared" si="97"/>
        <v>2</v>
      </c>
      <c r="HE22" s="390">
        <v>90000</v>
      </c>
      <c r="HF22" s="398" t="str">
        <f t="shared" si="98"/>
        <v>1|8|10,1|2|90000</v>
      </c>
      <c r="HH22" s="125">
        <v>2600</v>
      </c>
      <c r="HI22" s="388" t="s">
        <v>1543</v>
      </c>
      <c r="HJ22" s="389">
        <f t="shared" si="99"/>
        <v>1</v>
      </c>
      <c r="HK22" s="389">
        <f t="shared" si="100"/>
        <v>8</v>
      </c>
      <c r="HL22" s="390">
        <v>10</v>
      </c>
      <c r="HM22" s="388" t="s">
        <v>1623</v>
      </c>
      <c r="HN22" s="389">
        <f t="shared" si="101"/>
        <v>1</v>
      </c>
      <c r="HO22" s="389">
        <f t="shared" si="102"/>
        <v>2</v>
      </c>
      <c r="HP22" s="390">
        <v>90000</v>
      </c>
      <c r="HQ22" s="398" t="str">
        <f t="shared" si="103"/>
        <v>1|8|10,1|2|90000</v>
      </c>
      <c r="HS22" s="125">
        <v>1200</v>
      </c>
      <c r="HT22" s="388" t="s">
        <v>1543</v>
      </c>
      <c r="HU22" s="389">
        <f t="shared" si="236"/>
        <v>1</v>
      </c>
      <c r="HV22" s="389">
        <f t="shared" si="237"/>
        <v>8</v>
      </c>
      <c r="HW22" s="390">
        <f t="shared" si="265"/>
        <v>4</v>
      </c>
      <c r="HX22" s="388" t="s">
        <v>1860</v>
      </c>
      <c r="HY22" s="389">
        <f t="shared" si="238"/>
        <v>2</v>
      </c>
      <c r="HZ22" s="389">
        <f t="shared" si="239"/>
        <v>1001</v>
      </c>
      <c r="IA22" s="390">
        <f t="shared" si="289"/>
        <v>2</v>
      </c>
      <c r="IB22" s="398" t="str">
        <f t="shared" si="240"/>
        <v>1|8|4,2|1001|2</v>
      </c>
      <c r="ID22" s="125">
        <v>1200</v>
      </c>
      <c r="IE22" s="388" t="s">
        <v>1543</v>
      </c>
      <c r="IF22" s="389">
        <f t="shared" si="241"/>
        <v>1</v>
      </c>
      <c r="IG22" s="389">
        <f t="shared" si="242"/>
        <v>8</v>
      </c>
      <c r="IH22" s="390">
        <f t="shared" si="266"/>
        <v>8</v>
      </c>
      <c r="II22" s="388" t="s">
        <v>1644</v>
      </c>
      <c r="IJ22" s="389">
        <f t="shared" si="243"/>
        <v>2</v>
      </c>
      <c r="IK22" s="389">
        <f t="shared" si="244"/>
        <v>1001</v>
      </c>
      <c r="IL22" s="390">
        <f t="shared" si="290"/>
        <v>3</v>
      </c>
      <c r="IM22" s="398" t="str">
        <f t="shared" si="245"/>
        <v>1|8|8,2|1001|3</v>
      </c>
      <c r="IO22" s="125">
        <v>1200</v>
      </c>
      <c r="IP22" s="388" t="s">
        <v>1543</v>
      </c>
      <c r="IQ22" s="389">
        <f t="shared" si="246"/>
        <v>1</v>
      </c>
      <c r="IR22" s="389">
        <f t="shared" si="247"/>
        <v>8</v>
      </c>
      <c r="IS22" s="390">
        <f t="shared" si="267"/>
        <v>12</v>
      </c>
      <c r="IT22" s="388" t="s">
        <v>1861</v>
      </c>
      <c r="IU22" s="389">
        <f t="shared" si="248"/>
        <v>2</v>
      </c>
      <c r="IV22" s="389">
        <f t="shared" si="249"/>
        <v>1003</v>
      </c>
      <c r="IW22" s="390">
        <f t="shared" si="291"/>
        <v>2</v>
      </c>
      <c r="IX22" s="398" t="str">
        <f t="shared" si="250"/>
        <v>1|8|12,2|1003|2</v>
      </c>
      <c r="IZ22" s="125">
        <v>1200</v>
      </c>
      <c r="JA22" s="388" t="s">
        <v>1543</v>
      </c>
      <c r="JB22" s="389">
        <f t="shared" si="251"/>
        <v>1</v>
      </c>
      <c r="JC22" s="389">
        <f t="shared" si="252"/>
        <v>8</v>
      </c>
      <c r="JD22" s="390">
        <f t="shared" si="268"/>
        <v>16</v>
      </c>
      <c r="JE22" s="388" t="s">
        <v>1861</v>
      </c>
      <c r="JF22" s="389">
        <f t="shared" si="253"/>
        <v>2</v>
      </c>
      <c r="JG22" s="389">
        <f t="shared" si="254"/>
        <v>1003</v>
      </c>
      <c r="JH22" s="390">
        <f t="shared" si="292"/>
        <v>3</v>
      </c>
      <c r="JI22" s="398" t="str">
        <f t="shared" si="255"/>
        <v>1|8|16,2|1003|3</v>
      </c>
      <c r="JK22" s="125">
        <v>36</v>
      </c>
      <c r="JL22" s="388" t="s">
        <v>1543</v>
      </c>
      <c r="JM22" s="389">
        <f t="shared" si="279"/>
        <v>1</v>
      </c>
      <c r="JN22" s="389">
        <f t="shared" si="280"/>
        <v>8</v>
      </c>
      <c r="JO22" s="390">
        <v>5</v>
      </c>
      <c r="JP22" s="388" t="s">
        <v>1862</v>
      </c>
      <c r="JQ22" s="389">
        <f t="shared" si="281"/>
        <v>1</v>
      </c>
      <c r="JR22" s="389">
        <f t="shared" si="282"/>
        <v>2</v>
      </c>
      <c r="JS22" s="390">
        <v>90000</v>
      </c>
      <c r="JT22" s="398" t="str">
        <f t="shared" si="283"/>
        <v>1|8|5,1|2|90000</v>
      </c>
      <c r="JV22" s="125">
        <v>36</v>
      </c>
      <c r="JW22" s="388" t="s">
        <v>1543</v>
      </c>
      <c r="JX22" s="389">
        <f t="shared" si="129"/>
        <v>1</v>
      </c>
      <c r="JY22" s="389">
        <f t="shared" si="130"/>
        <v>8</v>
      </c>
      <c r="JZ22" s="390">
        <v>5</v>
      </c>
      <c r="KA22" s="388" t="s">
        <v>1857</v>
      </c>
      <c r="KB22" s="389">
        <f t="shared" si="131"/>
        <v>1</v>
      </c>
      <c r="KC22" s="389">
        <f t="shared" si="132"/>
        <v>1</v>
      </c>
      <c r="KD22" s="390">
        <f t="shared" si="256"/>
        <v>10</v>
      </c>
      <c r="KE22" s="398" t="str">
        <f t="shared" si="133"/>
        <v>1|8|5,1|1|10</v>
      </c>
      <c r="KG22" s="125">
        <v>36</v>
      </c>
      <c r="KH22" s="388" t="s">
        <v>1543</v>
      </c>
      <c r="KI22" s="389">
        <f t="shared" si="134"/>
        <v>1</v>
      </c>
      <c r="KJ22" s="389">
        <f t="shared" si="135"/>
        <v>8</v>
      </c>
      <c r="KK22" s="390">
        <v>5</v>
      </c>
      <c r="KL22" s="388" t="s">
        <v>1855</v>
      </c>
      <c r="KM22" s="389">
        <f t="shared" si="136"/>
        <v>2</v>
      </c>
      <c r="KN22" s="389">
        <f t="shared" si="137"/>
        <v>1003</v>
      </c>
      <c r="KO22" s="390">
        <f t="shared" si="269"/>
        <v>5</v>
      </c>
      <c r="KP22" s="398" t="str">
        <f t="shared" si="138"/>
        <v>1|8|5,2|1003|5</v>
      </c>
      <c r="LN22" s="125">
        <v>36</v>
      </c>
      <c r="LO22" s="388" t="s">
        <v>1543</v>
      </c>
      <c r="LP22" s="389">
        <f t="shared" si="139"/>
        <v>1</v>
      </c>
      <c r="LQ22" s="389">
        <f t="shared" si="140"/>
        <v>8</v>
      </c>
      <c r="LR22" s="390">
        <v>10</v>
      </c>
      <c r="LS22" s="388" t="s">
        <v>1623</v>
      </c>
      <c r="LT22" s="389">
        <f t="shared" si="141"/>
        <v>1</v>
      </c>
      <c r="LU22" s="389">
        <f t="shared" si="142"/>
        <v>2</v>
      </c>
      <c r="LV22" s="390">
        <v>90000</v>
      </c>
      <c r="LW22" s="398" t="str">
        <f t="shared" si="143"/>
        <v>1|8|10,1|2|90000</v>
      </c>
      <c r="LY22" s="125">
        <v>36</v>
      </c>
      <c r="LZ22" s="388" t="s">
        <v>1543</v>
      </c>
      <c r="MA22" s="389">
        <f t="shared" si="144"/>
        <v>1</v>
      </c>
      <c r="MB22" s="389">
        <f t="shared" si="145"/>
        <v>8</v>
      </c>
      <c r="MC22" s="390">
        <v>10</v>
      </c>
      <c r="MD22" s="388" t="s">
        <v>1623</v>
      </c>
      <c r="ME22" s="389">
        <f t="shared" si="146"/>
        <v>1</v>
      </c>
      <c r="MF22" s="389">
        <f t="shared" si="147"/>
        <v>2</v>
      </c>
      <c r="MG22" s="390">
        <v>90000</v>
      </c>
      <c r="MH22" s="398" t="str">
        <f t="shared" si="148"/>
        <v>1|8|10,1|2|90000</v>
      </c>
      <c r="OX22" s="341">
        <v>80</v>
      </c>
      <c r="OY22" s="388" t="s">
        <v>1543</v>
      </c>
      <c r="OZ22" s="389">
        <f t="shared" si="165"/>
        <v>1</v>
      </c>
      <c r="PA22" s="389">
        <f t="shared" si="166"/>
        <v>8</v>
      </c>
      <c r="PB22" s="390">
        <v>10</v>
      </c>
      <c r="PC22" s="388" t="s">
        <v>1865</v>
      </c>
      <c r="PD22" s="389">
        <f t="shared" si="167"/>
        <v>2</v>
      </c>
      <c r="PE22" s="389">
        <f t="shared" si="168"/>
        <v>1002</v>
      </c>
      <c r="PF22" s="390">
        <v>2</v>
      </c>
      <c r="PG22" s="398" t="str">
        <f t="shared" si="169"/>
        <v>1|8|10,2|1002|2</v>
      </c>
      <c r="PI22" s="341">
        <v>80</v>
      </c>
      <c r="PJ22" s="388" t="s">
        <v>1543</v>
      </c>
      <c r="PK22" s="389">
        <f t="shared" si="170"/>
        <v>1</v>
      </c>
      <c r="PL22" s="389">
        <f t="shared" si="171"/>
        <v>8</v>
      </c>
      <c r="PM22" s="390">
        <v>10</v>
      </c>
      <c r="PN22" s="388" t="s">
        <v>1866</v>
      </c>
      <c r="PO22" s="389">
        <f t="shared" si="172"/>
        <v>2</v>
      </c>
      <c r="PP22" s="389">
        <f t="shared" si="173"/>
        <v>1004</v>
      </c>
      <c r="PQ22" s="390">
        <v>2</v>
      </c>
      <c r="PR22" s="398" t="str">
        <f t="shared" si="174"/>
        <v>1|8|10,2|1004|2</v>
      </c>
      <c r="PT22" s="341">
        <v>260</v>
      </c>
      <c r="PU22" s="388" t="s">
        <v>1543</v>
      </c>
      <c r="PV22" s="389">
        <f t="shared" si="175"/>
        <v>1</v>
      </c>
      <c r="PW22" s="389">
        <f t="shared" si="176"/>
        <v>8</v>
      </c>
      <c r="PX22" s="390">
        <v>5</v>
      </c>
      <c r="PY22" s="388" t="s">
        <v>1623</v>
      </c>
      <c r="PZ22" s="389">
        <f t="shared" si="177"/>
        <v>1</v>
      </c>
      <c r="QA22" s="389">
        <f t="shared" si="178"/>
        <v>2</v>
      </c>
      <c r="QB22" s="390">
        <v>90000</v>
      </c>
      <c r="QC22" s="398" t="str">
        <f t="shared" si="179"/>
        <v>1|8|5,1|2|90000</v>
      </c>
      <c r="QE22" s="402">
        <v>2600</v>
      </c>
      <c r="QF22" s="388" t="s">
        <v>1543</v>
      </c>
      <c r="QG22" s="389">
        <f t="shared" si="180"/>
        <v>1</v>
      </c>
      <c r="QH22" s="389">
        <f t="shared" si="181"/>
        <v>8</v>
      </c>
      <c r="QI22" s="390">
        <v>5</v>
      </c>
      <c r="QJ22" s="388" t="s">
        <v>1623</v>
      </c>
      <c r="QK22" s="389">
        <f t="shared" si="182"/>
        <v>1</v>
      </c>
      <c r="QL22" s="389">
        <f t="shared" si="183"/>
        <v>2</v>
      </c>
      <c r="QM22" s="390">
        <v>90000</v>
      </c>
      <c r="QN22" s="398" t="str">
        <f t="shared" si="184"/>
        <v>1|8|5,1|2|90000</v>
      </c>
      <c r="QP22" s="341">
        <v>100</v>
      </c>
      <c r="QQ22" s="388" t="s">
        <v>1543</v>
      </c>
      <c r="QR22" s="389">
        <f t="shared" si="185"/>
        <v>1</v>
      </c>
      <c r="QS22" s="389">
        <f t="shared" si="186"/>
        <v>8</v>
      </c>
      <c r="QT22" s="390">
        <v>5</v>
      </c>
      <c r="QU22" s="388" t="s">
        <v>1867</v>
      </c>
      <c r="QV22" s="389">
        <f t="shared" si="187"/>
        <v>2</v>
      </c>
      <c r="QW22" s="389">
        <f t="shared" si="188"/>
        <v>1001</v>
      </c>
      <c r="QX22" s="390">
        <v>2</v>
      </c>
      <c r="QY22" s="398" t="str">
        <f t="shared" si="189"/>
        <v>1|8|5,2|1001|2</v>
      </c>
      <c r="RA22" s="341">
        <v>100</v>
      </c>
      <c r="RB22" s="388" t="s">
        <v>1543</v>
      </c>
      <c r="RC22" s="389">
        <f t="shared" si="190"/>
        <v>1</v>
      </c>
      <c r="RD22" s="389">
        <f t="shared" si="191"/>
        <v>8</v>
      </c>
      <c r="RE22" s="390">
        <v>5</v>
      </c>
      <c r="RF22" s="388" t="s">
        <v>1865</v>
      </c>
      <c r="RG22" s="389">
        <f t="shared" si="192"/>
        <v>2</v>
      </c>
      <c r="RH22" s="389">
        <f t="shared" si="193"/>
        <v>1002</v>
      </c>
      <c r="RI22" s="390">
        <v>2</v>
      </c>
      <c r="RJ22" s="398" t="str">
        <f t="shared" si="194"/>
        <v>1|8|5,2|1002|2</v>
      </c>
      <c r="RK22" s="341">
        <v>85</v>
      </c>
      <c r="RL22" s="125">
        <f t="shared" si="149"/>
        <v>2040</v>
      </c>
      <c r="RM22" s="388" t="s">
        <v>1543</v>
      </c>
      <c r="RN22" s="389">
        <f t="shared" si="195"/>
        <v>1</v>
      </c>
      <c r="RO22" s="389">
        <f t="shared" si="196"/>
        <v>8</v>
      </c>
      <c r="RP22" s="390">
        <f t="shared" si="293"/>
        <v>10</v>
      </c>
      <c r="RQ22" s="388" t="s">
        <v>1623</v>
      </c>
      <c r="RR22" s="389">
        <f t="shared" si="197"/>
        <v>1</v>
      </c>
      <c r="RS22" s="389">
        <f t="shared" si="198"/>
        <v>2</v>
      </c>
      <c r="RT22" s="390">
        <v>90000</v>
      </c>
      <c r="RU22" s="398" t="str">
        <f t="shared" si="199"/>
        <v>1|8|10,1|2|90000</v>
      </c>
      <c r="RV22" s="341">
        <v>85</v>
      </c>
      <c r="RW22" s="125">
        <f t="shared" si="150"/>
        <v>2040</v>
      </c>
      <c r="RX22" s="388" t="s">
        <v>1543</v>
      </c>
      <c r="RY22" s="389">
        <f t="shared" si="200"/>
        <v>1</v>
      </c>
      <c r="RZ22" s="389">
        <f t="shared" si="201"/>
        <v>8</v>
      </c>
      <c r="SA22" s="390">
        <f t="shared" si="294"/>
        <v>10</v>
      </c>
      <c r="SB22" s="388" t="s">
        <v>1623</v>
      </c>
      <c r="SC22" s="389">
        <f t="shared" si="202"/>
        <v>1</v>
      </c>
      <c r="SD22" s="389">
        <f t="shared" si="203"/>
        <v>2</v>
      </c>
      <c r="SE22" s="390">
        <v>90000</v>
      </c>
      <c r="SF22" s="398" t="str">
        <f t="shared" si="204"/>
        <v>1|8|10,1|2|90000</v>
      </c>
      <c r="SG22" s="341">
        <v>85</v>
      </c>
      <c r="SH22" s="125">
        <f t="shared" si="151"/>
        <v>2040</v>
      </c>
      <c r="SI22" s="388" t="s">
        <v>1543</v>
      </c>
      <c r="SJ22" s="389">
        <f t="shared" si="205"/>
        <v>1</v>
      </c>
      <c r="SK22" s="389">
        <f t="shared" si="206"/>
        <v>8</v>
      </c>
      <c r="SL22" s="390">
        <f t="shared" si="295"/>
        <v>10</v>
      </c>
      <c r="SM22" s="388" t="s">
        <v>1623</v>
      </c>
      <c r="SN22" s="389">
        <f t="shared" si="207"/>
        <v>1</v>
      </c>
      <c r="SO22" s="389">
        <f t="shared" si="208"/>
        <v>2</v>
      </c>
      <c r="SP22" s="390">
        <v>90000</v>
      </c>
      <c r="SQ22" s="398" t="str">
        <f t="shared" si="209"/>
        <v>1|8|10,1|2|90000</v>
      </c>
      <c r="TY22" s="341">
        <f t="shared" si="152"/>
        <v>37.5</v>
      </c>
      <c r="TZ22" s="341">
        <v>75</v>
      </c>
      <c r="UA22" s="388" t="s">
        <v>1543</v>
      </c>
      <c r="UB22" s="389">
        <f t="shared" si="210"/>
        <v>1</v>
      </c>
      <c r="UC22" s="389">
        <f t="shared" si="271"/>
        <v>8</v>
      </c>
      <c r="UD22" s="390">
        <v>3</v>
      </c>
      <c r="UE22" s="388" t="s">
        <v>1859</v>
      </c>
      <c r="UF22" s="389">
        <f t="shared" si="212"/>
        <v>2</v>
      </c>
      <c r="UG22" s="389">
        <f t="shared" si="272"/>
        <v>1001</v>
      </c>
      <c r="UH22" s="390">
        <v>2</v>
      </c>
      <c r="UI22" s="398" t="str">
        <f t="shared" si="273"/>
        <v>1|8|3,2|1001|2</v>
      </c>
    </row>
    <row r="23" spans="1:555" ht="15" x14ac:dyDescent="0.35">
      <c r="A23" s="341" t="str">
        <f>'抽奖|MoonBless'!DN23</f>
        <v>红包【恭】</v>
      </c>
      <c r="B23" s="341">
        <f>'抽奖|MoonBless'!DO23</f>
        <v>1</v>
      </c>
      <c r="C23" s="341">
        <f>'抽奖|MoonBless'!DP23</f>
        <v>20</v>
      </c>
      <c r="D23" s="341">
        <f>'抽奖|MoonBless'!DQ23</f>
        <v>2</v>
      </c>
      <c r="E23" s="341">
        <f>'抽奖|MoonBless'!DR23</f>
        <v>1301</v>
      </c>
      <c r="G23" s="125">
        <f t="shared" si="257"/>
        <v>80</v>
      </c>
      <c r="H23" s="388" t="s">
        <v>1543</v>
      </c>
      <c r="I23" s="389">
        <f t="shared" si="5"/>
        <v>1</v>
      </c>
      <c r="J23" s="389">
        <f t="shared" si="6"/>
        <v>8</v>
      </c>
      <c r="K23" s="390">
        <v>15</v>
      </c>
      <c r="L23" s="388" t="s">
        <v>1623</v>
      </c>
      <c r="M23" s="389">
        <f t="shared" si="7"/>
        <v>1</v>
      </c>
      <c r="N23" s="389">
        <f t="shared" si="8"/>
        <v>2</v>
      </c>
      <c r="O23" s="390">
        <v>90000</v>
      </c>
      <c r="P23" s="341" t="str">
        <f t="shared" si="9"/>
        <v>1|8|15,1|2|90000</v>
      </c>
      <c r="Q23" s="404">
        <f t="shared" si="10"/>
        <v>20.833333333333332</v>
      </c>
      <c r="R23" s="125">
        <v>450000</v>
      </c>
      <c r="S23" s="388" t="s">
        <v>1543</v>
      </c>
      <c r="T23" s="389">
        <f t="shared" si="11"/>
        <v>1</v>
      </c>
      <c r="U23" s="389">
        <f t="shared" si="12"/>
        <v>8</v>
      </c>
      <c r="V23" s="390">
        <f t="shared" si="297"/>
        <v>15</v>
      </c>
      <c r="W23" s="388" t="s">
        <v>1623</v>
      </c>
      <c r="X23" s="389">
        <f t="shared" si="13"/>
        <v>1</v>
      </c>
      <c r="Y23" s="389">
        <f t="shared" si="14"/>
        <v>2</v>
      </c>
      <c r="Z23" s="390">
        <v>90000</v>
      </c>
      <c r="AA23" s="341" t="str">
        <f t="shared" si="15"/>
        <v>1|8|15,1|2|90000</v>
      </c>
      <c r="AM23" s="341">
        <f t="shared" si="154"/>
        <v>40</v>
      </c>
      <c r="AN23" s="125">
        <v>160</v>
      </c>
      <c r="AO23" s="388" t="s">
        <v>1543</v>
      </c>
      <c r="AP23" s="389">
        <f t="shared" si="155"/>
        <v>1</v>
      </c>
      <c r="AQ23" s="389">
        <f t="shared" si="156"/>
        <v>8</v>
      </c>
      <c r="AR23" s="390">
        <f t="shared" si="298"/>
        <v>15</v>
      </c>
      <c r="AS23" s="388" t="s">
        <v>1644</v>
      </c>
      <c r="AT23" s="389">
        <f t="shared" si="157"/>
        <v>2</v>
      </c>
      <c r="AU23" s="389">
        <f t="shared" si="158"/>
        <v>1001</v>
      </c>
      <c r="AV23" s="390">
        <f t="shared" si="296"/>
        <v>3</v>
      </c>
      <c r="AW23" s="341" t="str">
        <f t="shared" si="159"/>
        <v>1|8|15,2|1001|3</v>
      </c>
      <c r="AX23" s="403">
        <f t="shared" si="27"/>
        <v>41.666666666666664</v>
      </c>
      <c r="AY23" s="125">
        <v>2500</v>
      </c>
      <c r="AZ23" s="388" t="s">
        <v>1543</v>
      </c>
      <c r="BA23" s="389">
        <f t="shared" ref="BA23:BA28" si="299">VLOOKUP(AZ23,$A:$E,4,0)</f>
        <v>1</v>
      </c>
      <c r="BB23" s="389">
        <f t="shared" ref="BB23:BB28" si="300">VLOOKUP(AZ23,$A:$E,5,0)</f>
        <v>8</v>
      </c>
      <c r="BC23" s="390">
        <v>10</v>
      </c>
      <c r="BD23" s="388" t="s">
        <v>1653</v>
      </c>
      <c r="BE23" s="389">
        <f t="shared" ref="BE23:BE28" si="301">VLOOKUP(BD23,$A:$E,4,0)</f>
        <v>1</v>
      </c>
      <c r="BF23" s="389">
        <f t="shared" ref="BF23:BF28" si="302">VLOOKUP(BD23,$A:$E,5,0)</f>
        <v>2</v>
      </c>
      <c r="BG23" s="390">
        <v>95000</v>
      </c>
      <c r="BH23" s="341" t="str">
        <f t="shared" ref="BH23:BH28" si="303">BA23&amp;"|"&amp;BB23&amp;"|"&amp;BC23&amp;","&amp;BE23&amp;"|"&amp;BF23&amp;"|"&amp;BG23</f>
        <v>1|8|10,1|2|95000</v>
      </c>
      <c r="BT23" s="341">
        <f t="shared" si="38"/>
        <v>100000000</v>
      </c>
      <c r="BU23" s="402">
        <v>2000000000</v>
      </c>
      <c r="BV23" s="388" t="s">
        <v>1731</v>
      </c>
      <c r="BW23" s="389">
        <f t="shared" si="160"/>
        <v>1</v>
      </c>
      <c r="BX23" s="389">
        <f t="shared" si="161"/>
        <v>8</v>
      </c>
      <c r="BY23" s="390">
        <v>10</v>
      </c>
      <c r="BZ23" s="388" t="s">
        <v>1856</v>
      </c>
      <c r="CA23" s="389">
        <f t="shared" si="162"/>
        <v>2</v>
      </c>
      <c r="CB23" s="389">
        <f t="shared" si="163"/>
        <v>1001</v>
      </c>
      <c r="CC23" s="390">
        <f t="shared" si="258"/>
        <v>5</v>
      </c>
      <c r="CD23" s="398" t="str">
        <f t="shared" si="164"/>
        <v>1|8|10,2|1001|5</v>
      </c>
      <c r="CF23" s="125">
        <v>2800</v>
      </c>
      <c r="CG23" s="388" t="s">
        <v>1543</v>
      </c>
      <c r="CH23" s="389">
        <f t="shared" si="39"/>
        <v>1</v>
      </c>
      <c r="CI23" s="389">
        <f t="shared" si="40"/>
        <v>8</v>
      </c>
      <c r="CJ23" s="390">
        <v>10</v>
      </c>
      <c r="CK23" s="388" t="s">
        <v>1857</v>
      </c>
      <c r="CL23" s="389">
        <f t="shared" si="41"/>
        <v>1</v>
      </c>
      <c r="CM23" s="389">
        <f t="shared" si="42"/>
        <v>1</v>
      </c>
      <c r="CN23" s="390">
        <f t="shared" si="215"/>
        <v>10</v>
      </c>
      <c r="CO23" s="398" t="str">
        <f t="shared" si="43"/>
        <v>1|8|10,1|1|10</v>
      </c>
      <c r="CQ23" s="125">
        <v>2800</v>
      </c>
      <c r="CR23" s="388" t="s">
        <v>1543</v>
      </c>
      <c r="CS23" s="389">
        <f t="shared" si="44"/>
        <v>1</v>
      </c>
      <c r="CT23" s="389">
        <f t="shared" si="45"/>
        <v>8</v>
      </c>
      <c r="CU23" s="390">
        <v>10</v>
      </c>
      <c r="CV23" s="388" t="s">
        <v>1644</v>
      </c>
      <c r="CW23" s="389">
        <f t="shared" si="46"/>
        <v>2</v>
      </c>
      <c r="CX23" s="389">
        <f t="shared" si="47"/>
        <v>1001</v>
      </c>
      <c r="CY23" s="390">
        <f t="shared" si="259"/>
        <v>4</v>
      </c>
      <c r="CZ23" s="398" t="str">
        <f t="shared" si="48"/>
        <v>1|8|10,2|1001|4</v>
      </c>
      <c r="DB23" s="125">
        <v>2800</v>
      </c>
      <c r="DC23" s="388" t="s">
        <v>1543</v>
      </c>
      <c r="DD23" s="389">
        <f t="shared" si="49"/>
        <v>1</v>
      </c>
      <c r="DE23" s="389">
        <f t="shared" si="50"/>
        <v>8</v>
      </c>
      <c r="DF23" s="390">
        <v>10</v>
      </c>
      <c r="DG23" s="388" t="s">
        <v>1858</v>
      </c>
      <c r="DH23" s="389">
        <f t="shared" si="51"/>
        <v>2</v>
      </c>
      <c r="DI23" s="389">
        <f t="shared" si="52"/>
        <v>1002</v>
      </c>
      <c r="DJ23" s="390">
        <f t="shared" si="260"/>
        <v>4</v>
      </c>
      <c r="DK23" s="398" t="str">
        <f t="shared" si="53"/>
        <v>1|8|10,2|1002|4</v>
      </c>
      <c r="DM23" s="125">
        <v>2800</v>
      </c>
      <c r="DN23" s="388" t="s">
        <v>1543</v>
      </c>
      <c r="DO23" s="389">
        <f t="shared" si="54"/>
        <v>1</v>
      </c>
      <c r="DP23" s="389">
        <f t="shared" si="55"/>
        <v>8</v>
      </c>
      <c r="DQ23" s="390">
        <v>10</v>
      </c>
      <c r="DR23" s="388" t="s">
        <v>1623</v>
      </c>
      <c r="DS23" s="389">
        <f t="shared" si="56"/>
        <v>1</v>
      </c>
      <c r="DT23" s="389">
        <f t="shared" si="57"/>
        <v>2</v>
      </c>
      <c r="DU23" s="390">
        <v>110000</v>
      </c>
      <c r="DV23" s="398" t="str">
        <f t="shared" si="58"/>
        <v>1|8|10,1|2|110000</v>
      </c>
      <c r="DX23" s="125">
        <v>14000</v>
      </c>
      <c r="DY23" s="388" t="s">
        <v>1543</v>
      </c>
      <c r="DZ23" s="389">
        <f t="shared" si="274"/>
        <v>1</v>
      </c>
      <c r="EA23" s="389">
        <f t="shared" si="275"/>
        <v>8</v>
      </c>
      <c r="EB23" s="390">
        <v>15</v>
      </c>
      <c r="EC23" s="388" t="s">
        <v>1623</v>
      </c>
      <c r="ED23" s="389">
        <f t="shared" si="276"/>
        <v>1</v>
      </c>
      <c r="EE23" s="389">
        <f t="shared" si="277"/>
        <v>2</v>
      </c>
      <c r="EF23" s="390">
        <v>95000</v>
      </c>
      <c r="EG23" s="398" t="str">
        <f t="shared" si="278"/>
        <v>1|8|15,1|2|95000</v>
      </c>
      <c r="EI23" s="125">
        <v>1400</v>
      </c>
      <c r="EJ23" s="388" t="s">
        <v>1543</v>
      </c>
      <c r="EK23" s="389">
        <f t="shared" si="216"/>
        <v>1</v>
      </c>
      <c r="EL23" s="389">
        <f t="shared" si="217"/>
        <v>8</v>
      </c>
      <c r="EM23" s="390">
        <f t="shared" si="261"/>
        <v>4</v>
      </c>
      <c r="EN23" s="388" t="s">
        <v>1858</v>
      </c>
      <c r="EO23" s="389">
        <f t="shared" si="218"/>
        <v>2</v>
      </c>
      <c r="EP23" s="389">
        <f t="shared" si="219"/>
        <v>1002</v>
      </c>
      <c r="EQ23" s="390">
        <f t="shared" si="285"/>
        <v>2</v>
      </c>
      <c r="ER23" s="398" t="str">
        <f t="shared" si="220"/>
        <v>1|8|4,2|1002|2</v>
      </c>
      <c r="ET23" s="125">
        <v>1400</v>
      </c>
      <c r="EU23" s="388" t="s">
        <v>1543</v>
      </c>
      <c r="EV23" s="389">
        <f t="shared" si="221"/>
        <v>1</v>
      </c>
      <c r="EW23" s="389">
        <f t="shared" si="222"/>
        <v>8</v>
      </c>
      <c r="EX23" s="390">
        <f t="shared" si="262"/>
        <v>8</v>
      </c>
      <c r="EY23" s="388" t="s">
        <v>1859</v>
      </c>
      <c r="EZ23" s="389">
        <f t="shared" si="223"/>
        <v>2</v>
      </c>
      <c r="FA23" s="389">
        <f t="shared" si="224"/>
        <v>1001</v>
      </c>
      <c r="FB23" s="390">
        <f t="shared" si="286"/>
        <v>2</v>
      </c>
      <c r="FC23" s="398" t="str">
        <f t="shared" si="225"/>
        <v>1|8|8,2|1001|2</v>
      </c>
      <c r="FE23" s="125">
        <v>1400</v>
      </c>
      <c r="FF23" s="388" t="s">
        <v>1543</v>
      </c>
      <c r="FG23" s="389">
        <f t="shared" si="226"/>
        <v>1</v>
      </c>
      <c r="FH23" s="389">
        <f t="shared" si="227"/>
        <v>8</v>
      </c>
      <c r="FI23" s="390">
        <f t="shared" si="263"/>
        <v>12</v>
      </c>
      <c r="FJ23" s="388" t="s">
        <v>1878</v>
      </c>
      <c r="FK23" s="389">
        <f t="shared" si="228"/>
        <v>2</v>
      </c>
      <c r="FL23" s="389">
        <f t="shared" si="229"/>
        <v>1003</v>
      </c>
      <c r="FM23" s="390">
        <f t="shared" si="287"/>
        <v>2</v>
      </c>
      <c r="FN23" s="398" t="str">
        <f t="shared" si="230"/>
        <v>1|8|12,2|1003|2</v>
      </c>
      <c r="FP23" s="125">
        <v>1400</v>
      </c>
      <c r="FQ23" s="388" t="s">
        <v>1543</v>
      </c>
      <c r="FR23" s="389">
        <f t="shared" si="231"/>
        <v>1</v>
      </c>
      <c r="FS23" s="389">
        <f t="shared" si="232"/>
        <v>8</v>
      </c>
      <c r="FT23" s="390">
        <f t="shared" si="264"/>
        <v>16</v>
      </c>
      <c r="FU23" s="388" t="s">
        <v>1855</v>
      </c>
      <c r="FV23" s="389">
        <f t="shared" si="233"/>
        <v>2</v>
      </c>
      <c r="FW23" s="389">
        <f t="shared" si="234"/>
        <v>1003</v>
      </c>
      <c r="FX23" s="390">
        <f t="shared" si="288"/>
        <v>3</v>
      </c>
      <c r="FY23" s="398" t="str">
        <f t="shared" si="235"/>
        <v>1|8|16,2|1003|3</v>
      </c>
      <c r="GA23" s="125">
        <v>2800</v>
      </c>
      <c r="GB23" s="388" t="s">
        <v>1543</v>
      </c>
      <c r="GC23" s="389">
        <f t="shared" si="84"/>
        <v>1</v>
      </c>
      <c r="GD23" s="389">
        <f t="shared" si="85"/>
        <v>8</v>
      </c>
      <c r="GE23" s="390">
        <v>10</v>
      </c>
      <c r="GF23" s="388" t="s">
        <v>1623</v>
      </c>
      <c r="GG23" s="389">
        <f t="shared" si="86"/>
        <v>1</v>
      </c>
      <c r="GH23" s="389">
        <f t="shared" si="87"/>
        <v>2</v>
      </c>
      <c r="GI23" s="390">
        <v>95000</v>
      </c>
      <c r="GJ23" s="398" t="str">
        <f t="shared" si="88"/>
        <v>1|8|10,1|2|95000</v>
      </c>
      <c r="GL23" s="125">
        <v>2800</v>
      </c>
      <c r="GM23" s="388" t="s">
        <v>1543</v>
      </c>
      <c r="GN23" s="389">
        <f t="shared" si="89"/>
        <v>1</v>
      </c>
      <c r="GO23" s="389">
        <f t="shared" si="90"/>
        <v>8</v>
      </c>
      <c r="GP23" s="390">
        <v>10</v>
      </c>
      <c r="GQ23" s="388" t="s">
        <v>1623</v>
      </c>
      <c r="GR23" s="389">
        <f t="shared" si="91"/>
        <v>1</v>
      </c>
      <c r="GS23" s="389">
        <f t="shared" si="92"/>
        <v>2</v>
      </c>
      <c r="GT23" s="390">
        <v>95000</v>
      </c>
      <c r="GU23" s="398" t="str">
        <f t="shared" si="93"/>
        <v>1|8|10,1|2|95000</v>
      </c>
      <c r="GW23" s="125">
        <v>2800</v>
      </c>
      <c r="GX23" s="388" t="s">
        <v>1543</v>
      </c>
      <c r="GY23" s="389">
        <f t="shared" si="94"/>
        <v>1</v>
      </c>
      <c r="GZ23" s="389">
        <f t="shared" si="95"/>
        <v>8</v>
      </c>
      <c r="HA23" s="390">
        <v>10</v>
      </c>
      <c r="HB23" s="388" t="s">
        <v>1623</v>
      </c>
      <c r="HC23" s="389">
        <f t="shared" si="96"/>
        <v>1</v>
      </c>
      <c r="HD23" s="389">
        <f t="shared" si="97"/>
        <v>2</v>
      </c>
      <c r="HE23" s="390">
        <v>95000</v>
      </c>
      <c r="HF23" s="398" t="str">
        <f t="shared" si="98"/>
        <v>1|8|10,1|2|95000</v>
      </c>
      <c r="HH23" s="125">
        <v>2800</v>
      </c>
      <c r="HI23" s="388" t="s">
        <v>1543</v>
      </c>
      <c r="HJ23" s="389">
        <f t="shared" si="99"/>
        <v>1</v>
      </c>
      <c r="HK23" s="389">
        <f t="shared" si="100"/>
        <v>8</v>
      </c>
      <c r="HL23" s="390">
        <v>10</v>
      </c>
      <c r="HM23" s="388" t="s">
        <v>1623</v>
      </c>
      <c r="HN23" s="389">
        <f t="shared" si="101"/>
        <v>1</v>
      </c>
      <c r="HO23" s="389">
        <f t="shared" si="102"/>
        <v>2</v>
      </c>
      <c r="HP23" s="390">
        <v>95000</v>
      </c>
      <c r="HQ23" s="398" t="str">
        <f t="shared" si="103"/>
        <v>1|8|10,1|2|95000</v>
      </c>
      <c r="HS23" s="125">
        <v>1400</v>
      </c>
      <c r="HT23" s="388" t="s">
        <v>1543</v>
      </c>
      <c r="HU23" s="389">
        <f t="shared" si="236"/>
        <v>1</v>
      </c>
      <c r="HV23" s="389">
        <f t="shared" si="237"/>
        <v>8</v>
      </c>
      <c r="HW23" s="390">
        <f t="shared" si="265"/>
        <v>4</v>
      </c>
      <c r="HX23" s="388" t="s">
        <v>1860</v>
      </c>
      <c r="HY23" s="389">
        <f t="shared" si="238"/>
        <v>2</v>
      </c>
      <c r="HZ23" s="389">
        <f t="shared" si="239"/>
        <v>1001</v>
      </c>
      <c r="IA23" s="390">
        <f t="shared" si="289"/>
        <v>2</v>
      </c>
      <c r="IB23" s="398" t="str">
        <f t="shared" si="240"/>
        <v>1|8|4,2|1001|2</v>
      </c>
      <c r="ID23" s="125">
        <v>1400</v>
      </c>
      <c r="IE23" s="388" t="s">
        <v>1543</v>
      </c>
      <c r="IF23" s="389">
        <f t="shared" si="241"/>
        <v>1</v>
      </c>
      <c r="IG23" s="389">
        <f t="shared" si="242"/>
        <v>8</v>
      </c>
      <c r="IH23" s="390">
        <f t="shared" si="266"/>
        <v>8</v>
      </c>
      <c r="II23" s="388" t="s">
        <v>1644</v>
      </c>
      <c r="IJ23" s="389">
        <f t="shared" si="243"/>
        <v>2</v>
      </c>
      <c r="IK23" s="389">
        <f t="shared" si="244"/>
        <v>1001</v>
      </c>
      <c r="IL23" s="390">
        <f t="shared" si="290"/>
        <v>3</v>
      </c>
      <c r="IM23" s="398" t="str">
        <f t="shared" si="245"/>
        <v>1|8|8,2|1001|3</v>
      </c>
      <c r="IO23" s="125">
        <v>1400</v>
      </c>
      <c r="IP23" s="388" t="s">
        <v>1543</v>
      </c>
      <c r="IQ23" s="389">
        <f t="shared" si="246"/>
        <v>1</v>
      </c>
      <c r="IR23" s="389">
        <f t="shared" si="247"/>
        <v>8</v>
      </c>
      <c r="IS23" s="390">
        <f t="shared" si="267"/>
        <v>12</v>
      </c>
      <c r="IT23" s="388" t="s">
        <v>1861</v>
      </c>
      <c r="IU23" s="389">
        <f t="shared" si="248"/>
        <v>2</v>
      </c>
      <c r="IV23" s="389">
        <f t="shared" si="249"/>
        <v>1003</v>
      </c>
      <c r="IW23" s="390">
        <f t="shared" si="291"/>
        <v>2</v>
      </c>
      <c r="IX23" s="398" t="str">
        <f t="shared" si="250"/>
        <v>1|8|12,2|1003|2</v>
      </c>
      <c r="IZ23" s="125">
        <v>1400</v>
      </c>
      <c r="JA23" s="388" t="s">
        <v>1543</v>
      </c>
      <c r="JB23" s="389">
        <f t="shared" si="251"/>
        <v>1</v>
      </c>
      <c r="JC23" s="389">
        <f t="shared" si="252"/>
        <v>8</v>
      </c>
      <c r="JD23" s="390">
        <f t="shared" si="268"/>
        <v>16</v>
      </c>
      <c r="JE23" s="388" t="s">
        <v>1861</v>
      </c>
      <c r="JF23" s="389">
        <f t="shared" si="253"/>
        <v>2</v>
      </c>
      <c r="JG23" s="389">
        <f t="shared" si="254"/>
        <v>1003</v>
      </c>
      <c r="JH23" s="390">
        <f t="shared" si="292"/>
        <v>3</v>
      </c>
      <c r="JI23" s="398" t="str">
        <f t="shared" si="255"/>
        <v>1|8|16,2|1003|3</v>
      </c>
      <c r="JK23" s="125">
        <v>38</v>
      </c>
      <c r="JL23" s="388" t="s">
        <v>1543</v>
      </c>
      <c r="JM23" s="389">
        <f t="shared" si="279"/>
        <v>1</v>
      </c>
      <c r="JN23" s="389">
        <f t="shared" si="280"/>
        <v>8</v>
      </c>
      <c r="JO23" s="390">
        <v>5</v>
      </c>
      <c r="JP23" s="388" t="s">
        <v>1862</v>
      </c>
      <c r="JQ23" s="389">
        <f t="shared" si="281"/>
        <v>1</v>
      </c>
      <c r="JR23" s="389">
        <f t="shared" si="282"/>
        <v>2</v>
      </c>
      <c r="JS23" s="390">
        <v>95000</v>
      </c>
      <c r="JT23" s="398" t="str">
        <f t="shared" si="283"/>
        <v>1|8|5,1|2|95000</v>
      </c>
      <c r="JV23" s="125">
        <v>38</v>
      </c>
      <c r="JW23" s="388" t="s">
        <v>1543</v>
      </c>
      <c r="JX23" s="389">
        <f t="shared" si="129"/>
        <v>1</v>
      </c>
      <c r="JY23" s="389">
        <f t="shared" si="130"/>
        <v>8</v>
      </c>
      <c r="JZ23" s="390">
        <v>5</v>
      </c>
      <c r="KA23" s="388" t="s">
        <v>1857</v>
      </c>
      <c r="KB23" s="389">
        <f t="shared" si="131"/>
        <v>1</v>
      </c>
      <c r="KC23" s="389">
        <f t="shared" si="132"/>
        <v>1</v>
      </c>
      <c r="KD23" s="390">
        <f t="shared" si="256"/>
        <v>11</v>
      </c>
      <c r="KE23" s="398" t="str">
        <f t="shared" si="133"/>
        <v>1|8|5,1|1|11</v>
      </c>
      <c r="KG23" s="125">
        <v>38</v>
      </c>
      <c r="KH23" s="388" t="s">
        <v>1543</v>
      </c>
      <c r="KI23" s="389">
        <f t="shared" si="134"/>
        <v>1</v>
      </c>
      <c r="KJ23" s="389">
        <f t="shared" si="135"/>
        <v>8</v>
      </c>
      <c r="KK23" s="390">
        <v>5</v>
      </c>
      <c r="KL23" s="388" t="s">
        <v>1855</v>
      </c>
      <c r="KM23" s="389">
        <f t="shared" si="136"/>
        <v>2</v>
      </c>
      <c r="KN23" s="389">
        <f t="shared" si="137"/>
        <v>1003</v>
      </c>
      <c r="KO23" s="390">
        <f t="shared" si="269"/>
        <v>5</v>
      </c>
      <c r="KP23" s="398" t="str">
        <f t="shared" si="138"/>
        <v>1|8|5,2|1003|5</v>
      </c>
      <c r="LN23" s="125">
        <v>38</v>
      </c>
      <c r="LO23" s="388" t="s">
        <v>1543</v>
      </c>
      <c r="LP23" s="389">
        <f t="shared" si="139"/>
        <v>1</v>
      </c>
      <c r="LQ23" s="389">
        <f t="shared" si="140"/>
        <v>8</v>
      </c>
      <c r="LR23" s="390">
        <v>10</v>
      </c>
      <c r="LS23" s="388" t="s">
        <v>1623</v>
      </c>
      <c r="LT23" s="389">
        <f t="shared" si="141"/>
        <v>1</v>
      </c>
      <c r="LU23" s="389">
        <f t="shared" si="142"/>
        <v>2</v>
      </c>
      <c r="LV23" s="390">
        <v>95000</v>
      </c>
      <c r="LW23" s="398" t="str">
        <f t="shared" si="143"/>
        <v>1|8|10,1|2|95000</v>
      </c>
      <c r="LY23" s="125">
        <v>38</v>
      </c>
      <c r="LZ23" s="388" t="s">
        <v>1543</v>
      </c>
      <c r="MA23" s="389">
        <f t="shared" si="144"/>
        <v>1</v>
      </c>
      <c r="MB23" s="389">
        <f t="shared" si="145"/>
        <v>8</v>
      </c>
      <c r="MC23" s="390">
        <v>10</v>
      </c>
      <c r="MD23" s="388" t="s">
        <v>1623</v>
      </c>
      <c r="ME23" s="389">
        <f t="shared" si="146"/>
        <v>1</v>
      </c>
      <c r="MF23" s="389">
        <f t="shared" si="147"/>
        <v>2</v>
      </c>
      <c r="MG23" s="390">
        <v>95000</v>
      </c>
      <c r="MH23" s="398" t="str">
        <f t="shared" si="148"/>
        <v>1|8|10,1|2|95000</v>
      </c>
      <c r="OX23" s="341">
        <v>85</v>
      </c>
      <c r="OY23" s="388" t="s">
        <v>1543</v>
      </c>
      <c r="OZ23" s="389">
        <f t="shared" si="165"/>
        <v>1</v>
      </c>
      <c r="PA23" s="389">
        <f t="shared" si="166"/>
        <v>8</v>
      </c>
      <c r="PB23" s="390">
        <v>10</v>
      </c>
      <c r="PC23" s="388" t="s">
        <v>1865</v>
      </c>
      <c r="PD23" s="389">
        <f t="shared" si="167"/>
        <v>2</v>
      </c>
      <c r="PE23" s="389">
        <f t="shared" si="168"/>
        <v>1002</v>
      </c>
      <c r="PF23" s="390">
        <v>2</v>
      </c>
      <c r="PG23" s="398" t="str">
        <f t="shared" si="169"/>
        <v>1|8|10,2|1002|2</v>
      </c>
      <c r="PI23" s="341">
        <v>85</v>
      </c>
      <c r="PJ23" s="388" t="s">
        <v>1543</v>
      </c>
      <c r="PK23" s="389">
        <f t="shared" si="170"/>
        <v>1</v>
      </c>
      <c r="PL23" s="389">
        <f t="shared" si="171"/>
        <v>8</v>
      </c>
      <c r="PM23" s="390">
        <v>10</v>
      </c>
      <c r="PN23" s="388" t="s">
        <v>1866</v>
      </c>
      <c r="PO23" s="389">
        <f t="shared" si="172"/>
        <v>2</v>
      </c>
      <c r="PP23" s="389">
        <f t="shared" si="173"/>
        <v>1004</v>
      </c>
      <c r="PQ23" s="390">
        <v>2</v>
      </c>
      <c r="PR23" s="398" t="str">
        <f t="shared" si="174"/>
        <v>1|8|10,2|1004|2</v>
      </c>
      <c r="PT23" s="341">
        <v>280</v>
      </c>
      <c r="PU23" s="388" t="s">
        <v>1543</v>
      </c>
      <c r="PV23" s="389">
        <f t="shared" si="175"/>
        <v>1</v>
      </c>
      <c r="PW23" s="389">
        <f t="shared" si="176"/>
        <v>8</v>
      </c>
      <c r="PX23" s="390">
        <v>5</v>
      </c>
      <c r="PY23" s="388" t="s">
        <v>1623</v>
      </c>
      <c r="PZ23" s="389">
        <f t="shared" si="177"/>
        <v>1</v>
      </c>
      <c r="QA23" s="389">
        <f t="shared" si="178"/>
        <v>2</v>
      </c>
      <c r="QB23" s="390">
        <v>95000</v>
      </c>
      <c r="QC23" s="398" t="str">
        <f t="shared" si="179"/>
        <v>1|8|5,1|2|95000</v>
      </c>
      <c r="QE23" s="402">
        <v>2800</v>
      </c>
      <c r="QF23" s="388" t="s">
        <v>1543</v>
      </c>
      <c r="QG23" s="389">
        <f t="shared" si="180"/>
        <v>1</v>
      </c>
      <c r="QH23" s="389">
        <f t="shared" si="181"/>
        <v>8</v>
      </c>
      <c r="QI23" s="390">
        <v>5</v>
      </c>
      <c r="QJ23" s="388" t="s">
        <v>1623</v>
      </c>
      <c r="QK23" s="389">
        <f t="shared" si="182"/>
        <v>1</v>
      </c>
      <c r="QL23" s="389">
        <f t="shared" si="183"/>
        <v>2</v>
      </c>
      <c r="QM23" s="390">
        <v>95000</v>
      </c>
      <c r="QN23" s="398" t="str">
        <f t="shared" si="184"/>
        <v>1|8|5,1|2|95000</v>
      </c>
      <c r="QP23" s="341">
        <v>120</v>
      </c>
      <c r="QQ23" s="388" t="s">
        <v>1543</v>
      </c>
      <c r="QR23" s="389">
        <f t="shared" si="185"/>
        <v>1</v>
      </c>
      <c r="QS23" s="389">
        <f t="shared" si="186"/>
        <v>8</v>
      </c>
      <c r="QT23" s="390">
        <v>10</v>
      </c>
      <c r="QU23" s="388" t="s">
        <v>1867</v>
      </c>
      <c r="QV23" s="389">
        <f t="shared" si="187"/>
        <v>2</v>
      </c>
      <c r="QW23" s="389">
        <f t="shared" si="188"/>
        <v>1001</v>
      </c>
      <c r="QX23" s="390">
        <v>2</v>
      </c>
      <c r="QY23" s="398" t="str">
        <f t="shared" si="189"/>
        <v>1|8|10,2|1001|2</v>
      </c>
      <c r="RA23" s="341">
        <v>120</v>
      </c>
      <c r="RB23" s="388" t="s">
        <v>1543</v>
      </c>
      <c r="RC23" s="389">
        <f t="shared" si="190"/>
        <v>1</v>
      </c>
      <c r="RD23" s="389">
        <f t="shared" si="191"/>
        <v>8</v>
      </c>
      <c r="RE23" s="390">
        <v>10</v>
      </c>
      <c r="RF23" s="388" t="s">
        <v>1865</v>
      </c>
      <c r="RG23" s="389">
        <f t="shared" si="192"/>
        <v>2</v>
      </c>
      <c r="RH23" s="389">
        <f t="shared" si="193"/>
        <v>1002</v>
      </c>
      <c r="RI23" s="390">
        <v>2</v>
      </c>
      <c r="RJ23" s="398" t="str">
        <f t="shared" si="194"/>
        <v>1|8|10,2|1002|2</v>
      </c>
      <c r="RK23" s="341">
        <v>90</v>
      </c>
      <c r="RL23" s="125">
        <f t="shared" si="149"/>
        <v>2160</v>
      </c>
      <c r="RM23" s="388" t="s">
        <v>1543</v>
      </c>
      <c r="RN23" s="389">
        <f t="shared" si="195"/>
        <v>1</v>
      </c>
      <c r="RO23" s="389">
        <f t="shared" si="196"/>
        <v>8</v>
      </c>
      <c r="RP23" s="390">
        <f t="shared" si="293"/>
        <v>10</v>
      </c>
      <c r="RQ23" s="388" t="s">
        <v>1623</v>
      </c>
      <c r="RR23" s="389">
        <f t="shared" si="197"/>
        <v>1</v>
      </c>
      <c r="RS23" s="389">
        <f t="shared" si="198"/>
        <v>2</v>
      </c>
      <c r="RT23" s="390">
        <v>95000</v>
      </c>
      <c r="RU23" s="398" t="str">
        <f t="shared" si="199"/>
        <v>1|8|10,1|2|95000</v>
      </c>
      <c r="RV23" s="341">
        <v>90</v>
      </c>
      <c r="RW23" s="125">
        <f t="shared" si="150"/>
        <v>2160</v>
      </c>
      <c r="RX23" s="388" t="s">
        <v>1543</v>
      </c>
      <c r="RY23" s="389">
        <f t="shared" si="200"/>
        <v>1</v>
      </c>
      <c r="RZ23" s="389">
        <f t="shared" si="201"/>
        <v>8</v>
      </c>
      <c r="SA23" s="390">
        <f t="shared" si="294"/>
        <v>10</v>
      </c>
      <c r="SB23" s="388" t="s">
        <v>1623</v>
      </c>
      <c r="SC23" s="389">
        <f t="shared" si="202"/>
        <v>1</v>
      </c>
      <c r="SD23" s="389">
        <f t="shared" si="203"/>
        <v>2</v>
      </c>
      <c r="SE23" s="390">
        <v>95000</v>
      </c>
      <c r="SF23" s="398" t="str">
        <f t="shared" si="204"/>
        <v>1|8|10,1|2|95000</v>
      </c>
      <c r="SG23" s="341">
        <v>90</v>
      </c>
      <c r="SH23" s="125">
        <f t="shared" si="151"/>
        <v>2160</v>
      </c>
      <c r="SI23" s="388" t="s">
        <v>1543</v>
      </c>
      <c r="SJ23" s="389">
        <f t="shared" si="205"/>
        <v>1</v>
      </c>
      <c r="SK23" s="389">
        <f t="shared" si="206"/>
        <v>8</v>
      </c>
      <c r="SL23" s="390">
        <f t="shared" si="295"/>
        <v>10</v>
      </c>
      <c r="SM23" s="388" t="s">
        <v>1623</v>
      </c>
      <c r="SN23" s="389">
        <f t="shared" si="207"/>
        <v>1</v>
      </c>
      <c r="SO23" s="389">
        <f t="shared" si="208"/>
        <v>2</v>
      </c>
      <c r="SP23" s="390">
        <v>95000</v>
      </c>
      <c r="SQ23" s="398" t="str">
        <f t="shared" si="209"/>
        <v>1|8|10,1|2|95000</v>
      </c>
      <c r="TY23" s="341">
        <f t="shared" si="152"/>
        <v>40</v>
      </c>
      <c r="TZ23" s="341">
        <v>80</v>
      </c>
      <c r="UA23" s="388" t="s">
        <v>1543</v>
      </c>
      <c r="UB23" s="389">
        <f t="shared" si="210"/>
        <v>1</v>
      </c>
      <c r="UC23" s="389">
        <f t="shared" si="271"/>
        <v>8</v>
      </c>
      <c r="UD23" s="390">
        <v>3</v>
      </c>
      <c r="UE23" s="388" t="s">
        <v>1859</v>
      </c>
      <c r="UF23" s="389">
        <f t="shared" si="212"/>
        <v>2</v>
      </c>
      <c r="UG23" s="389">
        <f t="shared" si="272"/>
        <v>1001</v>
      </c>
      <c r="UH23" s="390">
        <v>2</v>
      </c>
      <c r="UI23" s="398" t="str">
        <f t="shared" si="273"/>
        <v>1|8|3,2|1001|2</v>
      </c>
    </row>
    <row r="24" spans="1:555" ht="15" x14ac:dyDescent="0.35">
      <c r="A24" s="341" t="str">
        <f>'抽奖|MoonBless'!DN24</f>
        <v>红包【喜】</v>
      </c>
      <c r="B24" s="341">
        <f>'抽奖|MoonBless'!DO24</f>
        <v>1</v>
      </c>
      <c r="C24" s="341">
        <f>'抽奖|MoonBless'!DP24</f>
        <v>20</v>
      </c>
      <c r="D24" s="341">
        <f>'抽奖|MoonBless'!DQ24</f>
        <v>2</v>
      </c>
      <c r="E24" s="341">
        <f>'抽奖|MoonBless'!DR24</f>
        <v>1302</v>
      </c>
      <c r="G24" s="125">
        <f t="shared" si="257"/>
        <v>85</v>
      </c>
      <c r="H24" s="388" t="s">
        <v>1543</v>
      </c>
      <c r="I24" s="389">
        <f t="shared" si="5"/>
        <v>1</v>
      </c>
      <c r="J24" s="389">
        <f t="shared" si="6"/>
        <v>8</v>
      </c>
      <c r="K24" s="390">
        <v>15</v>
      </c>
      <c r="L24" s="388" t="s">
        <v>1623</v>
      </c>
      <c r="M24" s="389">
        <f t="shared" si="7"/>
        <v>1</v>
      </c>
      <c r="N24" s="389">
        <f t="shared" si="8"/>
        <v>2</v>
      </c>
      <c r="O24" s="390">
        <v>95000</v>
      </c>
      <c r="P24" s="341" t="str">
        <f t="shared" si="9"/>
        <v>1|8|15,1|2|95000</v>
      </c>
      <c r="Q24" s="404">
        <f t="shared" si="10"/>
        <v>23.148148148148149</v>
      </c>
      <c r="R24" s="125">
        <v>500000</v>
      </c>
      <c r="S24" s="388" t="s">
        <v>1543</v>
      </c>
      <c r="T24" s="389">
        <f t="shared" si="11"/>
        <v>1</v>
      </c>
      <c r="U24" s="389">
        <f t="shared" si="12"/>
        <v>8</v>
      </c>
      <c r="V24" s="390">
        <f t="shared" si="297"/>
        <v>15</v>
      </c>
      <c r="W24" s="388" t="s">
        <v>1623</v>
      </c>
      <c r="X24" s="389">
        <f t="shared" si="13"/>
        <v>1</v>
      </c>
      <c r="Y24" s="389">
        <f t="shared" si="14"/>
        <v>2</v>
      </c>
      <c r="Z24" s="390">
        <v>95000</v>
      </c>
      <c r="AA24" s="341" t="str">
        <f t="shared" si="15"/>
        <v>1|8|15,1|2|95000</v>
      </c>
      <c r="AM24" s="341">
        <f t="shared" si="154"/>
        <v>42.5</v>
      </c>
      <c r="AN24" s="125">
        <v>170</v>
      </c>
      <c r="AO24" s="388" t="s">
        <v>1543</v>
      </c>
      <c r="AP24" s="389">
        <f t="shared" si="155"/>
        <v>1</v>
      </c>
      <c r="AQ24" s="389">
        <f t="shared" si="156"/>
        <v>8</v>
      </c>
      <c r="AR24" s="390">
        <f t="shared" si="298"/>
        <v>15</v>
      </c>
      <c r="AS24" s="388" t="s">
        <v>1644</v>
      </c>
      <c r="AT24" s="389">
        <f t="shared" si="157"/>
        <v>2</v>
      </c>
      <c r="AU24" s="389">
        <f t="shared" si="158"/>
        <v>1001</v>
      </c>
      <c r="AV24" s="390">
        <f t="shared" si="296"/>
        <v>3</v>
      </c>
      <c r="AW24" s="341" t="str">
        <f t="shared" si="159"/>
        <v>1|8|15,2|1001|3</v>
      </c>
      <c r="AX24" s="403">
        <f t="shared" si="27"/>
        <v>50</v>
      </c>
      <c r="AY24" s="125">
        <v>3000</v>
      </c>
      <c r="AZ24" s="388" t="s">
        <v>1543</v>
      </c>
      <c r="BA24" s="389">
        <f t="shared" si="299"/>
        <v>1</v>
      </c>
      <c r="BB24" s="389">
        <f t="shared" si="300"/>
        <v>8</v>
      </c>
      <c r="BC24" s="390">
        <v>10</v>
      </c>
      <c r="BD24" s="388" t="s">
        <v>1653</v>
      </c>
      <c r="BE24" s="389">
        <f t="shared" si="301"/>
        <v>1</v>
      </c>
      <c r="BF24" s="389">
        <f t="shared" si="302"/>
        <v>2</v>
      </c>
      <c r="BG24" s="390">
        <v>100000</v>
      </c>
      <c r="BH24" s="341" t="str">
        <f t="shared" si="303"/>
        <v>1|8|10,1|2|100000</v>
      </c>
      <c r="BT24" s="341">
        <f t="shared" si="38"/>
        <v>110000000</v>
      </c>
      <c r="BU24" s="402">
        <v>2200000000</v>
      </c>
      <c r="BV24" s="388" t="s">
        <v>1731</v>
      </c>
      <c r="BW24" s="389">
        <f t="shared" ref="BW24:BW28" si="304">VLOOKUP(BV24,$A:$E,4,0)</f>
        <v>1</v>
      </c>
      <c r="BX24" s="389">
        <f t="shared" ref="BX24:BX28" si="305">VLOOKUP(BV24,$A:$E,5,0)</f>
        <v>8</v>
      </c>
      <c r="BY24" s="390">
        <v>10</v>
      </c>
      <c r="BZ24" s="388" t="s">
        <v>1856</v>
      </c>
      <c r="CA24" s="389">
        <f t="shared" ref="CA24:CA28" si="306">VLOOKUP(BZ24,$A:$E,4,0)</f>
        <v>2</v>
      </c>
      <c r="CB24" s="389">
        <f t="shared" ref="CB24:CB28" si="307">VLOOKUP(BZ24,$A:$E,5,0)</f>
        <v>1001</v>
      </c>
      <c r="CC24" s="390">
        <f t="shared" si="258"/>
        <v>5</v>
      </c>
      <c r="CD24" s="398" t="str">
        <f t="shared" ref="CD24:CD28" si="308">BW24&amp;"|"&amp;BX24&amp;"|"&amp;BY24&amp;","&amp;CA24&amp;"|"&amp;CB24&amp;"|"&amp;CC24</f>
        <v>1|8|10,2|1001|5</v>
      </c>
      <c r="CF24" s="125">
        <v>3000</v>
      </c>
      <c r="CG24" s="388" t="s">
        <v>1543</v>
      </c>
      <c r="CH24" s="389">
        <f t="shared" si="39"/>
        <v>1</v>
      </c>
      <c r="CI24" s="389">
        <f t="shared" si="40"/>
        <v>8</v>
      </c>
      <c r="CJ24" s="390">
        <v>15</v>
      </c>
      <c r="CK24" s="388" t="s">
        <v>1857</v>
      </c>
      <c r="CL24" s="389">
        <f t="shared" si="41"/>
        <v>1</v>
      </c>
      <c r="CM24" s="389">
        <f t="shared" si="42"/>
        <v>1</v>
      </c>
      <c r="CN24" s="390">
        <f t="shared" si="215"/>
        <v>10</v>
      </c>
      <c r="CO24" s="398" t="str">
        <f t="shared" si="43"/>
        <v>1|8|15,1|1|10</v>
      </c>
      <c r="CQ24" s="125">
        <v>3000</v>
      </c>
      <c r="CR24" s="388" t="s">
        <v>1543</v>
      </c>
      <c r="CS24" s="389">
        <f t="shared" si="44"/>
        <v>1</v>
      </c>
      <c r="CT24" s="389">
        <f t="shared" si="45"/>
        <v>8</v>
      </c>
      <c r="CU24" s="390">
        <v>15</v>
      </c>
      <c r="CV24" s="388" t="s">
        <v>1644</v>
      </c>
      <c r="CW24" s="389">
        <f t="shared" si="46"/>
        <v>2</v>
      </c>
      <c r="CX24" s="389">
        <f t="shared" si="47"/>
        <v>1001</v>
      </c>
      <c r="CY24" s="390">
        <f t="shared" si="259"/>
        <v>4</v>
      </c>
      <c r="CZ24" s="398" t="str">
        <f t="shared" si="48"/>
        <v>1|8|15,2|1001|4</v>
      </c>
      <c r="DB24" s="125">
        <v>3000</v>
      </c>
      <c r="DC24" s="388" t="s">
        <v>1543</v>
      </c>
      <c r="DD24" s="389">
        <f t="shared" si="49"/>
        <v>1</v>
      </c>
      <c r="DE24" s="389">
        <f t="shared" si="50"/>
        <v>8</v>
      </c>
      <c r="DF24" s="390">
        <v>15</v>
      </c>
      <c r="DG24" s="388" t="s">
        <v>1858</v>
      </c>
      <c r="DH24" s="389">
        <f t="shared" si="51"/>
        <v>2</v>
      </c>
      <c r="DI24" s="389">
        <f t="shared" si="52"/>
        <v>1002</v>
      </c>
      <c r="DJ24" s="390">
        <f t="shared" si="260"/>
        <v>4</v>
      </c>
      <c r="DK24" s="398" t="str">
        <f t="shared" si="53"/>
        <v>1|8|15,2|1002|4</v>
      </c>
      <c r="DM24" s="125">
        <v>3000</v>
      </c>
      <c r="DN24" s="388" t="s">
        <v>1543</v>
      </c>
      <c r="DO24" s="389">
        <f t="shared" si="54"/>
        <v>1</v>
      </c>
      <c r="DP24" s="389">
        <f t="shared" si="55"/>
        <v>8</v>
      </c>
      <c r="DQ24" s="390">
        <v>15</v>
      </c>
      <c r="DR24" s="388" t="s">
        <v>1623</v>
      </c>
      <c r="DS24" s="389">
        <f t="shared" si="56"/>
        <v>1</v>
      </c>
      <c r="DT24" s="389">
        <f t="shared" si="57"/>
        <v>2</v>
      </c>
      <c r="DU24" s="390">
        <v>115000</v>
      </c>
      <c r="DV24" s="398" t="str">
        <f t="shared" si="58"/>
        <v>1|8|15,1|2|115000</v>
      </c>
      <c r="DX24" s="125">
        <v>16000</v>
      </c>
      <c r="DY24" s="388" t="s">
        <v>1543</v>
      </c>
      <c r="DZ24" s="389">
        <f t="shared" si="274"/>
        <v>1</v>
      </c>
      <c r="EA24" s="389">
        <f t="shared" si="275"/>
        <v>8</v>
      </c>
      <c r="EB24" s="390">
        <v>15</v>
      </c>
      <c r="EC24" s="388" t="s">
        <v>1623</v>
      </c>
      <c r="ED24" s="389">
        <f t="shared" si="276"/>
        <v>1</v>
      </c>
      <c r="EE24" s="389">
        <f t="shared" si="277"/>
        <v>2</v>
      </c>
      <c r="EF24" s="390">
        <v>100000</v>
      </c>
      <c r="EG24" s="398" t="str">
        <f t="shared" si="278"/>
        <v>1|8|15,1|2|100000</v>
      </c>
      <c r="EI24" s="125">
        <v>1600</v>
      </c>
      <c r="EJ24" s="388" t="s">
        <v>1543</v>
      </c>
      <c r="EK24" s="389">
        <f t="shared" si="216"/>
        <v>1</v>
      </c>
      <c r="EL24" s="389">
        <f t="shared" si="217"/>
        <v>8</v>
      </c>
      <c r="EM24" s="390">
        <f t="shared" si="261"/>
        <v>4</v>
      </c>
      <c r="EN24" s="388" t="s">
        <v>1858</v>
      </c>
      <c r="EO24" s="389">
        <f t="shared" si="218"/>
        <v>2</v>
      </c>
      <c r="EP24" s="389">
        <f t="shared" si="219"/>
        <v>1002</v>
      </c>
      <c r="EQ24" s="390">
        <f t="shared" si="285"/>
        <v>2</v>
      </c>
      <c r="ER24" s="398" t="str">
        <f t="shared" si="220"/>
        <v>1|8|4,2|1002|2</v>
      </c>
      <c r="ET24" s="125">
        <v>1600</v>
      </c>
      <c r="EU24" s="388" t="s">
        <v>1543</v>
      </c>
      <c r="EV24" s="389">
        <f t="shared" si="221"/>
        <v>1</v>
      </c>
      <c r="EW24" s="389">
        <f t="shared" si="222"/>
        <v>8</v>
      </c>
      <c r="EX24" s="390">
        <f t="shared" si="262"/>
        <v>8</v>
      </c>
      <c r="EY24" s="388" t="s">
        <v>1859</v>
      </c>
      <c r="EZ24" s="389">
        <f t="shared" si="223"/>
        <v>2</v>
      </c>
      <c r="FA24" s="389">
        <f t="shared" si="224"/>
        <v>1001</v>
      </c>
      <c r="FB24" s="390">
        <f t="shared" si="286"/>
        <v>2</v>
      </c>
      <c r="FC24" s="398" t="str">
        <f t="shared" si="225"/>
        <v>1|8|8,2|1001|2</v>
      </c>
      <c r="FE24" s="125">
        <v>1600</v>
      </c>
      <c r="FF24" s="388" t="s">
        <v>1543</v>
      </c>
      <c r="FG24" s="389">
        <f t="shared" si="226"/>
        <v>1</v>
      </c>
      <c r="FH24" s="389">
        <f t="shared" si="227"/>
        <v>8</v>
      </c>
      <c r="FI24" s="390">
        <f t="shared" si="263"/>
        <v>12</v>
      </c>
      <c r="FJ24" s="388" t="s">
        <v>1878</v>
      </c>
      <c r="FK24" s="389">
        <f t="shared" si="228"/>
        <v>2</v>
      </c>
      <c r="FL24" s="389">
        <f t="shared" si="229"/>
        <v>1003</v>
      </c>
      <c r="FM24" s="390">
        <f t="shared" si="287"/>
        <v>2</v>
      </c>
      <c r="FN24" s="398" t="str">
        <f t="shared" si="230"/>
        <v>1|8|12,2|1003|2</v>
      </c>
      <c r="FP24" s="125">
        <v>1600</v>
      </c>
      <c r="FQ24" s="388" t="s">
        <v>1543</v>
      </c>
      <c r="FR24" s="389">
        <f t="shared" si="231"/>
        <v>1</v>
      </c>
      <c r="FS24" s="389">
        <f t="shared" si="232"/>
        <v>8</v>
      </c>
      <c r="FT24" s="390">
        <f t="shared" si="264"/>
        <v>16</v>
      </c>
      <c r="FU24" s="388" t="s">
        <v>1855</v>
      </c>
      <c r="FV24" s="389">
        <f t="shared" si="233"/>
        <v>2</v>
      </c>
      <c r="FW24" s="389">
        <f t="shared" si="234"/>
        <v>1003</v>
      </c>
      <c r="FX24" s="390">
        <f t="shared" si="288"/>
        <v>3</v>
      </c>
      <c r="FY24" s="398" t="str">
        <f t="shared" si="235"/>
        <v>1|8|16,2|1003|3</v>
      </c>
      <c r="GA24" s="125">
        <v>3000</v>
      </c>
      <c r="GB24" s="388" t="s">
        <v>1543</v>
      </c>
      <c r="GC24" s="389">
        <f t="shared" si="84"/>
        <v>1</v>
      </c>
      <c r="GD24" s="389">
        <f t="shared" si="85"/>
        <v>8</v>
      </c>
      <c r="GE24" s="390">
        <v>15</v>
      </c>
      <c r="GF24" s="388" t="s">
        <v>1623</v>
      </c>
      <c r="GG24" s="389">
        <f t="shared" si="86"/>
        <v>1</v>
      </c>
      <c r="GH24" s="389">
        <f t="shared" si="87"/>
        <v>2</v>
      </c>
      <c r="GI24" s="390">
        <v>100000</v>
      </c>
      <c r="GJ24" s="398" t="str">
        <f t="shared" si="88"/>
        <v>1|8|15,1|2|100000</v>
      </c>
      <c r="GL24" s="125">
        <v>3000</v>
      </c>
      <c r="GM24" s="388" t="s">
        <v>1543</v>
      </c>
      <c r="GN24" s="389">
        <f t="shared" si="89"/>
        <v>1</v>
      </c>
      <c r="GO24" s="389">
        <f t="shared" si="90"/>
        <v>8</v>
      </c>
      <c r="GP24" s="390">
        <v>15</v>
      </c>
      <c r="GQ24" s="388" t="s">
        <v>1623</v>
      </c>
      <c r="GR24" s="389">
        <f t="shared" si="91"/>
        <v>1</v>
      </c>
      <c r="GS24" s="389">
        <f t="shared" si="92"/>
        <v>2</v>
      </c>
      <c r="GT24" s="390">
        <v>100000</v>
      </c>
      <c r="GU24" s="398" t="str">
        <f t="shared" si="93"/>
        <v>1|8|15,1|2|100000</v>
      </c>
      <c r="GW24" s="125">
        <v>3000</v>
      </c>
      <c r="GX24" s="388" t="s">
        <v>1543</v>
      </c>
      <c r="GY24" s="389">
        <f t="shared" si="94"/>
        <v>1</v>
      </c>
      <c r="GZ24" s="389">
        <f t="shared" si="95"/>
        <v>8</v>
      </c>
      <c r="HA24" s="390">
        <v>15</v>
      </c>
      <c r="HB24" s="388" t="s">
        <v>1623</v>
      </c>
      <c r="HC24" s="389">
        <f t="shared" si="96"/>
        <v>1</v>
      </c>
      <c r="HD24" s="389">
        <f t="shared" si="97"/>
        <v>2</v>
      </c>
      <c r="HE24" s="390">
        <v>100000</v>
      </c>
      <c r="HF24" s="398" t="str">
        <f t="shared" si="98"/>
        <v>1|8|15,1|2|100000</v>
      </c>
      <c r="HH24" s="125">
        <v>3000</v>
      </c>
      <c r="HI24" s="388" t="s">
        <v>1543</v>
      </c>
      <c r="HJ24" s="389">
        <f t="shared" si="99"/>
        <v>1</v>
      </c>
      <c r="HK24" s="389">
        <f t="shared" si="100"/>
        <v>8</v>
      </c>
      <c r="HL24" s="390">
        <v>15</v>
      </c>
      <c r="HM24" s="388" t="s">
        <v>1623</v>
      </c>
      <c r="HN24" s="389">
        <f t="shared" si="101"/>
        <v>1</v>
      </c>
      <c r="HO24" s="389">
        <f t="shared" si="102"/>
        <v>2</v>
      </c>
      <c r="HP24" s="390">
        <v>100000</v>
      </c>
      <c r="HQ24" s="398" t="str">
        <f t="shared" si="103"/>
        <v>1|8|15,1|2|100000</v>
      </c>
      <c r="HS24" s="125">
        <v>1600</v>
      </c>
      <c r="HT24" s="388" t="s">
        <v>1543</v>
      </c>
      <c r="HU24" s="389">
        <f t="shared" si="236"/>
        <v>1</v>
      </c>
      <c r="HV24" s="389">
        <f t="shared" si="237"/>
        <v>8</v>
      </c>
      <c r="HW24" s="390">
        <f t="shared" si="265"/>
        <v>4</v>
      </c>
      <c r="HX24" s="388" t="s">
        <v>1860</v>
      </c>
      <c r="HY24" s="389">
        <f t="shared" si="238"/>
        <v>2</v>
      </c>
      <c r="HZ24" s="389">
        <f t="shared" si="239"/>
        <v>1001</v>
      </c>
      <c r="IA24" s="390">
        <f t="shared" si="289"/>
        <v>2</v>
      </c>
      <c r="IB24" s="398" t="str">
        <f t="shared" si="240"/>
        <v>1|8|4,2|1001|2</v>
      </c>
      <c r="ID24" s="125">
        <v>1600</v>
      </c>
      <c r="IE24" s="388" t="s">
        <v>1543</v>
      </c>
      <c r="IF24" s="389">
        <f t="shared" si="241"/>
        <v>1</v>
      </c>
      <c r="IG24" s="389">
        <f t="shared" si="242"/>
        <v>8</v>
      </c>
      <c r="IH24" s="390">
        <f t="shared" si="266"/>
        <v>8</v>
      </c>
      <c r="II24" s="388" t="s">
        <v>1644</v>
      </c>
      <c r="IJ24" s="389">
        <f t="shared" si="243"/>
        <v>2</v>
      </c>
      <c r="IK24" s="389">
        <f t="shared" si="244"/>
        <v>1001</v>
      </c>
      <c r="IL24" s="390">
        <f t="shared" si="290"/>
        <v>3</v>
      </c>
      <c r="IM24" s="398" t="str">
        <f t="shared" si="245"/>
        <v>1|8|8,2|1001|3</v>
      </c>
      <c r="IO24" s="125">
        <v>1600</v>
      </c>
      <c r="IP24" s="388" t="s">
        <v>1543</v>
      </c>
      <c r="IQ24" s="389">
        <f t="shared" si="246"/>
        <v>1</v>
      </c>
      <c r="IR24" s="389">
        <f t="shared" si="247"/>
        <v>8</v>
      </c>
      <c r="IS24" s="390">
        <f t="shared" si="267"/>
        <v>12</v>
      </c>
      <c r="IT24" s="388" t="s">
        <v>1861</v>
      </c>
      <c r="IU24" s="389">
        <f t="shared" si="248"/>
        <v>2</v>
      </c>
      <c r="IV24" s="389">
        <f t="shared" si="249"/>
        <v>1003</v>
      </c>
      <c r="IW24" s="390">
        <f t="shared" si="291"/>
        <v>2</v>
      </c>
      <c r="IX24" s="398" t="str">
        <f t="shared" si="250"/>
        <v>1|8|12,2|1003|2</v>
      </c>
      <c r="IZ24" s="125">
        <v>1600</v>
      </c>
      <c r="JA24" s="388" t="s">
        <v>1543</v>
      </c>
      <c r="JB24" s="389">
        <f t="shared" si="251"/>
        <v>1</v>
      </c>
      <c r="JC24" s="389">
        <f t="shared" si="252"/>
        <v>8</v>
      </c>
      <c r="JD24" s="390">
        <f t="shared" si="268"/>
        <v>16</v>
      </c>
      <c r="JE24" s="388" t="s">
        <v>1861</v>
      </c>
      <c r="JF24" s="389">
        <f t="shared" si="253"/>
        <v>2</v>
      </c>
      <c r="JG24" s="389">
        <f t="shared" si="254"/>
        <v>1003</v>
      </c>
      <c r="JH24" s="390">
        <f t="shared" si="292"/>
        <v>3</v>
      </c>
      <c r="JI24" s="398" t="str">
        <f t="shared" si="255"/>
        <v>1|8|16,2|1003|3</v>
      </c>
      <c r="JK24" s="125">
        <v>40</v>
      </c>
      <c r="JL24" s="388" t="s">
        <v>1543</v>
      </c>
      <c r="JM24" s="389">
        <f t="shared" ref="JM24:JM27" si="309">VLOOKUP(JL24,$A:$E,4,0)</f>
        <v>1</v>
      </c>
      <c r="JN24" s="389">
        <f t="shared" ref="JN24:JN27" si="310">VLOOKUP(JL24,$A:$E,5,0)</f>
        <v>8</v>
      </c>
      <c r="JO24" s="390">
        <v>5</v>
      </c>
      <c r="JP24" s="388" t="s">
        <v>1862</v>
      </c>
      <c r="JQ24" s="389">
        <f t="shared" ref="JQ24:JQ27" si="311">VLOOKUP(JP24,$A:$E,4,0)</f>
        <v>1</v>
      </c>
      <c r="JR24" s="389">
        <f t="shared" ref="JR24:JR27" si="312">VLOOKUP(JP24,$A:$E,5,0)</f>
        <v>2</v>
      </c>
      <c r="JS24" s="390">
        <v>100000</v>
      </c>
      <c r="JT24" s="398" t="str">
        <f t="shared" ref="JT24:JT27" si="313">JM24&amp;"|"&amp;JN24&amp;"|"&amp;JO24&amp;","&amp;JQ24&amp;"|"&amp;JR24&amp;"|"&amp;JS24</f>
        <v>1|8|5,1|2|100000</v>
      </c>
      <c r="JV24" s="125">
        <v>40</v>
      </c>
      <c r="JW24" s="388" t="s">
        <v>1543</v>
      </c>
      <c r="JX24" s="389">
        <f t="shared" si="129"/>
        <v>1</v>
      </c>
      <c r="JY24" s="389">
        <f t="shared" si="130"/>
        <v>8</v>
      </c>
      <c r="JZ24" s="390">
        <v>5</v>
      </c>
      <c r="KA24" s="388" t="s">
        <v>1857</v>
      </c>
      <c r="KB24" s="389">
        <f t="shared" si="131"/>
        <v>1</v>
      </c>
      <c r="KC24" s="389">
        <f t="shared" si="132"/>
        <v>1</v>
      </c>
      <c r="KD24" s="390">
        <f t="shared" si="256"/>
        <v>11</v>
      </c>
      <c r="KE24" s="398" t="str">
        <f t="shared" si="133"/>
        <v>1|8|5,1|1|11</v>
      </c>
      <c r="KG24" s="125">
        <v>40</v>
      </c>
      <c r="KH24" s="388" t="s">
        <v>1543</v>
      </c>
      <c r="KI24" s="389">
        <f t="shared" si="134"/>
        <v>1</v>
      </c>
      <c r="KJ24" s="389">
        <f t="shared" si="135"/>
        <v>8</v>
      </c>
      <c r="KK24" s="390">
        <v>5</v>
      </c>
      <c r="KL24" s="388" t="s">
        <v>1855</v>
      </c>
      <c r="KM24" s="389">
        <f t="shared" si="136"/>
        <v>2</v>
      </c>
      <c r="KN24" s="389">
        <f t="shared" si="137"/>
        <v>1003</v>
      </c>
      <c r="KO24" s="390">
        <f t="shared" si="269"/>
        <v>5</v>
      </c>
      <c r="KP24" s="398" t="str">
        <f t="shared" si="138"/>
        <v>1|8|5,2|1003|5</v>
      </c>
      <c r="LN24" s="125">
        <v>40</v>
      </c>
      <c r="LO24" s="388" t="s">
        <v>1543</v>
      </c>
      <c r="LP24" s="389">
        <f t="shared" si="139"/>
        <v>1</v>
      </c>
      <c r="LQ24" s="389">
        <f t="shared" si="140"/>
        <v>8</v>
      </c>
      <c r="LR24" s="390">
        <v>10</v>
      </c>
      <c r="LS24" s="388" t="s">
        <v>1623</v>
      </c>
      <c r="LT24" s="389">
        <f t="shared" si="141"/>
        <v>1</v>
      </c>
      <c r="LU24" s="389">
        <f t="shared" si="142"/>
        <v>2</v>
      </c>
      <c r="LV24" s="390">
        <v>100000</v>
      </c>
      <c r="LW24" s="398" t="str">
        <f t="shared" si="143"/>
        <v>1|8|10,1|2|100000</v>
      </c>
      <c r="LY24" s="125">
        <v>40</v>
      </c>
      <c r="LZ24" s="388" t="s">
        <v>1543</v>
      </c>
      <c r="MA24" s="389">
        <f t="shared" si="144"/>
        <v>1</v>
      </c>
      <c r="MB24" s="389">
        <f t="shared" si="145"/>
        <v>8</v>
      </c>
      <c r="MC24" s="390">
        <v>10</v>
      </c>
      <c r="MD24" s="388" t="s">
        <v>1623</v>
      </c>
      <c r="ME24" s="389">
        <f t="shared" si="146"/>
        <v>1</v>
      </c>
      <c r="MF24" s="389">
        <f t="shared" si="147"/>
        <v>2</v>
      </c>
      <c r="MG24" s="390">
        <v>100000</v>
      </c>
      <c r="MH24" s="398" t="str">
        <f t="shared" si="148"/>
        <v>1|8|10,1|2|100000</v>
      </c>
      <c r="OX24" s="341">
        <v>90</v>
      </c>
      <c r="OY24" s="388" t="s">
        <v>1543</v>
      </c>
      <c r="OZ24" s="389">
        <f t="shared" si="165"/>
        <v>1</v>
      </c>
      <c r="PA24" s="389">
        <f t="shared" si="166"/>
        <v>8</v>
      </c>
      <c r="PB24" s="390">
        <v>10</v>
      </c>
      <c r="PC24" s="388" t="s">
        <v>1865</v>
      </c>
      <c r="PD24" s="389">
        <f t="shared" si="167"/>
        <v>2</v>
      </c>
      <c r="PE24" s="389">
        <f t="shared" si="168"/>
        <v>1002</v>
      </c>
      <c r="PF24" s="390">
        <v>2</v>
      </c>
      <c r="PG24" s="398" t="str">
        <f t="shared" si="169"/>
        <v>1|8|10,2|1002|2</v>
      </c>
      <c r="PI24" s="341">
        <v>90</v>
      </c>
      <c r="PJ24" s="388" t="s">
        <v>1543</v>
      </c>
      <c r="PK24" s="389">
        <f t="shared" si="170"/>
        <v>1</v>
      </c>
      <c r="PL24" s="389">
        <f t="shared" si="171"/>
        <v>8</v>
      </c>
      <c r="PM24" s="390">
        <v>10</v>
      </c>
      <c r="PN24" s="388" t="s">
        <v>1866</v>
      </c>
      <c r="PO24" s="389">
        <f t="shared" si="172"/>
        <v>2</v>
      </c>
      <c r="PP24" s="389">
        <f t="shared" si="173"/>
        <v>1004</v>
      </c>
      <c r="PQ24" s="390">
        <v>2</v>
      </c>
      <c r="PR24" s="398" t="str">
        <f t="shared" si="174"/>
        <v>1|8|10,2|1004|2</v>
      </c>
      <c r="PT24" s="341">
        <v>300</v>
      </c>
      <c r="PU24" s="388" t="s">
        <v>1543</v>
      </c>
      <c r="PV24" s="389">
        <f t="shared" si="175"/>
        <v>1</v>
      </c>
      <c r="PW24" s="389">
        <f t="shared" si="176"/>
        <v>8</v>
      </c>
      <c r="PX24" s="390">
        <v>5</v>
      </c>
      <c r="PY24" s="388" t="s">
        <v>1623</v>
      </c>
      <c r="PZ24" s="389">
        <f t="shared" si="177"/>
        <v>1</v>
      </c>
      <c r="QA24" s="389">
        <f t="shared" si="178"/>
        <v>2</v>
      </c>
      <c r="QB24" s="390">
        <v>100000</v>
      </c>
      <c r="QC24" s="398" t="str">
        <f t="shared" si="179"/>
        <v>1|8|5,1|2|100000</v>
      </c>
      <c r="QE24" s="402">
        <v>3000</v>
      </c>
      <c r="QF24" s="388" t="s">
        <v>1543</v>
      </c>
      <c r="QG24" s="389">
        <f t="shared" si="180"/>
        <v>1</v>
      </c>
      <c r="QH24" s="389">
        <f t="shared" si="181"/>
        <v>8</v>
      </c>
      <c r="QI24" s="390">
        <v>5</v>
      </c>
      <c r="QJ24" s="388" t="s">
        <v>1623</v>
      </c>
      <c r="QK24" s="389">
        <f t="shared" si="182"/>
        <v>1</v>
      </c>
      <c r="QL24" s="389">
        <f t="shared" si="183"/>
        <v>2</v>
      </c>
      <c r="QM24" s="390">
        <v>100000</v>
      </c>
      <c r="QN24" s="398" t="str">
        <f t="shared" si="184"/>
        <v>1|8|5,1|2|100000</v>
      </c>
      <c r="QP24" s="341">
        <v>140</v>
      </c>
      <c r="QQ24" s="388" t="s">
        <v>1543</v>
      </c>
      <c r="QR24" s="389">
        <f t="shared" si="185"/>
        <v>1</v>
      </c>
      <c r="QS24" s="389">
        <f t="shared" si="186"/>
        <v>8</v>
      </c>
      <c r="QT24" s="390">
        <v>10</v>
      </c>
      <c r="QU24" s="388" t="s">
        <v>1867</v>
      </c>
      <c r="QV24" s="389">
        <f t="shared" si="187"/>
        <v>2</v>
      </c>
      <c r="QW24" s="389">
        <f t="shared" si="188"/>
        <v>1001</v>
      </c>
      <c r="QX24" s="390">
        <v>2</v>
      </c>
      <c r="QY24" s="398" t="str">
        <f t="shared" si="189"/>
        <v>1|8|10,2|1001|2</v>
      </c>
      <c r="RA24" s="341">
        <v>140</v>
      </c>
      <c r="RB24" s="388" t="s">
        <v>1543</v>
      </c>
      <c r="RC24" s="389">
        <f t="shared" si="190"/>
        <v>1</v>
      </c>
      <c r="RD24" s="389">
        <f t="shared" si="191"/>
        <v>8</v>
      </c>
      <c r="RE24" s="390">
        <v>10</v>
      </c>
      <c r="RF24" s="388" t="s">
        <v>1865</v>
      </c>
      <c r="RG24" s="389">
        <f t="shared" si="192"/>
        <v>2</v>
      </c>
      <c r="RH24" s="389">
        <f t="shared" si="193"/>
        <v>1002</v>
      </c>
      <c r="RI24" s="390">
        <v>2</v>
      </c>
      <c r="RJ24" s="398" t="str">
        <f t="shared" si="194"/>
        <v>1|8|10,2|1002|2</v>
      </c>
      <c r="RK24" s="341">
        <v>95</v>
      </c>
      <c r="RL24" s="125">
        <f t="shared" si="149"/>
        <v>2280</v>
      </c>
      <c r="RM24" s="388" t="s">
        <v>1543</v>
      </c>
      <c r="RN24" s="389">
        <f t="shared" si="195"/>
        <v>1</v>
      </c>
      <c r="RO24" s="389">
        <f t="shared" si="196"/>
        <v>8</v>
      </c>
      <c r="RP24" s="390">
        <f t="shared" si="293"/>
        <v>10</v>
      </c>
      <c r="RQ24" s="388" t="s">
        <v>1623</v>
      </c>
      <c r="RR24" s="389">
        <f t="shared" si="197"/>
        <v>1</v>
      </c>
      <c r="RS24" s="389">
        <f t="shared" si="198"/>
        <v>2</v>
      </c>
      <c r="RT24" s="390">
        <v>100000</v>
      </c>
      <c r="RU24" s="398" t="str">
        <f t="shared" si="199"/>
        <v>1|8|10,1|2|100000</v>
      </c>
      <c r="RV24" s="341">
        <v>95</v>
      </c>
      <c r="RW24" s="125">
        <f t="shared" si="150"/>
        <v>2280</v>
      </c>
      <c r="RX24" s="388" t="s">
        <v>1543</v>
      </c>
      <c r="RY24" s="389">
        <f t="shared" si="200"/>
        <v>1</v>
      </c>
      <c r="RZ24" s="389">
        <f t="shared" si="201"/>
        <v>8</v>
      </c>
      <c r="SA24" s="390">
        <f t="shared" si="294"/>
        <v>10</v>
      </c>
      <c r="SB24" s="388" t="s">
        <v>1623</v>
      </c>
      <c r="SC24" s="389">
        <f t="shared" si="202"/>
        <v>1</v>
      </c>
      <c r="SD24" s="389">
        <f t="shared" si="203"/>
        <v>2</v>
      </c>
      <c r="SE24" s="390">
        <v>100000</v>
      </c>
      <c r="SF24" s="398" t="str">
        <f t="shared" si="204"/>
        <v>1|8|10,1|2|100000</v>
      </c>
      <c r="SG24" s="341">
        <v>95</v>
      </c>
      <c r="SH24" s="125">
        <f t="shared" si="151"/>
        <v>2280</v>
      </c>
      <c r="SI24" s="388" t="s">
        <v>1543</v>
      </c>
      <c r="SJ24" s="389">
        <f t="shared" si="205"/>
        <v>1</v>
      </c>
      <c r="SK24" s="389">
        <f t="shared" si="206"/>
        <v>8</v>
      </c>
      <c r="SL24" s="390">
        <f t="shared" si="295"/>
        <v>10</v>
      </c>
      <c r="SM24" s="388" t="s">
        <v>1623</v>
      </c>
      <c r="SN24" s="389">
        <f t="shared" si="207"/>
        <v>1</v>
      </c>
      <c r="SO24" s="389">
        <f t="shared" si="208"/>
        <v>2</v>
      </c>
      <c r="SP24" s="390">
        <v>100000</v>
      </c>
      <c r="SQ24" s="398" t="str">
        <f t="shared" si="209"/>
        <v>1|8|10,1|2|100000</v>
      </c>
      <c r="TY24" s="341">
        <f t="shared" si="152"/>
        <v>42.5</v>
      </c>
      <c r="TZ24" s="341">
        <v>85</v>
      </c>
      <c r="UA24" s="388" t="s">
        <v>1543</v>
      </c>
      <c r="UB24" s="389">
        <f t="shared" si="210"/>
        <v>1</v>
      </c>
      <c r="UC24" s="389">
        <f t="shared" si="271"/>
        <v>8</v>
      </c>
      <c r="UD24" s="390">
        <v>3</v>
      </c>
      <c r="UE24" s="388" t="s">
        <v>1859</v>
      </c>
      <c r="UF24" s="389">
        <f t="shared" si="212"/>
        <v>2</v>
      </c>
      <c r="UG24" s="389">
        <f t="shared" si="272"/>
        <v>1001</v>
      </c>
      <c r="UH24" s="390">
        <v>2</v>
      </c>
      <c r="UI24" s="398" t="str">
        <f t="shared" si="273"/>
        <v>1|8|3,2|1001|2</v>
      </c>
    </row>
    <row r="25" spans="1:555" ht="15" x14ac:dyDescent="0.35">
      <c r="A25" s="341" t="str">
        <f>'抽奖|MoonBless'!DN25</f>
        <v>红包【发】</v>
      </c>
      <c r="B25" s="341">
        <f>'抽奖|MoonBless'!DO25</f>
        <v>1</v>
      </c>
      <c r="C25" s="341">
        <f>'抽奖|MoonBless'!DP25</f>
        <v>20</v>
      </c>
      <c r="D25" s="341">
        <f>'抽奖|MoonBless'!DQ25</f>
        <v>2</v>
      </c>
      <c r="E25" s="341">
        <f>'抽奖|MoonBless'!DR25</f>
        <v>1303</v>
      </c>
      <c r="G25" s="125">
        <f t="shared" si="257"/>
        <v>90</v>
      </c>
      <c r="H25" s="388" t="s">
        <v>1543</v>
      </c>
      <c r="I25" s="389">
        <f t="shared" si="5"/>
        <v>1</v>
      </c>
      <c r="J25" s="389">
        <f t="shared" si="6"/>
        <v>8</v>
      </c>
      <c r="K25" s="390">
        <v>15</v>
      </c>
      <c r="L25" s="388" t="s">
        <v>1623</v>
      </c>
      <c r="M25" s="389">
        <f t="shared" si="7"/>
        <v>1</v>
      </c>
      <c r="N25" s="389">
        <f t="shared" si="8"/>
        <v>2</v>
      </c>
      <c r="O25" s="390">
        <v>100000</v>
      </c>
      <c r="P25" s="341" t="str">
        <f t="shared" si="9"/>
        <v>1|8|15,1|2|100000</v>
      </c>
      <c r="Q25" s="404">
        <f t="shared" si="10"/>
        <v>25.462962962962965</v>
      </c>
      <c r="R25" s="125">
        <v>550000</v>
      </c>
      <c r="S25" s="388" t="s">
        <v>1543</v>
      </c>
      <c r="T25" s="389">
        <f t="shared" ref="T25:T34" si="314">VLOOKUP(S25,$A:$E,4,0)</f>
        <v>1</v>
      </c>
      <c r="U25" s="389">
        <f t="shared" ref="U25:U34" si="315">VLOOKUP(S25,$A:$E,5,0)</f>
        <v>8</v>
      </c>
      <c r="V25" s="390">
        <f t="shared" si="297"/>
        <v>15</v>
      </c>
      <c r="W25" s="388" t="s">
        <v>1623</v>
      </c>
      <c r="X25" s="389">
        <f t="shared" ref="X25:X34" si="316">VLOOKUP(W25,$A:$E,4,0)</f>
        <v>1</v>
      </c>
      <c r="Y25" s="389">
        <f t="shared" ref="Y25:Y34" si="317">VLOOKUP(W25,$A:$E,5,0)</f>
        <v>2</v>
      </c>
      <c r="Z25" s="390">
        <v>100000</v>
      </c>
      <c r="AA25" s="341" t="str">
        <f t="shared" ref="AA25:AA34" si="318">T25&amp;"|"&amp;U25&amp;"|"&amp;V25&amp;","&amp;X25&amp;"|"&amp;Y25&amp;"|"&amp;Z25</f>
        <v>1|8|15,1|2|100000</v>
      </c>
      <c r="AM25" s="341">
        <f t="shared" si="154"/>
        <v>45</v>
      </c>
      <c r="AN25" s="125">
        <v>180</v>
      </c>
      <c r="AO25" s="388" t="s">
        <v>1543</v>
      </c>
      <c r="AP25" s="389">
        <f t="shared" si="155"/>
        <v>1</v>
      </c>
      <c r="AQ25" s="389">
        <f t="shared" si="156"/>
        <v>8</v>
      </c>
      <c r="AR25" s="390">
        <f t="shared" si="298"/>
        <v>15</v>
      </c>
      <c r="AS25" s="388" t="s">
        <v>1644</v>
      </c>
      <c r="AT25" s="389">
        <f t="shared" si="157"/>
        <v>2</v>
      </c>
      <c r="AU25" s="389">
        <f t="shared" si="158"/>
        <v>1001</v>
      </c>
      <c r="AV25" s="390">
        <f t="shared" si="296"/>
        <v>3</v>
      </c>
      <c r="AW25" s="341" t="str">
        <f t="shared" si="159"/>
        <v>1|8|15,2|1001|3</v>
      </c>
      <c r="AX25" s="403">
        <f t="shared" si="27"/>
        <v>58.333333333333336</v>
      </c>
      <c r="AY25" s="125">
        <v>3500</v>
      </c>
      <c r="AZ25" s="388" t="s">
        <v>1543</v>
      </c>
      <c r="BA25" s="389">
        <f t="shared" si="299"/>
        <v>1</v>
      </c>
      <c r="BB25" s="389">
        <f t="shared" si="300"/>
        <v>8</v>
      </c>
      <c r="BC25" s="390">
        <v>10</v>
      </c>
      <c r="BD25" s="388" t="s">
        <v>1653</v>
      </c>
      <c r="BE25" s="389">
        <f t="shared" si="301"/>
        <v>1</v>
      </c>
      <c r="BF25" s="389">
        <f t="shared" si="302"/>
        <v>2</v>
      </c>
      <c r="BG25" s="390">
        <v>105000</v>
      </c>
      <c r="BH25" s="341" t="str">
        <f t="shared" si="303"/>
        <v>1|8|10,1|2|105000</v>
      </c>
      <c r="BT25" s="341">
        <f t="shared" si="38"/>
        <v>120000000</v>
      </c>
      <c r="BU25" s="402">
        <v>2400000000</v>
      </c>
      <c r="BV25" s="388" t="s">
        <v>1731</v>
      </c>
      <c r="BW25" s="389">
        <f t="shared" si="304"/>
        <v>1</v>
      </c>
      <c r="BX25" s="389">
        <f t="shared" si="305"/>
        <v>8</v>
      </c>
      <c r="BY25" s="390">
        <v>10</v>
      </c>
      <c r="BZ25" s="388" t="s">
        <v>1856</v>
      </c>
      <c r="CA25" s="389">
        <f t="shared" si="306"/>
        <v>2</v>
      </c>
      <c r="CB25" s="389">
        <f t="shared" si="307"/>
        <v>1001</v>
      </c>
      <c r="CC25" s="390">
        <f t="shared" si="258"/>
        <v>6</v>
      </c>
      <c r="CD25" s="398" t="str">
        <f t="shared" si="308"/>
        <v>1|8|10,2|1001|6</v>
      </c>
      <c r="CF25" s="125">
        <v>3200</v>
      </c>
      <c r="CG25" s="388" t="s">
        <v>1543</v>
      </c>
      <c r="CH25" s="389">
        <f t="shared" si="39"/>
        <v>1</v>
      </c>
      <c r="CI25" s="389">
        <f t="shared" si="40"/>
        <v>8</v>
      </c>
      <c r="CJ25" s="390">
        <v>15</v>
      </c>
      <c r="CK25" s="388" t="s">
        <v>1857</v>
      </c>
      <c r="CL25" s="389">
        <f t="shared" si="41"/>
        <v>1</v>
      </c>
      <c r="CM25" s="389">
        <f t="shared" si="42"/>
        <v>1</v>
      </c>
      <c r="CN25" s="390">
        <f t="shared" si="215"/>
        <v>11</v>
      </c>
      <c r="CO25" s="398" t="str">
        <f t="shared" si="43"/>
        <v>1|8|15,1|1|11</v>
      </c>
      <c r="CQ25" s="125">
        <v>3200</v>
      </c>
      <c r="CR25" s="388" t="s">
        <v>1543</v>
      </c>
      <c r="CS25" s="389">
        <f t="shared" si="44"/>
        <v>1</v>
      </c>
      <c r="CT25" s="389">
        <f t="shared" si="45"/>
        <v>8</v>
      </c>
      <c r="CU25" s="390">
        <v>15</v>
      </c>
      <c r="CV25" s="388" t="s">
        <v>1644</v>
      </c>
      <c r="CW25" s="389">
        <f t="shared" si="46"/>
        <v>2</v>
      </c>
      <c r="CX25" s="389">
        <f t="shared" si="47"/>
        <v>1001</v>
      </c>
      <c r="CY25" s="390">
        <f t="shared" si="259"/>
        <v>5</v>
      </c>
      <c r="CZ25" s="398" t="str">
        <f t="shared" si="48"/>
        <v>1|8|15,2|1001|5</v>
      </c>
      <c r="DB25" s="125">
        <v>3200</v>
      </c>
      <c r="DC25" s="388" t="s">
        <v>1543</v>
      </c>
      <c r="DD25" s="389">
        <f t="shared" si="49"/>
        <v>1</v>
      </c>
      <c r="DE25" s="389">
        <f t="shared" si="50"/>
        <v>8</v>
      </c>
      <c r="DF25" s="390">
        <v>15</v>
      </c>
      <c r="DG25" s="388" t="s">
        <v>1858</v>
      </c>
      <c r="DH25" s="389">
        <f t="shared" si="51"/>
        <v>2</v>
      </c>
      <c r="DI25" s="389">
        <f t="shared" si="52"/>
        <v>1002</v>
      </c>
      <c r="DJ25" s="390">
        <f t="shared" si="260"/>
        <v>5</v>
      </c>
      <c r="DK25" s="398" t="str">
        <f t="shared" si="53"/>
        <v>1|8|15,2|1002|5</v>
      </c>
      <c r="DM25" s="125">
        <v>3200</v>
      </c>
      <c r="DN25" s="388" t="s">
        <v>1543</v>
      </c>
      <c r="DO25" s="389">
        <f t="shared" si="54"/>
        <v>1</v>
      </c>
      <c r="DP25" s="389">
        <f t="shared" si="55"/>
        <v>8</v>
      </c>
      <c r="DQ25" s="390">
        <v>15</v>
      </c>
      <c r="DR25" s="388" t="s">
        <v>1623</v>
      </c>
      <c r="DS25" s="389">
        <f t="shared" si="56"/>
        <v>1</v>
      </c>
      <c r="DT25" s="389">
        <f t="shared" si="57"/>
        <v>2</v>
      </c>
      <c r="DU25" s="390">
        <v>120000</v>
      </c>
      <c r="DV25" s="398" t="str">
        <f t="shared" si="58"/>
        <v>1|8|15,1|2|120000</v>
      </c>
      <c r="DX25" s="125">
        <v>18000</v>
      </c>
      <c r="DY25" s="388" t="s">
        <v>1543</v>
      </c>
      <c r="DZ25" s="389">
        <f t="shared" si="274"/>
        <v>1</v>
      </c>
      <c r="EA25" s="389">
        <f t="shared" si="275"/>
        <v>8</v>
      </c>
      <c r="EB25" s="390">
        <v>15</v>
      </c>
      <c r="EC25" s="388" t="s">
        <v>1623</v>
      </c>
      <c r="ED25" s="389">
        <f t="shared" si="276"/>
        <v>1</v>
      </c>
      <c r="EE25" s="389">
        <f t="shared" si="277"/>
        <v>2</v>
      </c>
      <c r="EF25" s="390">
        <v>105000</v>
      </c>
      <c r="EG25" s="398" t="str">
        <f t="shared" si="278"/>
        <v>1|8|15,1|2|105000</v>
      </c>
      <c r="EI25" s="125">
        <v>1800</v>
      </c>
      <c r="EJ25" s="388" t="s">
        <v>1543</v>
      </c>
      <c r="EK25" s="389">
        <f t="shared" si="216"/>
        <v>1</v>
      </c>
      <c r="EL25" s="389">
        <f t="shared" si="217"/>
        <v>8</v>
      </c>
      <c r="EM25" s="390">
        <f t="shared" si="261"/>
        <v>5</v>
      </c>
      <c r="EN25" s="388" t="s">
        <v>1858</v>
      </c>
      <c r="EO25" s="389">
        <f t="shared" si="218"/>
        <v>2</v>
      </c>
      <c r="EP25" s="389">
        <f t="shared" si="219"/>
        <v>1002</v>
      </c>
      <c r="EQ25" s="390">
        <f t="shared" si="285"/>
        <v>3</v>
      </c>
      <c r="ER25" s="398" t="str">
        <f t="shared" si="220"/>
        <v>1|8|5,2|1002|3</v>
      </c>
      <c r="ET25" s="125">
        <v>1800</v>
      </c>
      <c r="EU25" s="388" t="s">
        <v>1543</v>
      </c>
      <c r="EV25" s="389">
        <f t="shared" si="221"/>
        <v>1</v>
      </c>
      <c r="EW25" s="389">
        <f t="shared" si="222"/>
        <v>8</v>
      </c>
      <c r="EX25" s="390">
        <f t="shared" si="262"/>
        <v>10</v>
      </c>
      <c r="EY25" s="388" t="s">
        <v>1859</v>
      </c>
      <c r="EZ25" s="389">
        <f t="shared" si="223"/>
        <v>2</v>
      </c>
      <c r="FA25" s="389">
        <f t="shared" si="224"/>
        <v>1001</v>
      </c>
      <c r="FB25" s="390">
        <f t="shared" si="286"/>
        <v>3</v>
      </c>
      <c r="FC25" s="398" t="str">
        <f t="shared" si="225"/>
        <v>1|8|10,2|1001|3</v>
      </c>
      <c r="FE25" s="125">
        <v>1800</v>
      </c>
      <c r="FF25" s="388" t="s">
        <v>1543</v>
      </c>
      <c r="FG25" s="389">
        <f t="shared" si="226"/>
        <v>1</v>
      </c>
      <c r="FH25" s="389">
        <f t="shared" si="227"/>
        <v>8</v>
      </c>
      <c r="FI25" s="390">
        <f t="shared" si="263"/>
        <v>15</v>
      </c>
      <c r="FJ25" s="388" t="s">
        <v>1878</v>
      </c>
      <c r="FK25" s="389">
        <f t="shared" si="228"/>
        <v>2</v>
      </c>
      <c r="FL25" s="389">
        <f t="shared" si="229"/>
        <v>1003</v>
      </c>
      <c r="FM25" s="390">
        <f t="shared" si="287"/>
        <v>3</v>
      </c>
      <c r="FN25" s="398" t="str">
        <f t="shared" si="230"/>
        <v>1|8|15,2|1003|3</v>
      </c>
      <c r="FP25" s="125">
        <v>1800</v>
      </c>
      <c r="FQ25" s="388" t="s">
        <v>1543</v>
      </c>
      <c r="FR25" s="389">
        <f t="shared" si="231"/>
        <v>1</v>
      </c>
      <c r="FS25" s="389">
        <f t="shared" si="232"/>
        <v>8</v>
      </c>
      <c r="FT25" s="390">
        <f t="shared" si="264"/>
        <v>20</v>
      </c>
      <c r="FU25" s="388" t="s">
        <v>1855</v>
      </c>
      <c r="FV25" s="389">
        <f t="shared" si="233"/>
        <v>2</v>
      </c>
      <c r="FW25" s="389">
        <f t="shared" si="234"/>
        <v>1003</v>
      </c>
      <c r="FX25" s="390">
        <f t="shared" si="288"/>
        <v>4</v>
      </c>
      <c r="FY25" s="398" t="str">
        <f t="shared" si="235"/>
        <v>1|8|20,2|1003|4</v>
      </c>
      <c r="GA25" s="125">
        <v>3200</v>
      </c>
      <c r="GB25" s="388" t="s">
        <v>1543</v>
      </c>
      <c r="GC25" s="389">
        <f t="shared" si="84"/>
        <v>1</v>
      </c>
      <c r="GD25" s="389">
        <f t="shared" si="85"/>
        <v>8</v>
      </c>
      <c r="GE25" s="390">
        <v>15</v>
      </c>
      <c r="GF25" s="388" t="s">
        <v>1623</v>
      </c>
      <c r="GG25" s="389">
        <f t="shared" si="86"/>
        <v>1</v>
      </c>
      <c r="GH25" s="389">
        <f t="shared" si="87"/>
        <v>2</v>
      </c>
      <c r="GI25" s="390">
        <v>105000</v>
      </c>
      <c r="GJ25" s="398" t="str">
        <f t="shared" si="88"/>
        <v>1|8|15,1|2|105000</v>
      </c>
      <c r="GL25" s="125">
        <v>3200</v>
      </c>
      <c r="GM25" s="388" t="s">
        <v>1543</v>
      </c>
      <c r="GN25" s="389">
        <f t="shared" si="89"/>
        <v>1</v>
      </c>
      <c r="GO25" s="389">
        <f t="shared" si="90"/>
        <v>8</v>
      </c>
      <c r="GP25" s="390">
        <v>15</v>
      </c>
      <c r="GQ25" s="388" t="s">
        <v>1623</v>
      </c>
      <c r="GR25" s="389">
        <f t="shared" si="91"/>
        <v>1</v>
      </c>
      <c r="GS25" s="389">
        <f t="shared" si="92"/>
        <v>2</v>
      </c>
      <c r="GT25" s="390">
        <v>105000</v>
      </c>
      <c r="GU25" s="398" t="str">
        <f t="shared" si="93"/>
        <v>1|8|15,1|2|105000</v>
      </c>
      <c r="GW25" s="125">
        <v>3200</v>
      </c>
      <c r="GX25" s="388" t="s">
        <v>1543</v>
      </c>
      <c r="GY25" s="389">
        <f t="shared" si="94"/>
        <v>1</v>
      </c>
      <c r="GZ25" s="389">
        <f t="shared" si="95"/>
        <v>8</v>
      </c>
      <c r="HA25" s="390">
        <v>15</v>
      </c>
      <c r="HB25" s="388" t="s">
        <v>1623</v>
      </c>
      <c r="HC25" s="389">
        <f t="shared" si="96"/>
        <v>1</v>
      </c>
      <c r="HD25" s="389">
        <f t="shared" si="97"/>
        <v>2</v>
      </c>
      <c r="HE25" s="390">
        <v>105000</v>
      </c>
      <c r="HF25" s="398" t="str">
        <f t="shared" si="98"/>
        <v>1|8|15,1|2|105000</v>
      </c>
      <c r="HH25" s="125">
        <v>3200</v>
      </c>
      <c r="HI25" s="388" t="s">
        <v>1543</v>
      </c>
      <c r="HJ25" s="389">
        <f t="shared" si="99"/>
        <v>1</v>
      </c>
      <c r="HK25" s="389">
        <f t="shared" si="100"/>
        <v>8</v>
      </c>
      <c r="HL25" s="390">
        <v>15</v>
      </c>
      <c r="HM25" s="388" t="s">
        <v>1623</v>
      </c>
      <c r="HN25" s="389">
        <f t="shared" si="101"/>
        <v>1</v>
      </c>
      <c r="HO25" s="389">
        <f t="shared" si="102"/>
        <v>2</v>
      </c>
      <c r="HP25" s="390">
        <v>105000</v>
      </c>
      <c r="HQ25" s="398" t="str">
        <f t="shared" si="103"/>
        <v>1|8|15,1|2|105000</v>
      </c>
      <c r="HS25" s="125">
        <v>1800</v>
      </c>
      <c r="HT25" s="388" t="s">
        <v>1543</v>
      </c>
      <c r="HU25" s="389">
        <f t="shared" si="236"/>
        <v>1</v>
      </c>
      <c r="HV25" s="389">
        <f t="shared" si="237"/>
        <v>8</v>
      </c>
      <c r="HW25" s="390">
        <f t="shared" si="265"/>
        <v>5</v>
      </c>
      <c r="HX25" s="388" t="s">
        <v>1860</v>
      </c>
      <c r="HY25" s="389">
        <f t="shared" si="238"/>
        <v>2</v>
      </c>
      <c r="HZ25" s="389">
        <f t="shared" si="239"/>
        <v>1001</v>
      </c>
      <c r="IA25" s="390">
        <f t="shared" si="289"/>
        <v>3</v>
      </c>
      <c r="IB25" s="398" t="str">
        <f t="shared" si="240"/>
        <v>1|8|5,2|1001|3</v>
      </c>
      <c r="ID25" s="125">
        <v>1800</v>
      </c>
      <c r="IE25" s="388" t="s">
        <v>1543</v>
      </c>
      <c r="IF25" s="389">
        <f t="shared" si="241"/>
        <v>1</v>
      </c>
      <c r="IG25" s="389">
        <f t="shared" si="242"/>
        <v>8</v>
      </c>
      <c r="IH25" s="390">
        <f t="shared" si="266"/>
        <v>10</v>
      </c>
      <c r="II25" s="388" t="s">
        <v>1644</v>
      </c>
      <c r="IJ25" s="389">
        <f t="shared" si="243"/>
        <v>2</v>
      </c>
      <c r="IK25" s="389">
        <f t="shared" si="244"/>
        <v>1001</v>
      </c>
      <c r="IL25" s="390">
        <f t="shared" si="290"/>
        <v>4</v>
      </c>
      <c r="IM25" s="398" t="str">
        <f t="shared" si="245"/>
        <v>1|8|10,2|1001|4</v>
      </c>
      <c r="IO25" s="125">
        <v>1800</v>
      </c>
      <c r="IP25" s="388" t="s">
        <v>1543</v>
      </c>
      <c r="IQ25" s="389">
        <f t="shared" si="246"/>
        <v>1</v>
      </c>
      <c r="IR25" s="389">
        <f t="shared" si="247"/>
        <v>8</v>
      </c>
      <c r="IS25" s="390">
        <f t="shared" si="267"/>
        <v>15</v>
      </c>
      <c r="IT25" s="388" t="s">
        <v>1861</v>
      </c>
      <c r="IU25" s="389">
        <f t="shared" si="248"/>
        <v>2</v>
      </c>
      <c r="IV25" s="389">
        <f t="shared" si="249"/>
        <v>1003</v>
      </c>
      <c r="IW25" s="390">
        <f t="shared" si="291"/>
        <v>3</v>
      </c>
      <c r="IX25" s="398" t="str">
        <f t="shared" si="250"/>
        <v>1|8|15,2|1003|3</v>
      </c>
      <c r="IZ25" s="125">
        <v>1800</v>
      </c>
      <c r="JA25" s="388" t="s">
        <v>1543</v>
      </c>
      <c r="JB25" s="389">
        <f t="shared" si="251"/>
        <v>1</v>
      </c>
      <c r="JC25" s="389">
        <f t="shared" si="252"/>
        <v>8</v>
      </c>
      <c r="JD25" s="390">
        <f t="shared" si="268"/>
        <v>20</v>
      </c>
      <c r="JE25" s="388" t="s">
        <v>1861</v>
      </c>
      <c r="JF25" s="389">
        <f t="shared" si="253"/>
        <v>2</v>
      </c>
      <c r="JG25" s="389">
        <f t="shared" si="254"/>
        <v>1003</v>
      </c>
      <c r="JH25" s="390">
        <f t="shared" si="292"/>
        <v>4</v>
      </c>
      <c r="JI25" s="398" t="str">
        <f t="shared" si="255"/>
        <v>1|8|20,2|1003|4</v>
      </c>
      <c r="JK25" s="125">
        <v>42</v>
      </c>
      <c r="JL25" s="388" t="s">
        <v>1543</v>
      </c>
      <c r="JM25" s="389">
        <f t="shared" si="309"/>
        <v>1</v>
      </c>
      <c r="JN25" s="389">
        <f t="shared" si="310"/>
        <v>8</v>
      </c>
      <c r="JO25" s="390">
        <v>5</v>
      </c>
      <c r="JP25" s="388" t="s">
        <v>1862</v>
      </c>
      <c r="JQ25" s="389">
        <f t="shared" si="311"/>
        <v>1</v>
      </c>
      <c r="JR25" s="389">
        <f t="shared" si="312"/>
        <v>2</v>
      </c>
      <c r="JS25" s="390">
        <v>105000</v>
      </c>
      <c r="JT25" s="398" t="str">
        <f t="shared" si="313"/>
        <v>1|8|5,1|2|105000</v>
      </c>
      <c r="JV25" s="125">
        <v>42</v>
      </c>
      <c r="JW25" s="388" t="s">
        <v>1543</v>
      </c>
      <c r="JX25" s="389">
        <f t="shared" si="129"/>
        <v>1</v>
      </c>
      <c r="JY25" s="389">
        <f t="shared" si="130"/>
        <v>8</v>
      </c>
      <c r="JZ25" s="390">
        <v>5</v>
      </c>
      <c r="KA25" s="388" t="s">
        <v>1857</v>
      </c>
      <c r="KB25" s="389">
        <f t="shared" si="131"/>
        <v>1</v>
      </c>
      <c r="KC25" s="389">
        <f t="shared" si="132"/>
        <v>1</v>
      </c>
      <c r="KD25" s="390">
        <f t="shared" si="256"/>
        <v>12</v>
      </c>
      <c r="KE25" s="398" t="str">
        <f t="shared" si="133"/>
        <v>1|8|5,1|1|12</v>
      </c>
      <c r="KG25" s="125">
        <v>42</v>
      </c>
      <c r="KH25" s="388" t="s">
        <v>1543</v>
      </c>
      <c r="KI25" s="389">
        <f t="shared" si="134"/>
        <v>1</v>
      </c>
      <c r="KJ25" s="389">
        <f t="shared" si="135"/>
        <v>8</v>
      </c>
      <c r="KK25" s="390">
        <v>5</v>
      </c>
      <c r="KL25" s="388" t="s">
        <v>1855</v>
      </c>
      <c r="KM25" s="389">
        <f t="shared" si="136"/>
        <v>2</v>
      </c>
      <c r="KN25" s="389">
        <f t="shared" si="137"/>
        <v>1003</v>
      </c>
      <c r="KO25" s="390">
        <f t="shared" si="269"/>
        <v>6</v>
      </c>
      <c r="KP25" s="398" t="str">
        <f t="shared" si="138"/>
        <v>1|8|5,2|1003|6</v>
      </c>
      <c r="LN25" s="125">
        <v>42</v>
      </c>
      <c r="LO25" s="388" t="s">
        <v>1543</v>
      </c>
      <c r="LP25" s="389">
        <f t="shared" si="139"/>
        <v>1</v>
      </c>
      <c r="LQ25" s="389">
        <f t="shared" si="140"/>
        <v>8</v>
      </c>
      <c r="LR25" s="390">
        <v>10</v>
      </c>
      <c r="LS25" s="388" t="s">
        <v>1623</v>
      </c>
      <c r="LT25" s="389">
        <f t="shared" si="141"/>
        <v>1</v>
      </c>
      <c r="LU25" s="389">
        <f t="shared" si="142"/>
        <v>2</v>
      </c>
      <c r="LV25" s="390">
        <v>105000</v>
      </c>
      <c r="LW25" s="398" t="str">
        <f t="shared" si="143"/>
        <v>1|8|10,1|2|105000</v>
      </c>
      <c r="LY25" s="125">
        <v>42</v>
      </c>
      <c r="LZ25" s="388" t="s">
        <v>1543</v>
      </c>
      <c r="MA25" s="389">
        <f t="shared" si="144"/>
        <v>1</v>
      </c>
      <c r="MB25" s="389">
        <f t="shared" si="145"/>
        <v>8</v>
      </c>
      <c r="MC25" s="390">
        <v>10</v>
      </c>
      <c r="MD25" s="388" t="s">
        <v>1623</v>
      </c>
      <c r="ME25" s="389">
        <f t="shared" si="146"/>
        <v>1</v>
      </c>
      <c r="MF25" s="389">
        <f t="shared" si="147"/>
        <v>2</v>
      </c>
      <c r="MG25" s="390">
        <v>105000</v>
      </c>
      <c r="MH25" s="398" t="str">
        <f t="shared" si="148"/>
        <v>1|8|10,1|2|105000</v>
      </c>
      <c r="OX25" s="341">
        <v>95</v>
      </c>
      <c r="OY25" s="388" t="s">
        <v>1543</v>
      </c>
      <c r="OZ25" s="389">
        <f t="shared" si="165"/>
        <v>1</v>
      </c>
      <c r="PA25" s="389">
        <f t="shared" si="166"/>
        <v>8</v>
      </c>
      <c r="PB25" s="390">
        <v>10</v>
      </c>
      <c r="PC25" s="388" t="s">
        <v>1865</v>
      </c>
      <c r="PD25" s="389">
        <f t="shared" si="167"/>
        <v>2</v>
      </c>
      <c r="PE25" s="389">
        <f t="shared" si="168"/>
        <v>1002</v>
      </c>
      <c r="PF25" s="390">
        <v>2</v>
      </c>
      <c r="PG25" s="398" t="str">
        <f t="shared" si="169"/>
        <v>1|8|10,2|1002|2</v>
      </c>
      <c r="PI25" s="341">
        <v>95</v>
      </c>
      <c r="PJ25" s="388" t="s">
        <v>1543</v>
      </c>
      <c r="PK25" s="389">
        <f t="shared" si="170"/>
        <v>1</v>
      </c>
      <c r="PL25" s="389">
        <f t="shared" si="171"/>
        <v>8</v>
      </c>
      <c r="PM25" s="390">
        <v>10</v>
      </c>
      <c r="PN25" s="388" t="s">
        <v>1866</v>
      </c>
      <c r="PO25" s="389">
        <f t="shared" si="172"/>
        <v>2</v>
      </c>
      <c r="PP25" s="389">
        <f t="shared" si="173"/>
        <v>1004</v>
      </c>
      <c r="PQ25" s="390">
        <v>2</v>
      </c>
      <c r="PR25" s="398" t="str">
        <f t="shared" si="174"/>
        <v>1|8|10,2|1004|2</v>
      </c>
      <c r="PT25" s="341">
        <v>350</v>
      </c>
      <c r="PU25" s="388" t="s">
        <v>1543</v>
      </c>
      <c r="PV25" s="389">
        <f t="shared" si="175"/>
        <v>1</v>
      </c>
      <c r="PW25" s="389">
        <f t="shared" si="176"/>
        <v>8</v>
      </c>
      <c r="PX25" s="390">
        <v>5</v>
      </c>
      <c r="PY25" s="388" t="s">
        <v>1623</v>
      </c>
      <c r="PZ25" s="389">
        <f t="shared" si="177"/>
        <v>1</v>
      </c>
      <c r="QA25" s="389">
        <f t="shared" si="178"/>
        <v>2</v>
      </c>
      <c r="QB25" s="390">
        <v>105000</v>
      </c>
      <c r="QC25" s="398" t="str">
        <f t="shared" si="179"/>
        <v>1|8|5,1|2|105000</v>
      </c>
      <c r="QE25" s="402">
        <v>3500</v>
      </c>
      <c r="QF25" s="388" t="s">
        <v>1543</v>
      </c>
      <c r="QG25" s="389">
        <f t="shared" si="180"/>
        <v>1</v>
      </c>
      <c r="QH25" s="389">
        <f t="shared" si="181"/>
        <v>8</v>
      </c>
      <c r="QI25" s="390">
        <v>5</v>
      </c>
      <c r="QJ25" s="388" t="s">
        <v>1623</v>
      </c>
      <c r="QK25" s="389">
        <f t="shared" si="182"/>
        <v>1</v>
      </c>
      <c r="QL25" s="389">
        <f t="shared" si="183"/>
        <v>2</v>
      </c>
      <c r="QM25" s="390">
        <v>105000</v>
      </c>
      <c r="QN25" s="398" t="str">
        <f t="shared" si="184"/>
        <v>1|8|5,1|2|105000</v>
      </c>
      <c r="QP25" s="341">
        <v>160</v>
      </c>
      <c r="QQ25" s="388" t="s">
        <v>1543</v>
      </c>
      <c r="QR25" s="389">
        <f t="shared" si="185"/>
        <v>1</v>
      </c>
      <c r="QS25" s="389">
        <f t="shared" si="186"/>
        <v>8</v>
      </c>
      <c r="QT25" s="390">
        <v>10</v>
      </c>
      <c r="QU25" s="388" t="s">
        <v>1867</v>
      </c>
      <c r="QV25" s="389">
        <f t="shared" si="187"/>
        <v>2</v>
      </c>
      <c r="QW25" s="389">
        <f t="shared" si="188"/>
        <v>1001</v>
      </c>
      <c r="QX25" s="390">
        <v>2</v>
      </c>
      <c r="QY25" s="398" t="str">
        <f t="shared" si="189"/>
        <v>1|8|10,2|1001|2</v>
      </c>
      <c r="RA25" s="341">
        <v>160</v>
      </c>
      <c r="RB25" s="388" t="s">
        <v>1543</v>
      </c>
      <c r="RC25" s="389">
        <f t="shared" si="190"/>
        <v>1</v>
      </c>
      <c r="RD25" s="389">
        <f t="shared" si="191"/>
        <v>8</v>
      </c>
      <c r="RE25" s="390">
        <v>10</v>
      </c>
      <c r="RF25" s="388" t="s">
        <v>1865</v>
      </c>
      <c r="RG25" s="389">
        <f t="shared" si="192"/>
        <v>2</v>
      </c>
      <c r="RH25" s="389">
        <f t="shared" si="193"/>
        <v>1002</v>
      </c>
      <c r="RI25" s="390">
        <v>2</v>
      </c>
      <c r="RJ25" s="398" t="str">
        <f t="shared" si="194"/>
        <v>1|8|10,2|1002|2</v>
      </c>
      <c r="RK25" s="341">
        <v>100</v>
      </c>
      <c r="RL25" s="125">
        <f t="shared" si="149"/>
        <v>2400</v>
      </c>
      <c r="RM25" s="388" t="s">
        <v>1543</v>
      </c>
      <c r="RN25" s="389">
        <f t="shared" si="195"/>
        <v>1</v>
      </c>
      <c r="RO25" s="389">
        <f t="shared" si="196"/>
        <v>8</v>
      </c>
      <c r="RP25" s="390">
        <f t="shared" si="293"/>
        <v>15</v>
      </c>
      <c r="RQ25" s="388" t="s">
        <v>1623</v>
      </c>
      <c r="RR25" s="389">
        <f t="shared" si="197"/>
        <v>1</v>
      </c>
      <c r="RS25" s="389">
        <f t="shared" si="198"/>
        <v>2</v>
      </c>
      <c r="RT25" s="390">
        <v>105000</v>
      </c>
      <c r="RU25" s="398" t="str">
        <f t="shared" si="199"/>
        <v>1|8|15,1|2|105000</v>
      </c>
      <c r="RV25" s="341">
        <v>100</v>
      </c>
      <c r="RW25" s="125">
        <f t="shared" si="150"/>
        <v>2400</v>
      </c>
      <c r="RX25" s="388" t="s">
        <v>1543</v>
      </c>
      <c r="RY25" s="389">
        <f t="shared" si="200"/>
        <v>1</v>
      </c>
      <c r="RZ25" s="389">
        <f t="shared" si="201"/>
        <v>8</v>
      </c>
      <c r="SA25" s="390">
        <f t="shared" si="294"/>
        <v>15</v>
      </c>
      <c r="SB25" s="388" t="s">
        <v>1623</v>
      </c>
      <c r="SC25" s="389">
        <f t="shared" si="202"/>
        <v>1</v>
      </c>
      <c r="SD25" s="389">
        <f t="shared" si="203"/>
        <v>2</v>
      </c>
      <c r="SE25" s="390">
        <v>105000</v>
      </c>
      <c r="SF25" s="398" t="str">
        <f t="shared" si="204"/>
        <v>1|8|15,1|2|105000</v>
      </c>
      <c r="SG25" s="341">
        <v>100</v>
      </c>
      <c r="SH25" s="125">
        <f t="shared" si="151"/>
        <v>2400</v>
      </c>
      <c r="SI25" s="388" t="s">
        <v>1543</v>
      </c>
      <c r="SJ25" s="389">
        <f t="shared" si="205"/>
        <v>1</v>
      </c>
      <c r="SK25" s="389">
        <f t="shared" si="206"/>
        <v>8</v>
      </c>
      <c r="SL25" s="390">
        <f t="shared" si="295"/>
        <v>15</v>
      </c>
      <c r="SM25" s="388" t="s">
        <v>1623</v>
      </c>
      <c r="SN25" s="389">
        <f t="shared" si="207"/>
        <v>1</v>
      </c>
      <c r="SO25" s="389">
        <f t="shared" si="208"/>
        <v>2</v>
      </c>
      <c r="SP25" s="390">
        <v>105000</v>
      </c>
      <c r="SQ25" s="398" t="str">
        <f t="shared" si="209"/>
        <v>1|8|15,1|2|105000</v>
      </c>
      <c r="TY25" s="341">
        <f t="shared" si="152"/>
        <v>45</v>
      </c>
      <c r="TZ25" s="341">
        <v>90</v>
      </c>
      <c r="UA25" s="388" t="s">
        <v>1543</v>
      </c>
      <c r="UB25" s="389">
        <f t="shared" si="210"/>
        <v>1</v>
      </c>
      <c r="UC25" s="389">
        <f t="shared" si="271"/>
        <v>8</v>
      </c>
      <c r="UD25" s="390">
        <v>3</v>
      </c>
      <c r="UE25" s="388" t="s">
        <v>1859</v>
      </c>
      <c r="UF25" s="389">
        <f t="shared" si="212"/>
        <v>2</v>
      </c>
      <c r="UG25" s="389">
        <f t="shared" si="272"/>
        <v>1001</v>
      </c>
      <c r="UH25" s="390">
        <v>2</v>
      </c>
      <c r="UI25" s="398" t="str">
        <f t="shared" si="273"/>
        <v>1|8|3,2|1001|2</v>
      </c>
    </row>
    <row r="26" spans="1:555" ht="15" x14ac:dyDescent="0.35">
      <c r="A26" s="341" t="str">
        <f>'抽奖|MoonBless'!DN26</f>
        <v>红包【财】</v>
      </c>
      <c r="B26" s="341">
        <f>'抽奖|MoonBless'!DO26</f>
        <v>1</v>
      </c>
      <c r="C26" s="341">
        <f>'抽奖|MoonBless'!DP26</f>
        <v>20</v>
      </c>
      <c r="D26" s="341">
        <f>'抽奖|MoonBless'!DQ26</f>
        <v>2</v>
      </c>
      <c r="E26" s="341">
        <f>'抽奖|MoonBless'!DR26</f>
        <v>1304</v>
      </c>
      <c r="G26" s="125">
        <f t="shared" si="257"/>
        <v>95</v>
      </c>
      <c r="H26" s="388" t="s">
        <v>1543</v>
      </c>
      <c r="I26" s="389">
        <f t="shared" si="5"/>
        <v>1</v>
      </c>
      <c r="J26" s="389">
        <f t="shared" si="6"/>
        <v>8</v>
      </c>
      <c r="K26" s="390">
        <v>15</v>
      </c>
      <c r="L26" s="388" t="s">
        <v>1623</v>
      </c>
      <c r="M26" s="389">
        <f t="shared" si="7"/>
        <v>1</v>
      </c>
      <c r="N26" s="389">
        <f t="shared" si="8"/>
        <v>2</v>
      </c>
      <c r="O26" s="390">
        <v>105000</v>
      </c>
      <c r="P26" s="341" t="str">
        <f t="shared" si="9"/>
        <v>1|8|15,1|2|105000</v>
      </c>
      <c r="Q26" s="404">
        <f t="shared" si="10"/>
        <v>27.777777777777779</v>
      </c>
      <c r="R26" s="125">
        <v>600000</v>
      </c>
      <c r="S26" s="388" t="s">
        <v>1543</v>
      </c>
      <c r="T26" s="389">
        <f t="shared" si="314"/>
        <v>1</v>
      </c>
      <c r="U26" s="389">
        <f t="shared" si="315"/>
        <v>8</v>
      </c>
      <c r="V26" s="390">
        <f t="shared" si="297"/>
        <v>15</v>
      </c>
      <c r="W26" s="388" t="s">
        <v>1623</v>
      </c>
      <c r="X26" s="389">
        <f t="shared" si="316"/>
        <v>1</v>
      </c>
      <c r="Y26" s="389">
        <f t="shared" si="317"/>
        <v>2</v>
      </c>
      <c r="Z26" s="390">
        <v>105000</v>
      </c>
      <c r="AA26" s="341" t="str">
        <f t="shared" si="318"/>
        <v>1|8|15,1|2|105000</v>
      </c>
      <c r="AM26" s="341">
        <f t="shared" si="154"/>
        <v>47.5</v>
      </c>
      <c r="AN26" s="125">
        <v>190</v>
      </c>
      <c r="AO26" s="388" t="s">
        <v>1543</v>
      </c>
      <c r="AP26" s="389">
        <f t="shared" si="155"/>
        <v>1</v>
      </c>
      <c r="AQ26" s="389">
        <f t="shared" si="156"/>
        <v>8</v>
      </c>
      <c r="AR26" s="390">
        <f t="shared" si="298"/>
        <v>15</v>
      </c>
      <c r="AS26" s="388" t="s">
        <v>1644</v>
      </c>
      <c r="AT26" s="389">
        <f t="shared" si="157"/>
        <v>2</v>
      </c>
      <c r="AU26" s="389">
        <f t="shared" si="158"/>
        <v>1001</v>
      </c>
      <c r="AV26" s="390">
        <f t="shared" si="296"/>
        <v>3</v>
      </c>
      <c r="AW26" s="341" t="str">
        <f t="shared" si="159"/>
        <v>1|8|15,2|1001|3</v>
      </c>
      <c r="AX26" s="403">
        <f t="shared" si="27"/>
        <v>66.666666666666671</v>
      </c>
      <c r="AY26" s="125">
        <v>4000</v>
      </c>
      <c r="AZ26" s="388" t="s">
        <v>1543</v>
      </c>
      <c r="BA26" s="389">
        <f t="shared" si="299"/>
        <v>1</v>
      </c>
      <c r="BB26" s="389">
        <f t="shared" si="300"/>
        <v>8</v>
      </c>
      <c r="BC26" s="390">
        <v>10</v>
      </c>
      <c r="BD26" s="388" t="s">
        <v>1653</v>
      </c>
      <c r="BE26" s="389">
        <f t="shared" si="301"/>
        <v>1</v>
      </c>
      <c r="BF26" s="389">
        <f t="shared" si="302"/>
        <v>2</v>
      </c>
      <c r="BG26" s="390">
        <v>110000</v>
      </c>
      <c r="BH26" s="341" t="str">
        <f t="shared" si="303"/>
        <v>1|8|10,1|2|110000</v>
      </c>
      <c r="BT26" s="341">
        <f t="shared" si="38"/>
        <v>130000000</v>
      </c>
      <c r="BU26" s="402">
        <v>2600000000</v>
      </c>
      <c r="BV26" s="388" t="s">
        <v>1731</v>
      </c>
      <c r="BW26" s="389">
        <f t="shared" si="304"/>
        <v>1</v>
      </c>
      <c r="BX26" s="389">
        <f t="shared" si="305"/>
        <v>8</v>
      </c>
      <c r="BY26" s="390">
        <v>10</v>
      </c>
      <c r="BZ26" s="388" t="s">
        <v>1856</v>
      </c>
      <c r="CA26" s="389">
        <f t="shared" si="306"/>
        <v>2</v>
      </c>
      <c r="CB26" s="389">
        <f t="shared" si="307"/>
        <v>1001</v>
      </c>
      <c r="CC26" s="390">
        <f t="shared" si="258"/>
        <v>6</v>
      </c>
      <c r="CD26" s="398" t="str">
        <f t="shared" si="308"/>
        <v>1|8|10,2|1001|6</v>
      </c>
      <c r="CF26" s="125">
        <v>3400</v>
      </c>
      <c r="CG26" s="388" t="s">
        <v>1543</v>
      </c>
      <c r="CH26" s="389">
        <f t="shared" si="39"/>
        <v>1</v>
      </c>
      <c r="CI26" s="389">
        <f t="shared" si="40"/>
        <v>8</v>
      </c>
      <c r="CJ26" s="390">
        <v>15</v>
      </c>
      <c r="CK26" s="388" t="s">
        <v>1857</v>
      </c>
      <c r="CL26" s="389">
        <f t="shared" si="41"/>
        <v>1</v>
      </c>
      <c r="CM26" s="389">
        <f t="shared" si="42"/>
        <v>1</v>
      </c>
      <c r="CN26" s="390">
        <f t="shared" si="215"/>
        <v>11</v>
      </c>
      <c r="CO26" s="398" t="str">
        <f t="shared" si="43"/>
        <v>1|8|15,1|1|11</v>
      </c>
      <c r="CQ26" s="125">
        <v>3400</v>
      </c>
      <c r="CR26" s="388" t="s">
        <v>1543</v>
      </c>
      <c r="CS26" s="389">
        <f t="shared" si="44"/>
        <v>1</v>
      </c>
      <c r="CT26" s="389">
        <f t="shared" si="45"/>
        <v>8</v>
      </c>
      <c r="CU26" s="390">
        <v>15</v>
      </c>
      <c r="CV26" s="388" t="s">
        <v>1644</v>
      </c>
      <c r="CW26" s="389">
        <f t="shared" si="46"/>
        <v>2</v>
      </c>
      <c r="CX26" s="389">
        <f t="shared" si="47"/>
        <v>1001</v>
      </c>
      <c r="CY26" s="390">
        <f t="shared" si="259"/>
        <v>5</v>
      </c>
      <c r="CZ26" s="398" t="str">
        <f t="shared" si="48"/>
        <v>1|8|15,2|1001|5</v>
      </c>
      <c r="DB26" s="125">
        <v>3400</v>
      </c>
      <c r="DC26" s="388" t="s">
        <v>1543</v>
      </c>
      <c r="DD26" s="389">
        <f t="shared" si="49"/>
        <v>1</v>
      </c>
      <c r="DE26" s="389">
        <f t="shared" si="50"/>
        <v>8</v>
      </c>
      <c r="DF26" s="390">
        <v>15</v>
      </c>
      <c r="DG26" s="388" t="s">
        <v>1858</v>
      </c>
      <c r="DH26" s="389">
        <f t="shared" si="51"/>
        <v>2</v>
      </c>
      <c r="DI26" s="389">
        <f t="shared" si="52"/>
        <v>1002</v>
      </c>
      <c r="DJ26" s="390">
        <f t="shared" si="260"/>
        <v>5</v>
      </c>
      <c r="DK26" s="398" t="str">
        <f t="shared" si="53"/>
        <v>1|8|15,2|1002|5</v>
      </c>
      <c r="DM26" s="125">
        <v>3400</v>
      </c>
      <c r="DN26" s="388" t="s">
        <v>1543</v>
      </c>
      <c r="DO26" s="389">
        <f t="shared" si="54"/>
        <v>1</v>
      </c>
      <c r="DP26" s="389">
        <f t="shared" si="55"/>
        <v>8</v>
      </c>
      <c r="DQ26" s="390">
        <v>15</v>
      </c>
      <c r="DR26" s="388" t="s">
        <v>1623</v>
      </c>
      <c r="DS26" s="389">
        <f t="shared" si="56"/>
        <v>1</v>
      </c>
      <c r="DT26" s="389">
        <f t="shared" si="57"/>
        <v>2</v>
      </c>
      <c r="DU26" s="390">
        <v>125000</v>
      </c>
      <c r="DV26" s="398" t="str">
        <f t="shared" si="58"/>
        <v>1|8|15,1|2|125000</v>
      </c>
      <c r="DX26" s="125">
        <v>20000</v>
      </c>
      <c r="DY26" s="388" t="s">
        <v>1543</v>
      </c>
      <c r="DZ26" s="389">
        <f t="shared" si="274"/>
        <v>1</v>
      </c>
      <c r="EA26" s="389">
        <f t="shared" si="275"/>
        <v>8</v>
      </c>
      <c r="EB26" s="390">
        <v>15</v>
      </c>
      <c r="EC26" s="388" t="s">
        <v>1623</v>
      </c>
      <c r="ED26" s="389">
        <f t="shared" si="276"/>
        <v>1</v>
      </c>
      <c r="EE26" s="389">
        <f t="shared" si="277"/>
        <v>2</v>
      </c>
      <c r="EF26" s="390">
        <v>110000</v>
      </c>
      <c r="EG26" s="398" t="str">
        <f t="shared" si="278"/>
        <v>1|8|15,1|2|110000</v>
      </c>
      <c r="EI26" s="125">
        <v>2000</v>
      </c>
      <c r="EJ26" s="388" t="s">
        <v>1543</v>
      </c>
      <c r="EK26" s="389">
        <f t="shared" si="216"/>
        <v>1</v>
      </c>
      <c r="EL26" s="389">
        <f t="shared" si="217"/>
        <v>8</v>
      </c>
      <c r="EM26" s="390">
        <f t="shared" si="261"/>
        <v>5</v>
      </c>
      <c r="EN26" s="388" t="s">
        <v>1858</v>
      </c>
      <c r="EO26" s="389">
        <f t="shared" si="218"/>
        <v>2</v>
      </c>
      <c r="EP26" s="389">
        <f t="shared" si="219"/>
        <v>1002</v>
      </c>
      <c r="EQ26" s="390">
        <f t="shared" si="285"/>
        <v>3</v>
      </c>
      <c r="ER26" s="398" t="str">
        <f t="shared" si="220"/>
        <v>1|8|5,2|1002|3</v>
      </c>
      <c r="ET26" s="125">
        <v>2000</v>
      </c>
      <c r="EU26" s="388" t="s">
        <v>1543</v>
      </c>
      <c r="EV26" s="389">
        <f t="shared" si="221"/>
        <v>1</v>
      </c>
      <c r="EW26" s="389">
        <f t="shared" si="222"/>
        <v>8</v>
      </c>
      <c r="EX26" s="390">
        <f t="shared" si="262"/>
        <v>10</v>
      </c>
      <c r="EY26" s="388" t="s">
        <v>1859</v>
      </c>
      <c r="EZ26" s="389">
        <f t="shared" si="223"/>
        <v>2</v>
      </c>
      <c r="FA26" s="389">
        <f t="shared" si="224"/>
        <v>1001</v>
      </c>
      <c r="FB26" s="390">
        <f t="shared" si="286"/>
        <v>3</v>
      </c>
      <c r="FC26" s="398" t="str">
        <f t="shared" si="225"/>
        <v>1|8|10,2|1001|3</v>
      </c>
      <c r="FE26" s="125">
        <v>2000</v>
      </c>
      <c r="FF26" s="388" t="s">
        <v>1543</v>
      </c>
      <c r="FG26" s="389">
        <f t="shared" si="226"/>
        <v>1</v>
      </c>
      <c r="FH26" s="389">
        <f t="shared" si="227"/>
        <v>8</v>
      </c>
      <c r="FI26" s="390">
        <f t="shared" si="263"/>
        <v>15</v>
      </c>
      <c r="FJ26" s="388" t="s">
        <v>1878</v>
      </c>
      <c r="FK26" s="389">
        <f t="shared" si="228"/>
        <v>2</v>
      </c>
      <c r="FL26" s="389">
        <f t="shared" si="229"/>
        <v>1003</v>
      </c>
      <c r="FM26" s="390">
        <f t="shared" si="287"/>
        <v>3</v>
      </c>
      <c r="FN26" s="398" t="str">
        <f t="shared" si="230"/>
        <v>1|8|15,2|1003|3</v>
      </c>
      <c r="FP26" s="125">
        <v>2000</v>
      </c>
      <c r="FQ26" s="388" t="s">
        <v>1543</v>
      </c>
      <c r="FR26" s="389">
        <f t="shared" si="231"/>
        <v>1</v>
      </c>
      <c r="FS26" s="389">
        <f t="shared" si="232"/>
        <v>8</v>
      </c>
      <c r="FT26" s="390">
        <f t="shared" si="264"/>
        <v>20</v>
      </c>
      <c r="FU26" s="388" t="s">
        <v>1855</v>
      </c>
      <c r="FV26" s="389">
        <f t="shared" si="233"/>
        <v>2</v>
      </c>
      <c r="FW26" s="389">
        <f t="shared" si="234"/>
        <v>1003</v>
      </c>
      <c r="FX26" s="390">
        <f t="shared" si="288"/>
        <v>4</v>
      </c>
      <c r="FY26" s="398" t="str">
        <f t="shared" si="235"/>
        <v>1|8|20,2|1003|4</v>
      </c>
      <c r="GA26" s="125">
        <v>3400</v>
      </c>
      <c r="GB26" s="388" t="s">
        <v>1543</v>
      </c>
      <c r="GC26" s="389">
        <f t="shared" si="84"/>
        <v>1</v>
      </c>
      <c r="GD26" s="389">
        <f t="shared" si="85"/>
        <v>8</v>
      </c>
      <c r="GE26" s="390">
        <v>15</v>
      </c>
      <c r="GF26" s="388" t="s">
        <v>1623</v>
      </c>
      <c r="GG26" s="389">
        <f t="shared" si="86"/>
        <v>1</v>
      </c>
      <c r="GH26" s="389">
        <f t="shared" si="87"/>
        <v>2</v>
      </c>
      <c r="GI26" s="390">
        <v>110000</v>
      </c>
      <c r="GJ26" s="398" t="str">
        <f t="shared" si="88"/>
        <v>1|8|15,1|2|110000</v>
      </c>
      <c r="GL26" s="125">
        <v>3400</v>
      </c>
      <c r="GM26" s="388" t="s">
        <v>1543</v>
      </c>
      <c r="GN26" s="389">
        <f t="shared" si="89"/>
        <v>1</v>
      </c>
      <c r="GO26" s="389">
        <f t="shared" si="90"/>
        <v>8</v>
      </c>
      <c r="GP26" s="390">
        <v>15</v>
      </c>
      <c r="GQ26" s="388" t="s">
        <v>1623</v>
      </c>
      <c r="GR26" s="389">
        <f t="shared" si="91"/>
        <v>1</v>
      </c>
      <c r="GS26" s="389">
        <f t="shared" si="92"/>
        <v>2</v>
      </c>
      <c r="GT26" s="390">
        <v>110000</v>
      </c>
      <c r="GU26" s="398" t="str">
        <f t="shared" si="93"/>
        <v>1|8|15,1|2|110000</v>
      </c>
      <c r="GW26" s="125">
        <v>3400</v>
      </c>
      <c r="GX26" s="388" t="s">
        <v>1543</v>
      </c>
      <c r="GY26" s="389">
        <f t="shared" si="94"/>
        <v>1</v>
      </c>
      <c r="GZ26" s="389">
        <f t="shared" si="95"/>
        <v>8</v>
      </c>
      <c r="HA26" s="390">
        <v>15</v>
      </c>
      <c r="HB26" s="388" t="s">
        <v>1623</v>
      </c>
      <c r="HC26" s="389">
        <f t="shared" si="96"/>
        <v>1</v>
      </c>
      <c r="HD26" s="389">
        <f t="shared" si="97"/>
        <v>2</v>
      </c>
      <c r="HE26" s="390">
        <v>110000</v>
      </c>
      <c r="HF26" s="398" t="str">
        <f t="shared" si="98"/>
        <v>1|8|15,1|2|110000</v>
      </c>
      <c r="HH26" s="125">
        <v>3400</v>
      </c>
      <c r="HI26" s="388" t="s">
        <v>1543</v>
      </c>
      <c r="HJ26" s="389">
        <f t="shared" si="99"/>
        <v>1</v>
      </c>
      <c r="HK26" s="389">
        <f t="shared" si="100"/>
        <v>8</v>
      </c>
      <c r="HL26" s="390">
        <v>15</v>
      </c>
      <c r="HM26" s="388" t="s">
        <v>1623</v>
      </c>
      <c r="HN26" s="389">
        <f t="shared" si="101"/>
        <v>1</v>
      </c>
      <c r="HO26" s="389">
        <f t="shared" si="102"/>
        <v>2</v>
      </c>
      <c r="HP26" s="390">
        <v>110000</v>
      </c>
      <c r="HQ26" s="398" t="str">
        <f t="shared" si="103"/>
        <v>1|8|15,1|2|110000</v>
      </c>
      <c r="HS26" s="125">
        <v>2000</v>
      </c>
      <c r="HT26" s="388" t="s">
        <v>1543</v>
      </c>
      <c r="HU26" s="389">
        <f t="shared" si="236"/>
        <v>1</v>
      </c>
      <c r="HV26" s="389">
        <f t="shared" si="237"/>
        <v>8</v>
      </c>
      <c r="HW26" s="390">
        <f t="shared" si="265"/>
        <v>5</v>
      </c>
      <c r="HX26" s="388" t="s">
        <v>1860</v>
      </c>
      <c r="HY26" s="389">
        <f t="shared" si="238"/>
        <v>2</v>
      </c>
      <c r="HZ26" s="389">
        <f t="shared" si="239"/>
        <v>1001</v>
      </c>
      <c r="IA26" s="390">
        <f t="shared" si="289"/>
        <v>3</v>
      </c>
      <c r="IB26" s="398" t="str">
        <f t="shared" si="240"/>
        <v>1|8|5,2|1001|3</v>
      </c>
      <c r="ID26" s="125">
        <v>2000</v>
      </c>
      <c r="IE26" s="388" t="s">
        <v>1543</v>
      </c>
      <c r="IF26" s="389">
        <f t="shared" si="241"/>
        <v>1</v>
      </c>
      <c r="IG26" s="389">
        <f t="shared" si="242"/>
        <v>8</v>
      </c>
      <c r="IH26" s="390">
        <f t="shared" si="266"/>
        <v>10</v>
      </c>
      <c r="II26" s="388" t="s">
        <v>1644</v>
      </c>
      <c r="IJ26" s="389">
        <f t="shared" si="243"/>
        <v>2</v>
      </c>
      <c r="IK26" s="389">
        <f t="shared" si="244"/>
        <v>1001</v>
      </c>
      <c r="IL26" s="390">
        <f t="shared" si="290"/>
        <v>4</v>
      </c>
      <c r="IM26" s="398" t="str">
        <f t="shared" si="245"/>
        <v>1|8|10,2|1001|4</v>
      </c>
      <c r="IO26" s="125">
        <v>2000</v>
      </c>
      <c r="IP26" s="388" t="s">
        <v>1543</v>
      </c>
      <c r="IQ26" s="389">
        <f t="shared" si="246"/>
        <v>1</v>
      </c>
      <c r="IR26" s="389">
        <f t="shared" si="247"/>
        <v>8</v>
      </c>
      <c r="IS26" s="390">
        <f t="shared" si="267"/>
        <v>15</v>
      </c>
      <c r="IT26" s="388" t="s">
        <v>1861</v>
      </c>
      <c r="IU26" s="389">
        <f t="shared" si="248"/>
        <v>2</v>
      </c>
      <c r="IV26" s="389">
        <f t="shared" si="249"/>
        <v>1003</v>
      </c>
      <c r="IW26" s="390">
        <f t="shared" si="291"/>
        <v>3</v>
      </c>
      <c r="IX26" s="398" t="str">
        <f t="shared" si="250"/>
        <v>1|8|15,2|1003|3</v>
      </c>
      <c r="IZ26" s="125">
        <v>2000</v>
      </c>
      <c r="JA26" s="388" t="s">
        <v>1543</v>
      </c>
      <c r="JB26" s="389">
        <f t="shared" si="251"/>
        <v>1</v>
      </c>
      <c r="JC26" s="389">
        <f t="shared" si="252"/>
        <v>8</v>
      </c>
      <c r="JD26" s="390">
        <f t="shared" si="268"/>
        <v>20</v>
      </c>
      <c r="JE26" s="388" t="s">
        <v>1861</v>
      </c>
      <c r="JF26" s="389">
        <f t="shared" si="253"/>
        <v>2</v>
      </c>
      <c r="JG26" s="389">
        <f t="shared" si="254"/>
        <v>1003</v>
      </c>
      <c r="JH26" s="390">
        <f t="shared" si="292"/>
        <v>4</v>
      </c>
      <c r="JI26" s="398" t="str">
        <f t="shared" si="255"/>
        <v>1|8|20,2|1003|4</v>
      </c>
      <c r="JK26" s="125">
        <v>44</v>
      </c>
      <c r="JL26" s="388" t="s">
        <v>1543</v>
      </c>
      <c r="JM26" s="389">
        <f t="shared" si="309"/>
        <v>1</v>
      </c>
      <c r="JN26" s="389">
        <f t="shared" si="310"/>
        <v>8</v>
      </c>
      <c r="JO26" s="390">
        <v>5</v>
      </c>
      <c r="JP26" s="388" t="s">
        <v>1862</v>
      </c>
      <c r="JQ26" s="389">
        <f t="shared" si="311"/>
        <v>1</v>
      </c>
      <c r="JR26" s="389">
        <f t="shared" si="312"/>
        <v>2</v>
      </c>
      <c r="JS26" s="390">
        <v>110000</v>
      </c>
      <c r="JT26" s="398" t="str">
        <f t="shared" si="313"/>
        <v>1|8|5,1|2|110000</v>
      </c>
      <c r="JV26" s="125">
        <v>44</v>
      </c>
      <c r="JW26" s="388" t="s">
        <v>1543</v>
      </c>
      <c r="JX26" s="389">
        <f t="shared" si="129"/>
        <v>1</v>
      </c>
      <c r="JY26" s="389">
        <f t="shared" si="130"/>
        <v>8</v>
      </c>
      <c r="JZ26" s="390">
        <v>5</v>
      </c>
      <c r="KA26" s="388" t="s">
        <v>1857</v>
      </c>
      <c r="KB26" s="389">
        <f t="shared" si="131"/>
        <v>1</v>
      </c>
      <c r="KC26" s="389">
        <f t="shared" si="132"/>
        <v>1</v>
      </c>
      <c r="KD26" s="390">
        <f t="shared" si="256"/>
        <v>12</v>
      </c>
      <c r="KE26" s="398" t="str">
        <f t="shared" si="133"/>
        <v>1|8|5,1|1|12</v>
      </c>
      <c r="KG26" s="125">
        <v>44</v>
      </c>
      <c r="KH26" s="388" t="s">
        <v>1543</v>
      </c>
      <c r="KI26" s="389">
        <f t="shared" si="134"/>
        <v>1</v>
      </c>
      <c r="KJ26" s="389">
        <f t="shared" si="135"/>
        <v>8</v>
      </c>
      <c r="KK26" s="390">
        <v>5</v>
      </c>
      <c r="KL26" s="388" t="s">
        <v>1855</v>
      </c>
      <c r="KM26" s="389">
        <f t="shared" si="136"/>
        <v>2</v>
      </c>
      <c r="KN26" s="389">
        <f t="shared" si="137"/>
        <v>1003</v>
      </c>
      <c r="KO26" s="390">
        <f t="shared" si="269"/>
        <v>6</v>
      </c>
      <c r="KP26" s="398" t="str">
        <f t="shared" si="138"/>
        <v>1|8|5,2|1003|6</v>
      </c>
      <c r="LN26" s="125">
        <v>44</v>
      </c>
      <c r="LO26" s="388" t="s">
        <v>1543</v>
      </c>
      <c r="LP26" s="389">
        <f t="shared" si="139"/>
        <v>1</v>
      </c>
      <c r="LQ26" s="389">
        <f t="shared" si="140"/>
        <v>8</v>
      </c>
      <c r="LR26" s="390">
        <v>10</v>
      </c>
      <c r="LS26" s="388" t="s">
        <v>1623</v>
      </c>
      <c r="LT26" s="389">
        <f t="shared" si="141"/>
        <v>1</v>
      </c>
      <c r="LU26" s="389">
        <f t="shared" si="142"/>
        <v>2</v>
      </c>
      <c r="LV26" s="390">
        <v>110000</v>
      </c>
      <c r="LW26" s="398" t="str">
        <f t="shared" si="143"/>
        <v>1|8|10,1|2|110000</v>
      </c>
      <c r="LY26" s="125">
        <v>44</v>
      </c>
      <c r="LZ26" s="388" t="s">
        <v>1543</v>
      </c>
      <c r="MA26" s="389">
        <f t="shared" si="144"/>
        <v>1</v>
      </c>
      <c r="MB26" s="389">
        <f t="shared" si="145"/>
        <v>8</v>
      </c>
      <c r="MC26" s="390">
        <v>10</v>
      </c>
      <c r="MD26" s="388" t="s">
        <v>1623</v>
      </c>
      <c r="ME26" s="389">
        <f t="shared" si="146"/>
        <v>1</v>
      </c>
      <c r="MF26" s="389">
        <f t="shared" si="147"/>
        <v>2</v>
      </c>
      <c r="MG26" s="390">
        <v>110000</v>
      </c>
      <c r="MH26" s="398" t="str">
        <f t="shared" si="148"/>
        <v>1|8|10,1|2|110000</v>
      </c>
      <c r="OX26" s="341">
        <v>100</v>
      </c>
      <c r="OY26" s="388" t="s">
        <v>1543</v>
      </c>
      <c r="OZ26" s="389">
        <f t="shared" si="165"/>
        <v>1</v>
      </c>
      <c r="PA26" s="389">
        <f t="shared" si="166"/>
        <v>8</v>
      </c>
      <c r="PB26" s="390">
        <v>10</v>
      </c>
      <c r="PC26" s="388" t="s">
        <v>1865</v>
      </c>
      <c r="PD26" s="389">
        <f t="shared" si="167"/>
        <v>2</v>
      </c>
      <c r="PE26" s="389">
        <f t="shared" si="168"/>
        <v>1002</v>
      </c>
      <c r="PF26" s="390">
        <v>2</v>
      </c>
      <c r="PG26" s="398" t="str">
        <f t="shared" si="169"/>
        <v>1|8|10,2|1002|2</v>
      </c>
      <c r="PI26" s="341">
        <v>100</v>
      </c>
      <c r="PJ26" s="388" t="s">
        <v>1543</v>
      </c>
      <c r="PK26" s="389">
        <f t="shared" si="170"/>
        <v>1</v>
      </c>
      <c r="PL26" s="389">
        <f t="shared" si="171"/>
        <v>8</v>
      </c>
      <c r="PM26" s="390">
        <v>10</v>
      </c>
      <c r="PN26" s="388" t="s">
        <v>1866</v>
      </c>
      <c r="PO26" s="389">
        <f t="shared" si="172"/>
        <v>2</v>
      </c>
      <c r="PP26" s="389">
        <f t="shared" si="173"/>
        <v>1004</v>
      </c>
      <c r="PQ26" s="390">
        <v>2</v>
      </c>
      <c r="PR26" s="398" t="str">
        <f t="shared" si="174"/>
        <v>1|8|10,2|1004|2</v>
      </c>
      <c r="PT26" s="341">
        <v>400</v>
      </c>
      <c r="PU26" s="388" t="s">
        <v>1543</v>
      </c>
      <c r="PV26" s="389">
        <f t="shared" si="175"/>
        <v>1</v>
      </c>
      <c r="PW26" s="389">
        <f t="shared" si="176"/>
        <v>8</v>
      </c>
      <c r="PX26" s="390">
        <v>5</v>
      </c>
      <c r="PY26" s="388" t="s">
        <v>1623</v>
      </c>
      <c r="PZ26" s="389">
        <f t="shared" si="177"/>
        <v>1</v>
      </c>
      <c r="QA26" s="389">
        <f t="shared" si="178"/>
        <v>2</v>
      </c>
      <c r="QB26" s="390">
        <v>110000</v>
      </c>
      <c r="QC26" s="398" t="str">
        <f t="shared" si="179"/>
        <v>1|8|5,1|2|110000</v>
      </c>
      <c r="QE26" s="402">
        <v>4000</v>
      </c>
      <c r="QF26" s="388" t="s">
        <v>1543</v>
      </c>
      <c r="QG26" s="389">
        <f t="shared" si="180"/>
        <v>1</v>
      </c>
      <c r="QH26" s="389">
        <f t="shared" si="181"/>
        <v>8</v>
      </c>
      <c r="QI26" s="390">
        <v>5</v>
      </c>
      <c r="QJ26" s="388" t="s">
        <v>1623</v>
      </c>
      <c r="QK26" s="389">
        <f t="shared" si="182"/>
        <v>1</v>
      </c>
      <c r="QL26" s="389">
        <f t="shared" si="183"/>
        <v>2</v>
      </c>
      <c r="QM26" s="390">
        <v>110000</v>
      </c>
      <c r="QN26" s="398" t="str">
        <f t="shared" si="184"/>
        <v>1|8|5,1|2|110000</v>
      </c>
      <c r="QP26" s="341">
        <v>180</v>
      </c>
      <c r="QQ26" s="388" t="s">
        <v>1543</v>
      </c>
      <c r="QR26" s="389">
        <f t="shared" si="185"/>
        <v>1</v>
      </c>
      <c r="QS26" s="389">
        <f t="shared" si="186"/>
        <v>8</v>
      </c>
      <c r="QT26" s="390">
        <v>10</v>
      </c>
      <c r="QU26" s="388" t="s">
        <v>1867</v>
      </c>
      <c r="QV26" s="389">
        <f t="shared" si="187"/>
        <v>2</v>
      </c>
      <c r="QW26" s="389">
        <f t="shared" si="188"/>
        <v>1001</v>
      </c>
      <c r="QX26" s="390">
        <v>2</v>
      </c>
      <c r="QY26" s="398" t="str">
        <f t="shared" si="189"/>
        <v>1|8|10,2|1001|2</v>
      </c>
      <c r="RA26" s="341">
        <v>180</v>
      </c>
      <c r="RB26" s="388" t="s">
        <v>1543</v>
      </c>
      <c r="RC26" s="389">
        <f t="shared" si="190"/>
        <v>1</v>
      </c>
      <c r="RD26" s="389">
        <f t="shared" si="191"/>
        <v>8</v>
      </c>
      <c r="RE26" s="390">
        <v>10</v>
      </c>
      <c r="RF26" s="388" t="s">
        <v>1865</v>
      </c>
      <c r="RG26" s="389">
        <f t="shared" si="192"/>
        <v>2</v>
      </c>
      <c r="RH26" s="389">
        <f t="shared" si="193"/>
        <v>1002</v>
      </c>
      <c r="RI26" s="390">
        <v>2</v>
      </c>
      <c r="RJ26" s="398" t="str">
        <f t="shared" si="194"/>
        <v>1|8|10,2|1002|2</v>
      </c>
      <c r="RK26" s="341">
        <v>110</v>
      </c>
      <c r="RL26" s="125">
        <f t="shared" si="149"/>
        <v>2640</v>
      </c>
      <c r="RM26" s="388" t="s">
        <v>1543</v>
      </c>
      <c r="RN26" s="389">
        <f t="shared" si="195"/>
        <v>1</v>
      </c>
      <c r="RO26" s="389">
        <f t="shared" si="196"/>
        <v>8</v>
      </c>
      <c r="RP26" s="390">
        <f t="shared" si="293"/>
        <v>15</v>
      </c>
      <c r="RQ26" s="388" t="s">
        <v>1623</v>
      </c>
      <c r="RR26" s="389">
        <f t="shared" si="197"/>
        <v>1</v>
      </c>
      <c r="RS26" s="389">
        <f t="shared" si="198"/>
        <v>2</v>
      </c>
      <c r="RT26" s="390">
        <v>110000</v>
      </c>
      <c r="RU26" s="398" t="str">
        <f t="shared" si="199"/>
        <v>1|8|15,1|2|110000</v>
      </c>
      <c r="RV26" s="341">
        <v>110</v>
      </c>
      <c r="RW26" s="125">
        <f t="shared" si="150"/>
        <v>2640</v>
      </c>
      <c r="RX26" s="388" t="s">
        <v>1543</v>
      </c>
      <c r="RY26" s="389">
        <f t="shared" si="200"/>
        <v>1</v>
      </c>
      <c r="RZ26" s="389">
        <f t="shared" si="201"/>
        <v>8</v>
      </c>
      <c r="SA26" s="390">
        <f t="shared" si="294"/>
        <v>15</v>
      </c>
      <c r="SB26" s="388" t="s">
        <v>1623</v>
      </c>
      <c r="SC26" s="389">
        <f t="shared" si="202"/>
        <v>1</v>
      </c>
      <c r="SD26" s="389">
        <f t="shared" si="203"/>
        <v>2</v>
      </c>
      <c r="SE26" s="390">
        <v>110000</v>
      </c>
      <c r="SF26" s="398" t="str">
        <f t="shared" si="204"/>
        <v>1|8|15,1|2|110000</v>
      </c>
      <c r="SG26" s="341">
        <v>110</v>
      </c>
      <c r="SH26" s="125">
        <f t="shared" si="151"/>
        <v>2640</v>
      </c>
      <c r="SI26" s="388" t="s">
        <v>1543</v>
      </c>
      <c r="SJ26" s="389">
        <f t="shared" si="205"/>
        <v>1</v>
      </c>
      <c r="SK26" s="389">
        <f t="shared" si="206"/>
        <v>8</v>
      </c>
      <c r="SL26" s="390">
        <f t="shared" si="295"/>
        <v>15</v>
      </c>
      <c r="SM26" s="388" t="s">
        <v>1623</v>
      </c>
      <c r="SN26" s="389">
        <f t="shared" si="207"/>
        <v>1</v>
      </c>
      <c r="SO26" s="389">
        <f t="shared" si="208"/>
        <v>2</v>
      </c>
      <c r="SP26" s="390">
        <v>110000</v>
      </c>
      <c r="SQ26" s="398" t="str">
        <f t="shared" si="209"/>
        <v>1|8|15,1|2|110000</v>
      </c>
      <c r="TY26" s="341">
        <f t="shared" si="152"/>
        <v>47.5</v>
      </c>
      <c r="TZ26" s="341">
        <v>95</v>
      </c>
      <c r="UA26" s="388" t="s">
        <v>1543</v>
      </c>
      <c r="UB26" s="389">
        <f t="shared" si="210"/>
        <v>1</v>
      </c>
      <c r="UC26" s="389">
        <f t="shared" si="271"/>
        <v>8</v>
      </c>
      <c r="UD26" s="390">
        <v>3</v>
      </c>
      <c r="UE26" s="388" t="s">
        <v>1859</v>
      </c>
      <c r="UF26" s="389">
        <f t="shared" si="212"/>
        <v>2</v>
      </c>
      <c r="UG26" s="389">
        <f t="shared" si="272"/>
        <v>1001</v>
      </c>
      <c r="UH26" s="390">
        <v>2</v>
      </c>
      <c r="UI26" s="398" t="str">
        <f t="shared" si="273"/>
        <v>1|8|3,2|1001|2</v>
      </c>
    </row>
    <row r="27" spans="1:555" ht="15" x14ac:dyDescent="0.35">
      <c r="A27" s="341" t="str">
        <f>'抽奖|MoonBless'!DN27</f>
        <v>双轮</v>
      </c>
      <c r="B27" s="341">
        <f>'抽奖|MoonBless'!DO27</f>
        <v>30</v>
      </c>
      <c r="C27" s="341">
        <f>'抽奖|MoonBless'!DP27</f>
        <v>600</v>
      </c>
      <c r="D27" s="341">
        <f>'抽奖|MoonBless'!DQ27</f>
        <v>2</v>
      </c>
      <c r="E27" s="341">
        <f>'抽奖|MoonBless'!DR27</f>
        <v>1500</v>
      </c>
      <c r="G27" s="125">
        <f t="shared" si="257"/>
        <v>100</v>
      </c>
      <c r="H27" s="388" t="s">
        <v>1543</v>
      </c>
      <c r="I27" s="389">
        <f t="shared" si="5"/>
        <v>1</v>
      </c>
      <c r="J27" s="389">
        <f t="shared" si="6"/>
        <v>8</v>
      </c>
      <c r="K27" s="390">
        <v>15</v>
      </c>
      <c r="L27" s="388" t="s">
        <v>1623</v>
      </c>
      <c r="M27" s="389">
        <f t="shared" si="7"/>
        <v>1</v>
      </c>
      <c r="N27" s="389">
        <f t="shared" si="8"/>
        <v>2</v>
      </c>
      <c r="O27" s="390">
        <v>110000</v>
      </c>
      <c r="P27" s="341" t="str">
        <f t="shared" si="9"/>
        <v>1|8|15,1|2|110000</v>
      </c>
      <c r="Q27" s="404">
        <f t="shared" si="10"/>
        <v>30.092592592592592</v>
      </c>
      <c r="R27" s="125">
        <v>650000</v>
      </c>
      <c r="S27" s="388" t="s">
        <v>1543</v>
      </c>
      <c r="T27" s="389">
        <f t="shared" si="314"/>
        <v>1</v>
      </c>
      <c r="U27" s="389">
        <f t="shared" si="315"/>
        <v>8</v>
      </c>
      <c r="V27" s="390">
        <f t="shared" si="297"/>
        <v>15</v>
      </c>
      <c r="W27" s="388" t="s">
        <v>1623</v>
      </c>
      <c r="X27" s="389">
        <f t="shared" si="316"/>
        <v>1</v>
      </c>
      <c r="Y27" s="389">
        <f t="shared" si="317"/>
        <v>2</v>
      </c>
      <c r="Z27" s="390">
        <v>110000</v>
      </c>
      <c r="AA27" s="341" t="str">
        <f t="shared" si="318"/>
        <v>1|8|15,1|2|110000</v>
      </c>
      <c r="AM27" s="341">
        <f t="shared" si="154"/>
        <v>50</v>
      </c>
      <c r="AN27" s="125">
        <v>200</v>
      </c>
      <c r="AO27" s="388" t="s">
        <v>1543</v>
      </c>
      <c r="AP27" s="389">
        <f t="shared" si="155"/>
        <v>1</v>
      </c>
      <c r="AQ27" s="389">
        <f t="shared" si="156"/>
        <v>8</v>
      </c>
      <c r="AR27" s="390">
        <f t="shared" si="298"/>
        <v>15</v>
      </c>
      <c r="AS27" s="388" t="s">
        <v>1644</v>
      </c>
      <c r="AT27" s="389">
        <f t="shared" si="157"/>
        <v>2</v>
      </c>
      <c r="AU27" s="389">
        <f t="shared" si="158"/>
        <v>1001</v>
      </c>
      <c r="AV27" s="390">
        <f t="shared" si="296"/>
        <v>4</v>
      </c>
      <c r="AW27" s="341" t="str">
        <f t="shared" si="159"/>
        <v>1|8|15,2|1001|4</v>
      </c>
      <c r="AX27" s="403">
        <f t="shared" si="27"/>
        <v>75</v>
      </c>
      <c r="AY27" s="125">
        <v>4500</v>
      </c>
      <c r="AZ27" s="388" t="s">
        <v>1543</v>
      </c>
      <c r="BA27" s="389">
        <f t="shared" si="299"/>
        <v>1</v>
      </c>
      <c r="BB27" s="389">
        <f t="shared" si="300"/>
        <v>8</v>
      </c>
      <c r="BC27" s="390">
        <v>10</v>
      </c>
      <c r="BD27" s="388" t="s">
        <v>1653</v>
      </c>
      <c r="BE27" s="389">
        <f t="shared" si="301"/>
        <v>1</v>
      </c>
      <c r="BF27" s="389">
        <f t="shared" si="302"/>
        <v>2</v>
      </c>
      <c r="BG27" s="390">
        <v>115000</v>
      </c>
      <c r="BH27" s="341" t="str">
        <f t="shared" si="303"/>
        <v>1|8|10,1|2|115000</v>
      </c>
      <c r="BT27" s="341">
        <f t="shared" si="38"/>
        <v>140000000</v>
      </c>
      <c r="BU27" s="402">
        <v>2800000000</v>
      </c>
      <c r="BV27" s="388" t="s">
        <v>1731</v>
      </c>
      <c r="BW27" s="389">
        <f t="shared" si="304"/>
        <v>1</v>
      </c>
      <c r="BX27" s="389">
        <f t="shared" si="305"/>
        <v>8</v>
      </c>
      <c r="BY27" s="390">
        <v>10</v>
      </c>
      <c r="BZ27" s="388" t="s">
        <v>1856</v>
      </c>
      <c r="CA27" s="389">
        <f t="shared" si="306"/>
        <v>2</v>
      </c>
      <c r="CB27" s="389">
        <f t="shared" si="307"/>
        <v>1001</v>
      </c>
      <c r="CC27" s="390">
        <f t="shared" si="258"/>
        <v>6</v>
      </c>
      <c r="CD27" s="398" t="str">
        <f t="shared" si="308"/>
        <v>1|8|10,2|1001|6</v>
      </c>
      <c r="CF27" s="125">
        <v>3600</v>
      </c>
      <c r="CG27" s="388" t="s">
        <v>1543</v>
      </c>
      <c r="CH27" s="389">
        <f t="shared" si="39"/>
        <v>1</v>
      </c>
      <c r="CI27" s="389">
        <f t="shared" si="40"/>
        <v>8</v>
      </c>
      <c r="CJ27" s="390">
        <v>15</v>
      </c>
      <c r="CK27" s="388" t="s">
        <v>1857</v>
      </c>
      <c r="CL27" s="389">
        <f t="shared" si="41"/>
        <v>1</v>
      </c>
      <c r="CM27" s="389">
        <f t="shared" si="42"/>
        <v>1</v>
      </c>
      <c r="CN27" s="390">
        <f t="shared" si="215"/>
        <v>12</v>
      </c>
      <c r="CO27" s="398" t="str">
        <f t="shared" si="43"/>
        <v>1|8|15,1|1|12</v>
      </c>
      <c r="CQ27" s="125">
        <v>3600</v>
      </c>
      <c r="CR27" s="388" t="s">
        <v>1543</v>
      </c>
      <c r="CS27" s="389">
        <f t="shared" si="44"/>
        <v>1</v>
      </c>
      <c r="CT27" s="389">
        <f t="shared" si="45"/>
        <v>8</v>
      </c>
      <c r="CU27" s="390">
        <v>15</v>
      </c>
      <c r="CV27" s="388" t="s">
        <v>1644</v>
      </c>
      <c r="CW27" s="389">
        <f t="shared" si="46"/>
        <v>2</v>
      </c>
      <c r="CX27" s="389">
        <f t="shared" si="47"/>
        <v>1001</v>
      </c>
      <c r="CY27" s="390">
        <f t="shared" si="259"/>
        <v>5</v>
      </c>
      <c r="CZ27" s="398" t="str">
        <f t="shared" si="48"/>
        <v>1|8|15,2|1001|5</v>
      </c>
      <c r="DB27" s="125">
        <v>3600</v>
      </c>
      <c r="DC27" s="388" t="s">
        <v>1543</v>
      </c>
      <c r="DD27" s="389">
        <f t="shared" si="49"/>
        <v>1</v>
      </c>
      <c r="DE27" s="389">
        <f t="shared" si="50"/>
        <v>8</v>
      </c>
      <c r="DF27" s="390">
        <v>15</v>
      </c>
      <c r="DG27" s="388" t="s">
        <v>1858</v>
      </c>
      <c r="DH27" s="389">
        <f t="shared" si="51"/>
        <v>2</v>
      </c>
      <c r="DI27" s="389">
        <f t="shared" si="52"/>
        <v>1002</v>
      </c>
      <c r="DJ27" s="390">
        <f t="shared" si="260"/>
        <v>5</v>
      </c>
      <c r="DK27" s="398" t="str">
        <f t="shared" si="53"/>
        <v>1|8|15,2|1002|5</v>
      </c>
      <c r="DM27" s="125">
        <v>3600</v>
      </c>
      <c r="DN27" s="388" t="s">
        <v>1543</v>
      </c>
      <c r="DO27" s="389">
        <f t="shared" si="54"/>
        <v>1</v>
      </c>
      <c r="DP27" s="389">
        <f t="shared" si="55"/>
        <v>8</v>
      </c>
      <c r="DQ27" s="390">
        <v>15</v>
      </c>
      <c r="DR27" s="388" t="s">
        <v>1623</v>
      </c>
      <c r="DS27" s="389">
        <f t="shared" si="56"/>
        <v>1</v>
      </c>
      <c r="DT27" s="389">
        <f t="shared" si="57"/>
        <v>2</v>
      </c>
      <c r="DU27" s="390">
        <v>130000</v>
      </c>
      <c r="DV27" s="398" t="str">
        <f t="shared" si="58"/>
        <v>1|8|15,1|2|130000</v>
      </c>
      <c r="DX27" s="125">
        <v>22000</v>
      </c>
      <c r="DY27" s="388" t="s">
        <v>1543</v>
      </c>
      <c r="DZ27" s="389">
        <f t="shared" si="274"/>
        <v>1</v>
      </c>
      <c r="EA27" s="389">
        <f t="shared" si="275"/>
        <v>8</v>
      </c>
      <c r="EB27" s="390">
        <v>15</v>
      </c>
      <c r="EC27" s="388" t="s">
        <v>1623</v>
      </c>
      <c r="ED27" s="389">
        <f t="shared" si="276"/>
        <v>1</v>
      </c>
      <c r="EE27" s="389">
        <f t="shared" si="277"/>
        <v>2</v>
      </c>
      <c r="EF27" s="390">
        <v>115000</v>
      </c>
      <c r="EG27" s="398" t="str">
        <f t="shared" si="278"/>
        <v>1|8|15,1|2|115000</v>
      </c>
      <c r="EI27" s="125">
        <v>2200</v>
      </c>
      <c r="EJ27" s="388" t="s">
        <v>1543</v>
      </c>
      <c r="EK27" s="389">
        <f t="shared" si="216"/>
        <v>1</v>
      </c>
      <c r="EL27" s="389">
        <f t="shared" si="217"/>
        <v>8</v>
      </c>
      <c r="EM27" s="390">
        <f t="shared" si="261"/>
        <v>5</v>
      </c>
      <c r="EN27" s="388" t="s">
        <v>1858</v>
      </c>
      <c r="EO27" s="389">
        <f t="shared" si="218"/>
        <v>2</v>
      </c>
      <c r="EP27" s="389">
        <f t="shared" si="219"/>
        <v>1002</v>
      </c>
      <c r="EQ27" s="390">
        <f t="shared" si="285"/>
        <v>3</v>
      </c>
      <c r="ER27" s="398" t="str">
        <f t="shared" si="220"/>
        <v>1|8|5,2|1002|3</v>
      </c>
      <c r="ET27" s="125">
        <v>2200</v>
      </c>
      <c r="EU27" s="388" t="s">
        <v>1543</v>
      </c>
      <c r="EV27" s="389">
        <f t="shared" si="221"/>
        <v>1</v>
      </c>
      <c r="EW27" s="389">
        <f t="shared" si="222"/>
        <v>8</v>
      </c>
      <c r="EX27" s="390">
        <f t="shared" si="262"/>
        <v>10</v>
      </c>
      <c r="EY27" s="388" t="s">
        <v>1859</v>
      </c>
      <c r="EZ27" s="389">
        <f t="shared" si="223"/>
        <v>2</v>
      </c>
      <c r="FA27" s="389">
        <f t="shared" si="224"/>
        <v>1001</v>
      </c>
      <c r="FB27" s="390">
        <f t="shared" si="286"/>
        <v>3</v>
      </c>
      <c r="FC27" s="398" t="str">
        <f t="shared" si="225"/>
        <v>1|8|10,2|1001|3</v>
      </c>
      <c r="FE27" s="125">
        <v>2200</v>
      </c>
      <c r="FF27" s="388" t="s">
        <v>1543</v>
      </c>
      <c r="FG27" s="389">
        <f t="shared" si="226"/>
        <v>1</v>
      </c>
      <c r="FH27" s="389">
        <f t="shared" si="227"/>
        <v>8</v>
      </c>
      <c r="FI27" s="390">
        <f t="shared" si="263"/>
        <v>15</v>
      </c>
      <c r="FJ27" s="388" t="s">
        <v>1878</v>
      </c>
      <c r="FK27" s="389">
        <f t="shared" si="228"/>
        <v>2</v>
      </c>
      <c r="FL27" s="389">
        <f t="shared" si="229"/>
        <v>1003</v>
      </c>
      <c r="FM27" s="390">
        <f t="shared" si="287"/>
        <v>3</v>
      </c>
      <c r="FN27" s="398" t="str">
        <f t="shared" si="230"/>
        <v>1|8|15,2|1003|3</v>
      </c>
      <c r="FP27" s="125">
        <v>2200</v>
      </c>
      <c r="FQ27" s="388" t="s">
        <v>1543</v>
      </c>
      <c r="FR27" s="389">
        <f t="shared" si="231"/>
        <v>1</v>
      </c>
      <c r="FS27" s="389">
        <f t="shared" si="232"/>
        <v>8</v>
      </c>
      <c r="FT27" s="390">
        <f t="shared" si="264"/>
        <v>20</v>
      </c>
      <c r="FU27" s="388" t="s">
        <v>1855</v>
      </c>
      <c r="FV27" s="389">
        <f t="shared" si="233"/>
        <v>2</v>
      </c>
      <c r="FW27" s="389">
        <f t="shared" si="234"/>
        <v>1003</v>
      </c>
      <c r="FX27" s="390">
        <f t="shared" si="288"/>
        <v>4</v>
      </c>
      <c r="FY27" s="398" t="str">
        <f t="shared" si="235"/>
        <v>1|8|20,2|1003|4</v>
      </c>
      <c r="GA27" s="125">
        <v>3600</v>
      </c>
      <c r="GB27" s="388" t="s">
        <v>1543</v>
      </c>
      <c r="GC27" s="389">
        <f t="shared" si="84"/>
        <v>1</v>
      </c>
      <c r="GD27" s="389">
        <f t="shared" si="85"/>
        <v>8</v>
      </c>
      <c r="GE27" s="390">
        <v>15</v>
      </c>
      <c r="GF27" s="388" t="s">
        <v>1623</v>
      </c>
      <c r="GG27" s="389">
        <f t="shared" si="86"/>
        <v>1</v>
      </c>
      <c r="GH27" s="389">
        <f t="shared" si="87"/>
        <v>2</v>
      </c>
      <c r="GI27" s="390">
        <v>115000</v>
      </c>
      <c r="GJ27" s="398" t="str">
        <f t="shared" si="88"/>
        <v>1|8|15,1|2|115000</v>
      </c>
      <c r="GL27" s="125">
        <v>3600</v>
      </c>
      <c r="GM27" s="388" t="s">
        <v>1543</v>
      </c>
      <c r="GN27" s="389">
        <f t="shared" si="89"/>
        <v>1</v>
      </c>
      <c r="GO27" s="389">
        <f t="shared" si="90"/>
        <v>8</v>
      </c>
      <c r="GP27" s="390">
        <v>15</v>
      </c>
      <c r="GQ27" s="388" t="s">
        <v>1623</v>
      </c>
      <c r="GR27" s="389">
        <f t="shared" si="91"/>
        <v>1</v>
      </c>
      <c r="GS27" s="389">
        <f t="shared" si="92"/>
        <v>2</v>
      </c>
      <c r="GT27" s="390">
        <v>115000</v>
      </c>
      <c r="GU27" s="398" t="str">
        <f t="shared" si="93"/>
        <v>1|8|15,1|2|115000</v>
      </c>
      <c r="GW27" s="125">
        <v>3600</v>
      </c>
      <c r="GX27" s="388" t="s">
        <v>1543</v>
      </c>
      <c r="GY27" s="389">
        <f t="shared" si="94"/>
        <v>1</v>
      </c>
      <c r="GZ27" s="389">
        <f t="shared" si="95"/>
        <v>8</v>
      </c>
      <c r="HA27" s="390">
        <v>15</v>
      </c>
      <c r="HB27" s="388" t="s">
        <v>1623</v>
      </c>
      <c r="HC27" s="389">
        <f t="shared" si="96"/>
        <v>1</v>
      </c>
      <c r="HD27" s="389">
        <f t="shared" si="97"/>
        <v>2</v>
      </c>
      <c r="HE27" s="390">
        <v>115000</v>
      </c>
      <c r="HF27" s="398" t="str">
        <f t="shared" si="98"/>
        <v>1|8|15,1|2|115000</v>
      </c>
      <c r="HH27" s="125">
        <v>3600</v>
      </c>
      <c r="HI27" s="388" t="s">
        <v>1543</v>
      </c>
      <c r="HJ27" s="389">
        <f t="shared" si="99"/>
        <v>1</v>
      </c>
      <c r="HK27" s="389">
        <f t="shared" si="100"/>
        <v>8</v>
      </c>
      <c r="HL27" s="390">
        <v>15</v>
      </c>
      <c r="HM27" s="388" t="s">
        <v>1623</v>
      </c>
      <c r="HN27" s="389">
        <f t="shared" si="101"/>
        <v>1</v>
      </c>
      <c r="HO27" s="389">
        <f t="shared" si="102"/>
        <v>2</v>
      </c>
      <c r="HP27" s="390">
        <v>115000</v>
      </c>
      <c r="HQ27" s="398" t="str">
        <f t="shared" si="103"/>
        <v>1|8|15,1|2|115000</v>
      </c>
      <c r="HS27" s="125">
        <v>2200</v>
      </c>
      <c r="HT27" s="388" t="s">
        <v>1543</v>
      </c>
      <c r="HU27" s="389">
        <f t="shared" si="236"/>
        <v>1</v>
      </c>
      <c r="HV27" s="389">
        <f t="shared" si="237"/>
        <v>8</v>
      </c>
      <c r="HW27" s="390">
        <f t="shared" si="265"/>
        <v>5</v>
      </c>
      <c r="HX27" s="388" t="s">
        <v>1860</v>
      </c>
      <c r="HY27" s="389">
        <f t="shared" si="238"/>
        <v>2</v>
      </c>
      <c r="HZ27" s="389">
        <f t="shared" si="239"/>
        <v>1001</v>
      </c>
      <c r="IA27" s="390">
        <f t="shared" si="289"/>
        <v>3</v>
      </c>
      <c r="IB27" s="398" t="str">
        <f t="shared" si="240"/>
        <v>1|8|5,2|1001|3</v>
      </c>
      <c r="ID27" s="125">
        <v>2200</v>
      </c>
      <c r="IE27" s="388" t="s">
        <v>1543</v>
      </c>
      <c r="IF27" s="389">
        <f t="shared" si="241"/>
        <v>1</v>
      </c>
      <c r="IG27" s="389">
        <f t="shared" si="242"/>
        <v>8</v>
      </c>
      <c r="IH27" s="390">
        <f t="shared" si="266"/>
        <v>10</v>
      </c>
      <c r="II27" s="388" t="s">
        <v>1644</v>
      </c>
      <c r="IJ27" s="389">
        <f t="shared" si="243"/>
        <v>2</v>
      </c>
      <c r="IK27" s="389">
        <f t="shared" si="244"/>
        <v>1001</v>
      </c>
      <c r="IL27" s="390">
        <f t="shared" si="290"/>
        <v>4</v>
      </c>
      <c r="IM27" s="398" t="str">
        <f t="shared" si="245"/>
        <v>1|8|10,2|1001|4</v>
      </c>
      <c r="IO27" s="125">
        <v>2200</v>
      </c>
      <c r="IP27" s="388" t="s">
        <v>1543</v>
      </c>
      <c r="IQ27" s="389">
        <f t="shared" si="246"/>
        <v>1</v>
      </c>
      <c r="IR27" s="389">
        <f t="shared" si="247"/>
        <v>8</v>
      </c>
      <c r="IS27" s="390">
        <f t="shared" si="267"/>
        <v>15</v>
      </c>
      <c r="IT27" s="388" t="s">
        <v>1861</v>
      </c>
      <c r="IU27" s="389">
        <f t="shared" si="248"/>
        <v>2</v>
      </c>
      <c r="IV27" s="389">
        <f t="shared" si="249"/>
        <v>1003</v>
      </c>
      <c r="IW27" s="390">
        <f t="shared" si="291"/>
        <v>3</v>
      </c>
      <c r="IX27" s="398" t="str">
        <f t="shared" si="250"/>
        <v>1|8|15,2|1003|3</v>
      </c>
      <c r="IZ27" s="125">
        <v>2200</v>
      </c>
      <c r="JA27" s="388" t="s">
        <v>1543</v>
      </c>
      <c r="JB27" s="389">
        <f t="shared" si="251"/>
        <v>1</v>
      </c>
      <c r="JC27" s="389">
        <f t="shared" si="252"/>
        <v>8</v>
      </c>
      <c r="JD27" s="390">
        <f t="shared" si="268"/>
        <v>20</v>
      </c>
      <c r="JE27" s="388" t="s">
        <v>1861</v>
      </c>
      <c r="JF27" s="389">
        <f t="shared" si="253"/>
        <v>2</v>
      </c>
      <c r="JG27" s="389">
        <f t="shared" si="254"/>
        <v>1003</v>
      </c>
      <c r="JH27" s="390">
        <f t="shared" si="292"/>
        <v>4</v>
      </c>
      <c r="JI27" s="398" t="str">
        <f t="shared" si="255"/>
        <v>1|8|20,2|1003|4</v>
      </c>
      <c r="JK27" s="125">
        <v>46</v>
      </c>
      <c r="JL27" s="388" t="s">
        <v>1543</v>
      </c>
      <c r="JM27" s="389">
        <f t="shared" si="309"/>
        <v>1</v>
      </c>
      <c r="JN27" s="389">
        <f t="shared" si="310"/>
        <v>8</v>
      </c>
      <c r="JO27" s="390">
        <v>5</v>
      </c>
      <c r="JP27" s="388" t="s">
        <v>1862</v>
      </c>
      <c r="JQ27" s="389">
        <f t="shared" si="311"/>
        <v>1</v>
      </c>
      <c r="JR27" s="389">
        <f t="shared" si="312"/>
        <v>2</v>
      </c>
      <c r="JS27" s="390">
        <v>115000</v>
      </c>
      <c r="JT27" s="398" t="str">
        <f t="shared" si="313"/>
        <v>1|8|5,1|2|115000</v>
      </c>
      <c r="JV27" s="125">
        <v>46</v>
      </c>
      <c r="JW27" s="388" t="s">
        <v>1543</v>
      </c>
      <c r="JX27" s="389">
        <f t="shared" si="129"/>
        <v>1</v>
      </c>
      <c r="JY27" s="389">
        <f t="shared" si="130"/>
        <v>8</v>
      </c>
      <c r="JZ27" s="390">
        <v>5</v>
      </c>
      <c r="KA27" s="388" t="s">
        <v>1857</v>
      </c>
      <c r="KB27" s="389">
        <f t="shared" si="131"/>
        <v>1</v>
      </c>
      <c r="KC27" s="389">
        <f t="shared" si="132"/>
        <v>1</v>
      </c>
      <c r="KD27" s="390">
        <f t="shared" si="256"/>
        <v>13</v>
      </c>
      <c r="KE27" s="398" t="str">
        <f t="shared" si="133"/>
        <v>1|8|5,1|1|13</v>
      </c>
      <c r="KG27" s="125">
        <v>46</v>
      </c>
      <c r="KH27" s="388" t="s">
        <v>1543</v>
      </c>
      <c r="KI27" s="389">
        <f t="shared" si="134"/>
        <v>1</v>
      </c>
      <c r="KJ27" s="389">
        <f t="shared" si="135"/>
        <v>8</v>
      </c>
      <c r="KK27" s="390">
        <v>5</v>
      </c>
      <c r="KL27" s="388" t="s">
        <v>1855</v>
      </c>
      <c r="KM27" s="389">
        <f t="shared" si="136"/>
        <v>2</v>
      </c>
      <c r="KN27" s="389">
        <f t="shared" si="137"/>
        <v>1003</v>
      </c>
      <c r="KO27" s="390">
        <f t="shared" si="269"/>
        <v>6</v>
      </c>
      <c r="KP27" s="398" t="str">
        <f t="shared" si="138"/>
        <v>1|8|5,2|1003|6</v>
      </c>
      <c r="LN27" s="125">
        <v>46</v>
      </c>
      <c r="LO27" s="388" t="s">
        <v>1543</v>
      </c>
      <c r="LP27" s="389">
        <f t="shared" si="139"/>
        <v>1</v>
      </c>
      <c r="LQ27" s="389">
        <f t="shared" si="140"/>
        <v>8</v>
      </c>
      <c r="LR27" s="390">
        <v>10</v>
      </c>
      <c r="LS27" s="388" t="s">
        <v>1623</v>
      </c>
      <c r="LT27" s="389">
        <f t="shared" si="141"/>
        <v>1</v>
      </c>
      <c r="LU27" s="389">
        <f t="shared" si="142"/>
        <v>2</v>
      </c>
      <c r="LV27" s="390">
        <v>115000</v>
      </c>
      <c r="LW27" s="398" t="str">
        <f t="shared" si="143"/>
        <v>1|8|10,1|2|115000</v>
      </c>
      <c r="LY27" s="125">
        <v>46</v>
      </c>
      <c r="LZ27" s="388" t="s">
        <v>1543</v>
      </c>
      <c r="MA27" s="389">
        <f t="shared" si="144"/>
        <v>1</v>
      </c>
      <c r="MB27" s="389">
        <f t="shared" si="145"/>
        <v>8</v>
      </c>
      <c r="MC27" s="390">
        <v>10</v>
      </c>
      <c r="MD27" s="388" t="s">
        <v>1623</v>
      </c>
      <c r="ME27" s="389">
        <f t="shared" si="146"/>
        <v>1</v>
      </c>
      <c r="MF27" s="389">
        <f t="shared" si="147"/>
        <v>2</v>
      </c>
      <c r="MG27" s="390">
        <v>115000</v>
      </c>
      <c r="MH27" s="398" t="str">
        <f t="shared" si="148"/>
        <v>1|8|10,1|2|115000</v>
      </c>
      <c r="PT27" s="341">
        <v>450</v>
      </c>
      <c r="PU27" s="388" t="s">
        <v>1543</v>
      </c>
      <c r="PV27" s="389">
        <f t="shared" si="175"/>
        <v>1</v>
      </c>
      <c r="PW27" s="389">
        <f t="shared" si="176"/>
        <v>8</v>
      </c>
      <c r="PX27" s="390">
        <v>5</v>
      </c>
      <c r="PY27" s="388" t="s">
        <v>1623</v>
      </c>
      <c r="PZ27" s="389">
        <f t="shared" si="177"/>
        <v>1</v>
      </c>
      <c r="QA27" s="389">
        <f t="shared" si="178"/>
        <v>2</v>
      </c>
      <c r="QB27" s="390">
        <v>115000</v>
      </c>
      <c r="QC27" s="398" t="str">
        <f t="shared" si="179"/>
        <v>1|8|5,1|2|115000</v>
      </c>
      <c r="QE27" s="402">
        <v>4500</v>
      </c>
      <c r="QF27" s="388" t="s">
        <v>1543</v>
      </c>
      <c r="QG27" s="389">
        <f t="shared" si="180"/>
        <v>1</v>
      </c>
      <c r="QH27" s="389">
        <f t="shared" si="181"/>
        <v>8</v>
      </c>
      <c r="QI27" s="390">
        <v>5</v>
      </c>
      <c r="QJ27" s="388" t="s">
        <v>1623</v>
      </c>
      <c r="QK27" s="389">
        <f t="shared" si="182"/>
        <v>1</v>
      </c>
      <c r="QL27" s="389">
        <f t="shared" si="183"/>
        <v>2</v>
      </c>
      <c r="QM27" s="390">
        <v>115000</v>
      </c>
      <c r="QN27" s="398" t="str">
        <f t="shared" si="184"/>
        <v>1|8|5,1|2|115000</v>
      </c>
      <c r="QP27" s="341">
        <v>200</v>
      </c>
      <c r="QQ27" s="388" t="s">
        <v>1543</v>
      </c>
      <c r="QR27" s="389">
        <f t="shared" si="185"/>
        <v>1</v>
      </c>
      <c r="QS27" s="389">
        <f t="shared" si="186"/>
        <v>8</v>
      </c>
      <c r="QT27" s="390">
        <v>10</v>
      </c>
      <c r="QU27" s="388" t="s">
        <v>1867</v>
      </c>
      <c r="QV27" s="389">
        <f t="shared" si="187"/>
        <v>2</v>
      </c>
      <c r="QW27" s="389">
        <f t="shared" si="188"/>
        <v>1001</v>
      </c>
      <c r="QX27" s="390">
        <v>2</v>
      </c>
      <c r="QY27" s="398" t="str">
        <f t="shared" si="189"/>
        <v>1|8|10,2|1001|2</v>
      </c>
      <c r="RA27" s="341">
        <v>200</v>
      </c>
      <c r="RB27" s="388" t="s">
        <v>1543</v>
      </c>
      <c r="RC27" s="389">
        <f t="shared" si="190"/>
        <v>1</v>
      </c>
      <c r="RD27" s="389">
        <f t="shared" si="191"/>
        <v>8</v>
      </c>
      <c r="RE27" s="390">
        <v>10</v>
      </c>
      <c r="RF27" s="388" t="s">
        <v>1865</v>
      </c>
      <c r="RG27" s="389">
        <f t="shared" si="192"/>
        <v>2</v>
      </c>
      <c r="RH27" s="389">
        <f t="shared" si="193"/>
        <v>1002</v>
      </c>
      <c r="RI27" s="390">
        <v>2</v>
      </c>
      <c r="RJ27" s="398" t="str">
        <f t="shared" si="194"/>
        <v>1|8|10,2|1002|2</v>
      </c>
      <c r="RK27" s="341">
        <v>120</v>
      </c>
      <c r="RL27" s="125">
        <f t="shared" si="149"/>
        <v>2880</v>
      </c>
      <c r="RM27" s="388" t="s">
        <v>1543</v>
      </c>
      <c r="RN27" s="389">
        <f t="shared" si="195"/>
        <v>1</v>
      </c>
      <c r="RO27" s="389">
        <f t="shared" si="196"/>
        <v>8</v>
      </c>
      <c r="RP27" s="390">
        <f t="shared" si="293"/>
        <v>15</v>
      </c>
      <c r="RQ27" s="388" t="s">
        <v>1623</v>
      </c>
      <c r="RR27" s="389">
        <f t="shared" si="197"/>
        <v>1</v>
      </c>
      <c r="RS27" s="389">
        <f t="shared" si="198"/>
        <v>2</v>
      </c>
      <c r="RT27" s="390">
        <v>115000</v>
      </c>
      <c r="RU27" s="398" t="str">
        <f t="shared" si="199"/>
        <v>1|8|15,1|2|115000</v>
      </c>
      <c r="RV27" s="341">
        <v>120</v>
      </c>
      <c r="RW27" s="125">
        <f t="shared" si="150"/>
        <v>2880</v>
      </c>
      <c r="RX27" s="388" t="s">
        <v>1543</v>
      </c>
      <c r="RY27" s="389">
        <f t="shared" si="200"/>
        <v>1</v>
      </c>
      <c r="RZ27" s="389">
        <f t="shared" si="201"/>
        <v>8</v>
      </c>
      <c r="SA27" s="390">
        <f t="shared" si="294"/>
        <v>15</v>
      </c>
      <c r="SB27" s="388" t="s">
        <v>1623</v>
      </c>
      <c r="SC27" s="389">
        <f t="shared" si="202"/>
        <v>1</v>
      </c>
      <c r="SD27" s="389">
        <f t="shared" si="203"/>
        <v>2</v>
      </c>
      <c r="SE27" s="390">
        <v>115000</v>
      </c>
      <c r="SF27" s="398" t="str">
        <f t="shared" si="204"/>
        <v>1|8|15,1|2|115000</v>
      </c>
      <c r="SG27" s="341">
        <v>120</v>
      </c>
      <c r="SH27" s="125">
        <f t="shared" si="151"/>
        <v>2880</v>
      </c>
      <c r="SI27" s="388" t="s">
        <v>1543</v>
      </c>
      <c r="SJ27" s="389">
        <f t="shared" si="205"/>
        <v>1</v>
      </c>
      <c r="SK27" s="389">
        <f t="shared" si="206"/>
        <v>8</v>
      </c>
      <c r="SL27" s="390">
        <f t="shared" si="295"/>
        <v>15</v>
      </c>
      <c r="SM27" s="388" t="s">
        <v>1623</v>
      </c>
      <c r="SN27" s="389">
        <f t="shared" si="207"/>
        <v>1</v>
      </c>
      <c r="SO27" s="389">
        <f t="shared" si="208"/>
        <v>2</v>
      </c>
      <c r="SP27" s="390">
        <v>115000</v>
      </c>
      <c r="SQ27" s="398" t="str">
        <f t="shared" si="209"/>
        <v>1|8|15,1|2|115000</v>
      </c>
      <c r="TY27" s="341">
        <f t="shared" si="152"/>
        <v>50</v>
      </c>
      <c r="TZ27" s="341">
        <v>100</v>
      </c>
      <c r="UA27" s="388" t="s">
        <v>1543</v>
      </c>
      <c r="UB27" s="389">
        <f t="shared" si="210"/>
        <v>1</v>
      </c>
      <c r="UC27" s="389">
        <f t="shared" si="271"/>
        <v>8</v>
      </c>
      <c r="UD27" s="390">
        <v>3</v>
      </c>
      <c r="UE27" s="388" t="s">
        <v>1859</v>
      </c>
      <c r="UF27" s="389">
        <f t="shared" si="212"/>
        <v>2</v>
      </c>
      <c r="UG27" s="389">
        <f t="shared" si="272"/>
        <v>1001</v>
      </c>
      <c r="UH27" s="390">
        <v>2</v>
      </c>
      <c r="UI27" s="398" t="str">
        <f t="shared" si="273"/>
        <v>1|8|3,2|1001|2</v>
      </c>
    </row>
    <row r="28" spans="1:555" ht="15" x14ac:dyDescent="0.35">
      <c r="A28" s="341" t="str">
        <f>'抽奖|MoonBless'!DN28</f>
        <v>橄榄油</v>
      </c>
      <c r="B28" s="341">
        <f>'抽奖|MoonBless'!DO28</f>
        <v>60</v>
      </c>
      <c r="C28" s="341">
        <f>'抽奖|MoonBless'!DP28</f>
        <v>1200</v>
      </c>
      <c r="D28" s="341">
        <f>'抽奖|MoonBless'!DQ28</f>
        <v>2</v>
      </c>
      <c r="E28" s="341">
        <f>'抽奖|MoonBless'!DR28</f>
        <v>1503</v>
      </c>
      <c r="G28" s="125">
        <f t="shared" si="257"/>
        <v>105</v>
      </c>
      <c r="H28" s="388" t="s">
        <v>1543</v>
      </c>
      <c r="I28" s="389">
        <f t="shared" si="5"/>
        <v>1</v>
      </c>
      <c r="J28" s="389">
        <f t="shared" si="6"/>
        <v>8</v>
      </c>
      <c r="K28" s="390">
        <v>15</v>
      </c>
      <c r="L28" s="388" t="s">
        <v>1623</v>
      </c>
      <c r="M28" s="389">
        <f t="shared" si="7"/>
        <v>1</v>
      </c>
      <c r="N28" s="389">
        <f t="shared" si="8"/>
        <v>2</v>
      </c>
      <c r="O28" s="390">
        <v>115000</v>
      </c>
      <c r="P28" s="341" t="str">
        <f t="shared" si="9"/>
        <v>1|8|15,1|2|115000</v>
      </c>
      <c r="Q28" s="404">
        <f t="shared" si="10"/>
        <v>32.407407407407412</v>
      </c>
      <c r="R28" s="125">
        <v>700000</v>
      </c>
      <c r="S28" s="388" t="s">
        <v>1543</v>
      </c>
      <c r="T28" s="389">
        <f t="shared" si="314"/>
        <v>1</v>
      </c>
      <c r="U28" s="389">
        <f t="shared" si="315"/>
        <v>8</v>
      </c>
      <c r="V28" s="390">
        <f t="shared" si="297"/>
        <v>15</v>
      </c>
      <c r="W28" s="388" t="s">
        <v>1623</v>
      </c>
      <c r="X28" s="389">
        <f t="shared" si="316"/>
        <v>1</v>
      </c>
      <c r="Y28" s="389">
        <f t="shared" si="317"/>
        <v>2</v>
      </c>
      <c r="Z28" s="390">
        <v>115000</v>
      </c>
      <c r="AA28" s="341" t="str">
        <f t="shared" si="318"/>
        <v>1|8|15,1|2|115000</v>
      </c>
      <c r="AM28" s="341">
        <f t="shared" si="154"/>
        <v>55</v>
      </c>
      <c r="AN28" s="125">
        <v>220</v>
      </c>
      <c r="AO28" s="388" t="s">
        <v>1543</v>
      </c>
      <c r="AP28" s="389">
        <f t="shared" si="155"/>
        <v>1</v>
      </c>
      <c r="AQ28" s="389">
        <f t="shared" si="156"/>
        <v>8</v>
      </c>
      <c r="AR28" s="390">
        <f t="shared" si="298"/>
        <v>15</v>
      </c>
      <c r="AS28" s="388" t="s">
        <v>1644</v>
      </c>
      <c r="AT28" s="389">
        <f t="shared" si="157"/>
        <v>2</v>
      </c>
      <c r="AU28" s="389">
        <f t="shared" si="158"/>
        <v>1001</v>
      </c>
      <c r="AV28" s="390">
        <f t="shared" si="296"/>
        <v>4</v>
      </c>
      <c r="AW28" s="341" t="str">
        <f t="shared" si="159"/>
        <v>1|8|15,2|1001|4</v>
      </c>
      <c r="AX28" s="403">
        <f t="shared" si="27"/>
        <v>83.333333333333329</v>
      </c>
      <c r="AY28" s="125">
        <v>5000</v>
      </c>
      <c r="AZ28" s="388" t="s">
        <v>1543</v>
      </c>
      <c r="BA28" s="389">
        <f t="shared" si="299"/>
        <v>1</v>
      </c>
      <c r="BB28" s="389">
        <f t="shared" si="300"/>
        <v>8</v>
      </c>
      <c r="BC28" s="390">
        <v>10</v>
      </c>
      <c r="BD28" s="388" t="s">
        <v>1653</v>
      </c>
      <c r="BE28" s="389">
        <f t="shared" si="301"/>
        <v>1</v>
      </c>
      <c r="BF28" s="389">
        <f t="shared" si="302"/>
        <v>2</v>
      </c>
      <c r="BG28" s="390">
        <v>120000</v>
      </c>
      <c r="BH28" s="341" t="str">
        <f t="shared" si="303"/>
        <v>1|8|10,1|2|120000</v>
      </c>
      <c r="BT28" s="341">
        <f t="shared" si="38"/>
        <v>150000000</v>
      </c>
      <c r="BU28" s="402">
        <v>3000000000</v>
      </c>
      <c r="BV28" s="388" t="s">
        <v>1731</v>
      </c>
      <c r="BW28" s="389">
        <f t="shared" si="304"/>
        <v>1</v>
      </c>
      <c r="BX28" s="389">
        <f t="shared" si="305"/>
        <v>8</v>
      </c>
      <c r="BY28" s="390">
        <v>10</v>
      </c>
      <c r="BZ28" s="388" t="s">
        <v>1856</v>
      </c>
      <c r="CA28" s="389">
        <f t="shared" si="306"/>
        <v>2</v>
      </c>
      <c r="CB28" s="389">
        <f t="shared" si="307"/>
        <v>1001</v>
      </c>
      <c r="CC28" s="390">
        <f t="shared" si="258"/>
        <v>6</v>
      </c>
      <c r="CD28" s="398" t="str">
        <f t="shared" si="308"/>
        <v>1|8|10,2|1001|6</v>
      </c>
      <c r="CF28" s="125">
        <v>3800</v>
      </c>
      <c r="CG28" s="388" t="s">
        <v>1543</v>
      </c>
      <c r="CH28" s="389">
        <f t="shared" si="39"/>
        <v>1</v>
      </c>
      <c r="CI28" s="389">
        <f t="shared" si="40"/>
        <v>8</v>
      </c>
      <c r="CJ28" s="390">
        <v>15</v>
      </c>
      <c r="CK28" s="388" t="s">
        <v>1857</v>
      </c>
      <c r="CL28" s="389">
        <f t="shared" si="41"/>
        <v>1</v>
      </c>
      <c r="CM28" s="389">
        <f t="shared" si="42"/>
        <v>1</v>
      </c>
      <c r="CN28" s="390">
        <f t="shared" si="215"/>
        <v>12</v>
      </c>
      <c r="CO28" s="398" t="str">
        <f t="shared" si="43"/>
        <v>1|8|15,1|1|12</v>
      </c>
      <c r="CQ28" s="125">
        <v>3800</v>
      </c>
      <c r="CR28" s="388" t="s">
        <v>1543</v>
      </c>
      <c r="CS28" s="389">
        <f t="shared" si="44"/>
        <v>1</v>
      </c>
      <c r="CT28" s="389">
        <f t="shared" si="45"/>
        <v>8</v>
      </c>
      <c r="CU28" s="390">
        <v>15</v>
      </c>
      <c r="CV28" s="388" t="s">
        <v>1644</v>
      </c>
      <c r="CW28" s="389">
        <f t="shared" si="46"/>
        <v>2</v>
      </c>
      <c r="CX28" s="389">
        <f t="shared" si="47"/>
        <v>1001</v>
      </c>
      <c r="CY28" s="390">
        <f t="shared" si="259"/>
        <v>5</v>
      </c>
      <c r="CZ28" s="398" t="str">
        <f t="shared" si="48"/>
        <v>1|8|15,2|1001|5</v>
      </c>
      <c r="DB28" s="125">
        <v>3800</v>
      </c>
      <c r="DC28" s="388" t="s">
        <v>1543</v>
      </c>
      <c r="DD28" s="389">
        <f t="shared" si="49"/>
        <v>1</v>
      </c>
      <c r="DE28" s="389">
        <f t="shared" si="50"/>
        <v>8</v>
      </c>
      <c r="DF28" s="390">
        <v>15</v>
      </c>
      <c r="DG28" s="388" t="s">
        <v>1858</v>
      </c>
      <c r="DH28" s="389">
        <f t="shared" si="51"/>
        <v>2</v>
      </c>
      <c r="DI28" s="389">
        <f t="shared" si="52"/>
        <v>1002</v>
      </c>
      <c r="DJ28" s="390">
        <f t="shared" si="260"/>
        <v>5</v>
      </c>
      <c r="DK28" s="398" t="str">
        <f t="shared" si="53"/>
        <v>1|8|15,2|1002|5</v>
      </c>
      <c r="DM28" s="125">
        <v>3800</v>
      </c>
      <c r="DN28" s="388" t="s">
        <v>1543</v>
      </c>
      <c r="DO28" s="389">
        <f t="shared" si="54"/>
        <v>1</v>
      </c>
      <c r="DP28" s="389">
        <f t="shared" si="55"/>
        <v>8</v>
      </c>
      <c r="DQ28" s="390">
        <v>15</v>
      </c>
      <c r="DR28" s="388" t="s">
        <v>1623</v>
      </c>
      <c r="DS28" s="389">
        <f t="shared" si="56"/>
        <v>1</v>
      </c>
      <c r="DT28" s="389">
        <f t="shared" si="57"/>
        <v>2</v>
      </c>
      <c r="DU28" s="390">
        <v>135000</v>
      </c>
      <c r="DV28" s="398" t="str">
        <f t="shared" si="58"/>
        <v>1|8|15,1|2|135000</v>
      </c>
      <c r="DX28" s="125">
        <v>24000</v>
      </c>
      <c r="DY28" s="388" t="s">
        <v>1543</v>
      </c>
      <c r="DZ28" s="389">
        <f t="shared" si="274"/>
        <v>1</v>
      </c>
      <c r="EA28" s="389">
        <f t="shared" si="275"/>
        <v>8</v>
      </c>
      <c r="EB28" s="390">
        <v>15</v>
      </c>
      <c r="EC28" s="388" t="s">
        <v>1623</v>
      </c>
      <c r="ED28" s="389">
        <f t="shared" si="276"/>
        <v>1</v>
      </c>
      <c r="EE28" s="389">
        <f t="shared" si="277"/>
        <v>2</v>
      </c>
      <c r="EF28" s="390">
        <v>120000</v>
      </c>
      <c r="EG28" s="398" t="str">
        <f t="shared" si="278"/>
        <v>1|8|15,1|2|120000</v>
      </c>
      <c r="EI28" s="125">
        <v>2400</v>
      </c>
      <c r="EJ28" s="388" t="s">
        <v>1543</v>
      </c>
      <c r="EK28" s="389">
        <f t="shared" si="216"/>
        <v>1</v>
      </c>
      <c r="EL28" s="389">
        <f t="shared" si="217"/>
        <v>8</v>
      </c>
      <c r="EM28" s="390">
        <f t="shared" si="261"/>
        <v>5</v>
      </c>
      <c r="EN28" s="388" t="s">
        <v>1858</v>
      </c>
      <c r="EO28" s="389">
        <f t="shared" si="218"/>
        <v>2</v>
      </c>
      <c r="EP28" s="389">
        <f t="shared" si="219"/>
        <v>1002</v>
      </c>
      <c r="EQ28" s="390">
        <f t="shared" si="285"/>
        <v>3</v>
      </c>
      <c r="ER28" s="398" t="str">
        <f t="shared" si="220"/>
        <v>1|8|5,2|1002|3</v>
      </c>
      <c r="ET28" s="125">
        <v>2400</v>
      </c>
      <c r="EU28" s="388" t="s">
        <v>1543</v>
      </c>
      <c r="EV28" s="389">
        <f t="shared" si="221"/>
        <v>1</v>
      </c>
      <c r="EW28" s="389">
        <f t="shared" si="222"/>
        <v>8</v>
      </c>
      <c r="EX28" s="390">
        <f t="shared" si="262"/>
        <v>10</v>
      </c>
      <c r="EY28" s="388" t="s">
        <v>1859</v>
      </c>
      <c r="EZ28" s="389">
        <f t="shared" si="223"/>
        <v>2</v>
      </c>
      <c r="FA28" s="389">
        <f t="shared" si="224"/>
        <v>1001</v>
      </c>
      <c r="FB28" s="390">
        <f t="shared" si="286"/>
        <v>3</v>
      </c>
      <c r="FC28" s="398" t="str">
        <f t="shared" si="225"/>
        <v>1|8|10,2|1001|3</v>
      </c>
      <c r="FE28" s="125">
        <v>2400</v>
      </c>
      <c r="FF28" s="388" t="s">
        <v>1543</v>
      </c>
      <c r="FG28" s="389">
        <f t="shared" si="226"/>
        <v>1</v>
      </c>
      <c r="FH28" s="389">
        <f t="shared" si="227"/>
        <v>8</v>
      </c>
      <c r="FI28" s="390">
        <f t="shared" si="263"/>
        <v>15</v>
      </c>
      <c r="FJ28" s="388" t="s">
        <v>1878</v>
      </c>
      <c r="FK28" s="389">
        <f t="shared" si="228"/>
        <v>2</v>
      </c>
      <c r="FL28" s="389">
        <f t="shared" si="229"/>
        <v>1003</v>
      </c>
      <c r="FM28" s="390">
        <f t="shared" si="287"/>
        <v>3</v>
      </c>
      <c r="FN28" s="398" t="str">
        <f t="shared" si="230"/>
        <v>1|8|15,2|1003|3</v>
      </c>
      <c r="FP28" s="125">
        <v>2400</v>
      </c>
      <c r="FQ28" s="388" t="s">
        <v>1543</v>
      </c>
      <c r="FR28" s="389">
        <f t="shared" si="231"/>
        <v>1</v>
      </c>
      <c r="FS28" s="389">
        <f t="shared" si="232"/>
        <v>8</v>
      </c>
      <c r="FT28" s="390">
        <f t="shared" si="264"/>
        <v>20</v>
      </c>
      <c r="FU28" s="388" t="s">
        <v>1855</v>
      </c>
      <c r="FV28" s="389">
        <f t="shared" si="233"/>
        <v>2</v>
      </c>
      <c r="FW28" s="389">
        <f t="shared" si="234"/>
        <v>1003</v>
      </c>
      <c r="FX28" s="390">
        <f t="shared" si="288"/>
        <v>4</v>
      </c>
      <c r="FY28" s="398" t="str">
        <f t="shared" si="235"/>
        <v>1|8|20,2|1003|4</v>
      </c>
      <c r="GA28" s="125">
        <v>3800</v>
      </c>
      <c r="GB28" s="388" t="s">
        <v>1543</v>
      </c>
      <c r="GC28" s="389">
        <f t="shared" si="84"/>
        <v>1</v>
      </c>
      <c r="GD28" s="389">
        <f t="shared" si="85"/>
        <v>8</v>
      </c>
      <c r="GE28" s="390">
        <v>15</v>
      </c>
      <c r="GF28" s="388" t="s">
        <v>1623</v>
      </c>
      <c r="GG28" s="389">
        <f t="shared" si="86"/>
        <v>1</v>
      </c>
      <c r="GH28" s="389">
        <f t="shared" si="87"/>
        <v>2</v>
      </c>
      <c r="GI28" s="390">
        <v>120000</v>
      </c>
      <c r="GJ28" s="398" t="str">
        <f t="shared" si="88"/>
        <v>1|8|15,1|2|120000</v>
      </c>
      <c r="GL28" s="125">
        <v>3800</v>
      </c>
      <c r="GM28" s="388" t="s">
        <v>1543</v>
      </c>
      <c r="GN28" s="389">
        <f t="shared" si="89"/>
        <v>1</v>
      </c>
      <c r="GO28" s="389">
        <f t="shared" si="90"/>
        <v>8</v>
      </c>
      <c r="GP28" s="390">
        <v>15</v>
      </c>
      <c r="GQ28" s="388" t="s">
        <v>1623</v>
      </c>
      <c r="GR28" s="389">
        <f t="shared" si="91"/>
        <v>1</v>
      </c>
      <c r="GS28" s="389">
        <f t="shared" si="92"/>
        <v>2</v>
      </c>
      <c r="GT28" s="390">
        <v>120000</v>
      </c>
      <c r="GU28" s="398" t="str">
        <f t="shared" si="93"/>
        <v>1|8|15,1|2|120000</v>
      </c>
      <c r="GW28" s="125">
        <v>3800</v>
      </c>
      <c r="GX28" s="388" t="s">
        <v>1543</v>
      </c>
      <c r="GY28" s="389">
        <f t="shared" si="94"/>
        <v>1</v>
      </c>
      <c r="GZ28" s="389">
        <f t="shared" si="95"/>
        <v>8</v>
      </c>
      <c r="HA28" s="390">
        <v>15</v>
      </c>
      <c r="HB28" s="388" t="s">
        <v>1623</v>
      </c>
      <c r="HC28" s="389">
        <f t="shared" si="96"/>
        <v>1</v>
      </c>
      <c r="HD28" s="389">
        <f t="shared" si="97"/>
        <v>2</v>
      </c>
      <c r="HE28" s="390">
        <v>120000</v>
      </c>
      <c r="HF28" s="398" t="str">
        <f t="shared" si="98"/>
        <v>1|8|15,1|2|120000</v>
      </c>
      <c r="HH28" s="125">
        <v>3800</v>
      </c>
      <c r="HI28" s="388" t="s">
        <v>1543</v>
      </c>
      <c r="HJ28" s="389">
        <f t="shared" si="99"/>
        <v>1</v>
      </c>
      <c r="HK28" s="389">
        <f t="shared" si="100"/>
        <v>8</v>
      </c>
      <c r="HL28" s="390">
        <v>15</v>
      </c>
      <c r="HM28" s="388" t="s">
        <v>1623</v>
      </c>
      <c r="HN28" s="389">
        <f t="shared" si="101"/>
        <v>1</v>
      </c>
      <c r="HO28" s="389">
        <f t="shared" si="102"/>
        <v>2</v>
      </c>
      <c r="HP28" s="390">
        <v>120000</v>
      </c>
      <c r="HQ28" s="398" t="str">
        <f t="shared" si="103"/>
        <v>1|8|15,1|2|120000</v>
      </c>
      <c r="HS28" s="125">
        <v>2400</v>
      </c>
      <c r="HT28" s="388" t="s">
        <v>1543</v>
      </c>
      <c r="HU28" s="389">
        <f t="shared" si="236"/>
        <v>1</v>
      </c>
      <c r="HV28" s="389">
        <f t="shared" si="237"/>
        <v>8</v>
      </c>
      <c r="HW28" s="390">
        <f t="shared" si="265"/>
        <v>5</v>
      </c>
      <c r="HX28" s="388" t="s">
        <v>1860</v>
      </c>
      <c r="HY28" s="389">
        <f t="shared" si="238"/>
        <v>2</v>
      </c>
      <c r="HZ28" s="389">
        <f t="shared" si="239"/>
        <v>1001</v>
      </c>
      <c r="IA28" s="390">
        <f t="shared" si="289"/>
        <v>3</v>
      </c>
      <c r="IB28" s="398" t="str">
        <f t="shared" si="240"/>
        <v>1|8|5,2|1001|3</v>
      </c>
      <c r="ID28" s="125">
        <v>2400</v>
      </c>
      <c r="IE28" s="388" t="s">
        <v>1543</v>
      </c>
      <c r="IF28" s="389">
        <f t="shared" si="241"/>
        <v>1</v>
      </c>
      <c r="IG28" s="389">
        <f t="shared" si="242"/>
        <v>8</v>
      </c>
      <c r="IH28" s="390">
        <f t="shared" si="266"/>
        <v>10</v>
      </c>
      <c r="II28" s="388" t="s">
        <v>1644</v>
      </c>
      <c r="IJ28" s="389">
        <f t="shared" si="243"/>
        <v>2</v>
      </c>
      <c r="IK28" s="389">
        <f t="shared" si="244"/>
        <v>1001</v>
      </c>
      <c r="IL28" s="390">
        <f t="shared" si="290"/>
        <v>4</v>
      </c>
      <c r="IM28" s="398" t="str">
        <f t="shared" si="245"/>
        <v>1|8|10,2|1001|4</v>
      </c>
      <c r="IO28" s="125">
        <v>2400</v>
      </c>
      <c r="IP28" s="388" t="s">
        <v>1543</v>
      </c>
      <c r="IQ28" s="389">
        <f t="shared" si="246"/>
        <v>1</v>
      </c>
      <c r="IR28" s="389">
        <f t="shared" si="247"/>
        <v>8</v>
      </c>
      <c r="IS28" s="390">
        <f t="shared" si="267"/>
        <v>15</v>
      </c>
      <c r="IT28" s="388" t="s">
        <v>1861</v>
      </c>
      <c r="IU28" s="389">
        <f t="shared" si="248"/>
        <v>2</v>
      </c>
      <c r="IV28" s="389">
        <f t="shared" si="249"/>
        <v>1003</v>
      </c>
      <c r="IW28" s="390">
        <f t="shared" si="291"/>
        <v>3</v>
      </c>
      <c r="IX28" s="398" t="str">
        <f t="shared" si="250"/>
        <v>1|8|15,2|1003|3</v>
      </c>
      <c r="IZ28" s="125">
        <v>2400</v>
      </c>
      <c r="JA28" s="388" t="s">
        <v>1543</v>
      </c>
      <c r="JB28" s="389">
        <f t="shared" si="251"/>
        <v>1</v>
      </c>
      <c r="JC28" s="389">
        <f t="shared" si="252"/>
        <v>8</v>
      </c>
      <c r="JD28" s="390">
        <f t="shared" si="268"/>
        <v>20</v>
      </c>
      <c r="JE28" s="388" t="s">
        <v>1861</v>
      </c>
      <c r="JF28" s="389">
        <f t="shared" si="253"/>
        <v>2</v>
      </c>
      <c r="JG28" s="389">
        <f t="shared" si="254"/>
        <v>1003</v>
      </c>
      <c r="JH28" s="390">
        <f t="shared" si="292"/>
        <v>4</v>
      </c>
      <c r="JI28" s="398" t="str">
        <f t="shared" si="255"/>
        <v>1|8|20,2|1003|4</v>
      </c>
      <c r="JK28" s="125">
        <v>48</v>
      </c>
      <c r="JL28" s="388" t="s">
        <v>1543</v>
      </c>
      <c r="JM28" s="389">
        <f t="shared" ref="JM28:JM29" si="319">VLOOKUP(JL28,$A:$E,4,0)</f>
        <v>1</v>
      </c>
      <c r="JN28" s="389">
        <f t="shared" ref="JN28:JN29" si="320">VLOOKUP(JL28,$A:$E,5,0)</f>
        <v>8</v>
      </c>
      <c r="JO28" s="390">
        <v>5</v>
      </c>
      <c r="JP28" s="388" t="s">
        <v>1862</v>
      </c>
      <c r="JQ28" s="389">
        <f t="shared" ref="JQ28:JQ29" si="321">VLOOKUP(JP28,$A:$E,4,0)</f>
        <v>1</v>
      </c>
      <c r="JR28" s="389">
        <f t="shared" ref="JR28:JR29" si="322">VLOOKUP(JP28,$A:$E,5,0)</f>
        <v>2</v>
      </c>
      <c r="JS28" s="390">
        <v>120000</v>
      </c>
      <c r="JT28" s="398" t="str">
        <f t="shared" ref="JT28:JT29" si="323">JM28&amp;"|"&amp;JN28&amp;"|"&amp;JO28&amp;","&amp;JQ28&amp;"|"&amp;JR28&amp;"|"&amp;JS28</f>
        <v>1|8|5,1|2|120000</v>
      </c>
      <c r="JV28" s="125">
        <v>48</v>
      </c>
      <c r="JW28" s="388" t="s">
        <v>1543</v>
      </c>
      <c r="JX28" s="389">
        <f t="shared" si="129"/>
        <v>1</v>
      </c>
      <c r="JY28" s="389">
        <f t="shared" si="130"/>
        <v>8</v>
      </c>
      <c r="JZ28" s="390">
        <v>5</v>
      </c>
      <c r="KA28" s="388" t="s">
        <v>1857</v>
      </c>
      <c r="KB28" s="389">
        <f t="shared" si="131"/>
        <v>1</v>
      </c>
      <c r="KC28" s="389">
        <f t="shared" si="132"/>
        <v>1</v>
      </c>
      <c r="KD28" s="390">
        <f t="shared" si="256"/>
        <v>13</v>
      </c>
      <c r="KE28" s="398" t="str">
        <f t="shared" si="133"/>
        <v>1|8|5,1|1|13</v>
      </c>
      <c r="KG28" s="125">
        <v>48</v>
      </c>
      <c r="KH28" s="388" t="s">
        <v>1543</v>
      </c>
      <c r="KI28" s="389">
        <f t="shared" si="134"/>
        <v>1</v>
      </c>
      <c r="KJ28" s="389">
        <f t="shared" si="135"/>
        <v>8</v>
      </c>
      <c r="KK28" s="390">
        <v>5</v>
      </c>
      <c r="KL28" s="388" t="s">
        <v>1855</v>
      </c>
      <c r="KM28" s="389">
        <f t="shared" si="136"/>
        <v>2</v>
      </c>
      <c r="KN28" s="389">
        <f t="shared" si="137"/>
        <v>1003</v>
      </c>
      <c r="KO28" s="390">
        <f t="shared" si="269"/>
        <v>6</v>
      </c>
      <c r="KP28" s="398" t="str">
        <f t="shared" si="138"/>
        <v>1|8|5,2|1003|6</v>
      </c>
      <c r="LN28" s="125">
        <v>48</v>
      </c>
      <c r="LO28" s="388" t="s">
        <v>1543</v>
      </c>
      <c r="LP28" s="389">
        <f t="shared" si="139"/>
        <v>1</v>
      </c>
      <c r="LQ28" s="389">
        <f t="shared" si="140"/>
        <v>8</v>
      </c>
      <c r="LR28" s="390">
        <v>10</v>
      </c>
      <c r="LS28" s="388" t="s">
        <v>1623</v>
      </c>
      <c r="LT28" s="389">
        <f t="shared" si="141"/>
        <v>1</v>
      </c>
      <c r="LU28" s="389">
        <f t="shared" si="142"/>
        <v>2</v>
      </c>
      <c r="LV28" s="390">
        <v>120000</v>
      </c>
      <c r="LW28" s="398" t="str">
        <f t="shared" si="143"/>
        <v>1|8|10,1|2|120000</v>
      </c>
      <c r="LY28" s="125">
        <v>48</v>
      </c>
      <c r="LZ28" s="388" t="s">
        <v>1543</v>
      </c>
      <c r="MA28" s="389">
        <f t="shared" si="144"/>
        <v>1</v>
      </c>
      <c r="MB28" s="389">
        <f t="shared" si="145"/>
        <v>8</v>
      </c>
      <c r="MC28" s="390">
        <v>10</v>
      </c>
      <c r="MD28" s="388" t="s">
        <v>1623</v>
      </c>
      <c r="ME28" s="389">
        <f t="shared" si="146"/>
        <v>1</v>
      </c>
      <c r="MF28" s="389">
        <f t="shared" si="147"/>
        <v>2</v>
      </c>
      <c r="MG28" s="390">
        <v>120000</v>
      </c>
      <c r="MH28" s="398" t="str">
        <f t="shared" si="148"/>
        <v>1|8|10,1|2|120000</v>
      </c>
      <c r="PT28" s="341">
        <v>500</v>
      </c>
      <c r="PU28" s="388" t="s">
        <v>1543</v>
      </c>
      <c r="PV28" s="389">
        <f t="shared" si="175"/>
        <v>1</v>
      </c>
      <c r="PW28" s="389">
        <f t="shared" si="176"/>
        <v>8</v>
      </c>
      <c r="PX28" s="390">
        <v>5</v>
      </c>
      <c r="PY28" s="388" t="s">
        <v>1623</v>
      </c>
      <c r="PZ28" s="389">
        <f t="shared" si="177"/>
        <v>1</v>
      </c>
      <c r="QA28" s="389">
        <f t="shared" si="178"/>
        <v>2</v>
      </c>
      <c r="QB28" s="390">
        <v>120000</v>
      </c>
      <c r="QC28" s="398" t="str">
        <f t="shared" si="179"/>
        <v>1|8|5,1|2|120000</v>
      </c>
      <c r="QE28" s="402">
        <v>5000</v>
      </c>
      <c r="QF28" s="388" t="s">
        <v>1543</v>
      </c>
      <c r="QG28" s="389">
        <f t="shared" si="180"/>
        <v>1</v>
      </c>
      <c r="QH28" s="389">
        <f t="shared" si="181"/>
        <v>8</v>
      </c>
      <c r="QI28" s="390">
        <v>5</v>
      </c>
      <c r="QJ28" s="388" t="s">
        <v>1623</v>
      </c>
      <c r="QK28" s="389">
        <f t="shared" si="182"/>
        <v>1</v>
      </c>
      <c r="QL28" s="389">
        <f t="shared" si="183"/>
        <v>2</v>
      </c>
      <c r="QM28" s="390">
        <v>120000</v>
      </c>
      <c r="QN28" s="398" t="str">
        <f t="shared" si="184"/>
        <v>1|8|5,1|2|120000</v>
      </c>
      <c r="QP28" s="341">
        <v>220</v>
      </c>
      <c r="QQ28" s="388" t="s">
        <v>1543</v>
      </c>
      <c r="QR28" s="389">
        <f t="shared" si="185"/>
        <v>1</v>
      </c>
      <c r="QS28" s="389">
        <f t="shared" si="186"/>
        <v>8</v>
      </c>
      <c r="QT28" s="390">
        <v>10</v>
      </c>
      <c r="QU28" s="388" t="s">
        <v>1867</v>
      </c>
      <c r="QV28" s="389">
        <f t="shared" si="187"/>
        <v>2</v>
      </c>
      <c r="QW28" s="389">
        <f t="shared" si="188"/>
        <v>1001</v>
      </c>
      <c r="QX28" s="390">
        <v>2</v>
      </c>
      <c r="QY28" s="398" t="str">
        <f t="shared" si="189"/>
        <v>1|8|10,2|1001|2</v>
      </c>
      <c r="RA28" s="341">
        <v>220</v>
      </c>
      <c r="RB28" s="388" t="s">
        <v>1543</v>
      </c>
      <c r="RC28" s="389">
        <f t="shared" si="190"/>
        <v>1</v>
      </c>
      <c r="RD28" s="389">
        <f t="shared" si="191"/>
        <v>8</v>
      </c>
      <c r="RE28" s="390">
        <v>10</v>
      </c>
      <c r="RF28" s="388" t="s">
        <v>1865</v>
      </c>
      <c r="RG28" s="389">
        <f t="shared" si="192"/>
        <v>2</v>
      </c>
      <c r="RH28" s="389">
        <f t="shared" si="193"/>
        <v>1002</v>
      </c>
      <c r="RI28" s="390">
        <v>2</v>
      </c>
      <c r="RJ28" s="398" t="str">
        <f t="shared" si="194"/>
        <v>1|8|10,2|1002|2</v>
      </c>
      <c r="RK28" s="341">
        <v>130</v>
      </c>
      <c r="RL28" s="125">
        <f t="shared" si="149"/>
        <v>3120</v>
      </c>
      <c r="RM28" s="388" t="s">
        <v>1543</v>
      </c>
      <c r="RN28" s="389">
        <f t="shared" si="195"/>
        <v>1</v>
      </c>
      <c r="RO28" s="389">
        <f t="shared" si="196"/>
        <v>8</v>
      </c>
      <c r="RP28" s="390">
        <f t="shared" si="293"/>
        <v>15</v>
      </c>
      <c r="RQ28" s="388" t="s">
        <v>1623</v>
      </c>
      <c r="RR28" s="389">
        <f t="shared" si="197"/>
        <v>1</v>
      </c>
      <c r="RS28" s="389">
        <f t="shared" si="198"/>
        <v>2</v>
      </c>
      <c r="RT28" s="390">
        <v>120000</v>
      </c>
      <c r="RU28" s="398" t="str">
        <f t="shared" si="199"/>
        <v>1|8|15,1|2|120000</v>
      </c>
      <c r="RV28" s="341">
        <v>130</v>
      </c>
      <c r="RW28" s="125">
        <f t="shared" si="150"/>
        <v>3120</v>
      </c>
      <c r="RX28" s="388" t="s">
        <v>1543</v>
      </c>
      <c r="RY28" s="389">
        <f t="shared" si="200"/>
        <v>1</v>
      </c>
      <c r="RZ28" s="389">
        <f t="shared" si="201"/>
        <v>8</v>
      </c>
      <c r="SA28" s="390">
        <f t="shared" si="294"/>
        <v>15</v>
      </c>
      <c r="SB28" s="388" t="s">
        <v>1623</v>
      </c>
      <c r="SC28" s="389">
        <f t="shared" si="202"/>
        <v>1</v>
      </c>
      <c r="SD28" s="389">
        <f t="shared" si="203"/>
        <v>2</v>
      </c>
      <c r="SE28" s="390">
        <v>120000</v>
      </c>
      <c r="SF28" s="398" t="str">
        <f t="shared" si="204"/>
        <v>1|8|15,1|2|120000</v>
      </c>
      <c r="SG28" s="341">
        <v>130</v>
      </c>
      <c r="SH28" s="125">
        <f t="shared" si="151"/>
        <v>3120</v>
      </c>
      <c r="SI28" s="388" t="s">
        <v>1543</v>
      </c>
      <c r="SJ28" s="389">
        <f t="shared" si="205"/>
        <v>1</v>
      </c>
      <c r="SK28" s="389">
        <f t="shared" si="206"/>
        <v>8</v>
      </c>
      <c r="SL28" s="390">
        <f t="shared" si="295"/>
        <v>15</v>
      </c>
      <c r="SM28" s="388" t="s">
        <v>1623</v>
      </c>
      <c r="SN28" s="389">
        <f t="shared" si="207"/>
        <v>1</v>
      </c>
      <c r="SO28" s="389">
        <f t="shared" si="208"/>
        <v>2</v>
      </c>
      <c r="SP28" s="390">
        <v>120000</v>
      </c>
      <c r="SQ28" s="398" t="str">
        <f t="shared" si="209"/>
        <v>1|8|15,1|2|120000</v>
      </c>
      <c r="TY28" s="341">
        <f t="shared" si="152"/>
        <v>55</v>
      </c>
      <c r="TZ28" s="341">
        <v>110</v>
      </c>
      <c r="UA28" s="388" t="s">
        <v>1543</v>
      </c>
      <c r="UB28" s="389">
        <f t="shared" si="210"/>
        <v>1</v>
      </c>
      <c r="UC28" s="389">
        <f t="shared" si="271"/>
        <v>8</v>
      </c>
      <c r="UD28" s="390">
        <v>5</v>
      </c>
      <c r="UE28" s="388" t="s">
        <v>1859</v>
      </c>
      <c r="UF28" s="389">
        <f t="shared" si="212"/>
        <v>2</v>
      </c>
      <c r="UG28" s="389">
        <f t="shared" si="272"/>
        <v>1001</v>
      </c>
      <c r="UH28" s="390">
        <v>2</v>
      </c>
      <c r="UI28" s="398" t="str">
        <f t="shared" si="273"/>
        <v>1|8|5,2|1001|2</v>
      </c>
    </row>
    <row r="29" spans="1:555" ht="15" x14ac:dyDescent="0.35">
      <c r="A29" s="341" t="str">
        <f>'抽奖|MoonBless'!DN29</f>
        <v>米面礼包</v>
      </c>
      <c r="B29" s="341">
        <f>'抽奖|MoonBless'!DO29</f>
        <v>82.5</v>
      </c>
      <c r="C29" s="341">
        <f>'抽奖|MoonBless'!DP29</f>
        <v>1650</v>
      </c>
      <c r="D29" s="341">
        <f>'抽奖|MoonBless'!DQ29</f>
        <v>2</v>
      </c>
      <c r="E29" s="341">
        <f>'抽奖|MoonBless'!DR29</f>
        <v>1504</v>
      </c>
      <c r="G29" s="125">
        <f t="shared" si="257"/>
        <v>110</v>
      </c>
      <c r="H29" s="388" t="s">
        <v>1543</v>
      </c>
      <c r="I29" s="389">
        <f t="shared" si="5"/>
        <v>1</v>
      </c>
      <c r="J29" s="389">
        <f t="shared" si="6"/>
        <v>8</v>
      </c>
      <c r="K29" s="390">
        <v>15</v>
      </c>
      <c r="L29" s="388" t="s">
        <v>1623</v>
      </c>
      <c r="M29" s="389">
        <f t="shared" si="7"/>
        <v>1</v>
      </c>
      <c r="N29" s="389">
        <f t="shared" si="8"/>
        <v>2</v>
      </c>
      <c r="O29" s="390">
        <v>120000</v>
      </c>
      <c r="P29" s="341" t="str">
        <f t="shared" si="9"/>
        <v>1|8|15,1|2|120000</v>
      </c>
      <c r="Q29" s="404">
        <f t="shared" si="10"/>
        <v>34.722222222222221</v>
      </c>
      <c r="R29" s="125">
        <v>750000</v>
      </c>
      <c r="S29" s="388" t="s">
        <v>1543</v>
      </c>
      <c r="T29" s="389">
        <f t="shared" si="314"/>
        <v>1</v>
      </c>
      <c r="U29" s="389">
        <f t="shared" si="315"/>
        <v>8</v>
      </c>
      <c r="V29" s="390">
        <f t="shared" si="297"/>
        <v>20</v>
      </c>
      <c r="W29" s="388" t="s">
        <v>1623</v>
      </c>
      <c r="X29" s="389">
        <f t="shared" si="316"/>
        <v>1</v>
      </c>
      <c r="Y29" s="389">
        <f t="shared" si="317"/>
        <v>2</v>
      </c>
      <c r="Z29" s="390">
        <v>120000</v>
      </c>
      <c r="AA29" s="341" t="str">
        <f t="shared" si="318"/>
        <v>1|8|20,1|2|120000</v>
      </c>
      <c r="AM29" s="341">
        <f t="shared" si="154"/>
        <v>60</v>
      </c>
      <c r="AN29" s="125">
        <v>240</v>
      </c>
      <c r="AO29" s="388" t="s">
        <v>1543</v>
      </c>
      <c r="AP29" s="389">
        <f t="shared" si="155"/>
        <v>1</v>
      </c>
      <c r="AQ29" s="389">
        <f t="shared" si="156"/>
        <v>8</v>
      </c>
      <c r="AR29" s="390">
        <f t="shared" si="298"/>
        <v>15</v>
      </c>
      <c r="AS29" s="388" t="s">
        <v>1644</v>
      </c>
      <c r="AT29" s="389">
        <f t="shared" si="157"/>
        <v>2</v>
      </c>
      <c r="AU29" s="389">
        <f t="shared" si="158"/>
        <v>1001</v>
      </c>
      <c r="AV29" s="390">
        <f t="shared" si="296"/>
        <v>4</v>
      </c>
      <c r="AW29" s="341" t="str">
        <f t="shared" si="159"/>
        <v>1|8|15,2|1001|4</v>
      </c>
      <c r="AX29" s="403">
        <f t="shared" si="27"/>
        <v>91.666666666666671</v>
      </c>
      <c r="AY29" s="125">
        <v>5500</v>
      </c>
      <c r="AZ29" s="388" t="s">
        <v>1543</v>
      </c>
      <c r="BA29" s="389">
        <f t="shared" ref="BA29:BA38" si="324">VLOOKUP(AZ29,$A:$E,4,0)</f>
        <v>1</v>
      </c>
      <c r="BB29" s="389">
        <f t="shared" ref="BB29:BB38" si="325">VLOOKUP(AZ29,$A:$E,5,0)</f>
        <v>8</v>
      </c>
      <c r="BC29" s="390">
        <v>10</v>
      </c>
      <c r="BD29" s="388" t="s">
        <v>1653</v>
      </c>
      <c r="BE29" s="389">
        <f t="shared" ref="BE29:BE38" si="326">VLOOKUP(BD29,$A:$E,4,0)</f>
        <v>1</v>
      </c>
      <c r="BF29" s="389">
        <f t="shared" ref="BF29:BF38" si="327">VLOOKUP(BD29,$A:$E,5,0)</f>
        <v>2</v>
      </c>
      <c r="BG29" s="390">
        <v>125000</v>
      </c>
      <c r="BH29" s="341" t="str">
        <f t="shared" ref="BH29:BH38" si="328">BA29&amp;"|"&amp;BB29&amp;"|"&amp;BC29&amp;","&amp;BE29&amp;"|"&amp;BF29&amp;"|"&amp;BG29</f>
        <v>1|8|10,1|2|125000</v>
      </c>
      <c r="BT29" s="341">
        <f t="shared" si="38"/>
        <v>160000000</v>
      </c>
      <c r="BU29" s="402">
        <v>3200000000</v>
      </c>
      <c r="BV29" s="388" t="s">
        <v>1731</v>
      </c>
      <c r="BW29" s="389">
        <f t="shared" ref="BW29:BW38" si="329">VLOOKUP(BV29,$A:$E,4,0)</f>
        <v>1</v>
      </c>
      <c r="BX29" s="389">
        <f t="shared" ref="BX29:BX38" si="330">VLOOKUP(BV29,$A:$E,5,0)</f>
        <v>8</v>
      </c>
      <c r="BY29" s="390">
        <v>10</v>
      </c>
      <c r="BZ29" s="388" t="s">
        <v>1856</v>
      </c>
      <c r="CA29" s="389">
        <f t="shared" ref="CA29:CA38" si="331">VLOOKUP(BZ29,$A:$E,4,0)</f>
        <v>2</v>
      </c>
      <c r="CB29" s="389">
        <f t="shared" ref="CB29:CB38" si="332">VLOOKUP(BZ29,$A:$E,5,0)</f>
        <v>1001</v>
      </c>
      <c r="CC29" s="390">
        <f t="shared" si="258"/>
        <v>6</v>
      </c>
      <c r="CD29" s="398" t="str">
        <f t="shared" ref="CD29:CD38" si="333">BW29&amp;"|"&amp;BX29&amp;"|"&amp;BY29&amp;","&amp;CA29&amp;"|"&amp;CB29&amp;"|"&amp;CC29</f>
        <v>1|8|10,2|1001|6</v>
      </c>
      <c r="CF29" s="125">
        <v>4000</v>
      </c>
      <c r="CG29" s="388" t="s">
        <v>1543</v>
      </c>
      <c r="CH29" s="389">
        <f t="shared" si="39"/>
        <v>1</v>
      </c>
      <c r="CI29" s="389">
        <f t="shared" si="40"/>
        <v>8</v>
      </c>
      <c r="CJ29" s="390">
        <v>15</v>
      </c>
      <c r="CK29" s="388" t="s">
        <v>1857</v>
      </c>
      <c r="CL29" s="389">
        <f t="shared" si="41"/>
        <v>1</v>
      </c>
      <c r="CM29" s="389">
        <f t="shared" si="42"/>
        <v>1</v>
      </c>
      <c r="CN29" s="390">
        <f t="shared" si="215"/>
        <v>13</v>
      </c>
      <c r="CO29" s="398" t="str">
        <f t="shared" si="43"/>
        <v>1|8|15,1|1|13</v>
      </c>
      <c r="CQ29" s="125">
        <v>4000</v>
      </c>
      <c r="CR29" s="388" t="s">
        <v>1543</v>
      </c>
      <c r="CS29" s="389">
        <f t="shared" si="44"/>
        <v>1</v>
      </c>
      <c r="CT29" s="389">
        <f t="shared" si="45"/>
        <v>8</v>
      </c>
      <c r="CU29" s="390">
        <v>15</v>
      </c>
      <c r="CV29" s="388" t="s">
        <v>1644</v>
      </c>
      <c r="CW29" s="389">
        <f t="shared" si="46"/>
        <v>2</v>
      </c>
      <c r="CX29" s="389">
        <f t="shared" si="47"/>
        <v>1001</v>
      </c>
      <c r="CY29" s="390">
        <f t="shared" si="259"/>
        <v>5</v>
      </c>
      <c r="CZ29" s="398" t="str">
        <f t="shared" si="48"/>
        <v>1|8|15,2|1001|5</v>
      </c>
      <c r="DB29" s="125">
        <v>4000</v>
      </c>
      <c r="DC29" s="388" t="s">
        <v>1543</v>
      </c>
      <c r="DD29" s="389">
        <f t="shared" si="49"/>
        <v>1</v>
      </c>
      <c r="DE29" s="389">
        <f t="shared" si="50"/>
        <v>8</v>
      </c>
      <c r="DF29" s="390">
        <v>15</v>
      </c>
      <c r="DG29" s="388" t="s">
        <v>1858</v>
      </c>
      <c r="DH29" s="389">
        <f t="shared" si="51"/>
        <v>2</v>
      </c>
      <c r="DI29" s="389">
        <f t="shared" si="52"/>
        <v>1002</v>
      </c>
      <c r="DJ29" s="390">
        <f t="shared" si="260"/>
        <v>5</v>
      </c>
      <c r="DK29" s="398" t="str">
        <f t="shared" si="53"/>
        <v>1|8|15,2|1002|5</v>
      </c>
      <c r="DM29" s="125">
        <v>4000</v>
      </c>
      <c r="DN29" s="388" t="s">
        <v>1543</v>
      </c>
      <c r="DO29" s="389">
        <f t="shared" si="54"/>
        <v>1</v>
      </c>
      <c r="DP29" s="389">
        <f t="shared" si="55"/>
        <v>8</v>
      </c>
      <c r="DQ29" s="390">
        <v>15</v>
      </c>
      <c r="DR29" s="388" t="s">
        <v>1623</v>
      </c>
      <c r="DS29" s="389">
        <f t="shared" si="56"/>
        <v>1</v>
      </c>
      <c r="DT29" s="389">
        <f t="shared" si="57"/>
        <v>2</v>
      </c>
      <c r="DU29" s="390">
        <v>140000</v>
      </c>
      <c r="DV29" s="398" t="str">
        <f t="shared" si="58"/>
        <v>1|8|15,1|2|140000</v>
      </c>
      <c r="DX29" s="125">
        <v>26000</v>
      </c>
      <c r="DY29" s="388" t="s">
        <v>1543</v>
      </c>
      <c r="DZ29" s="389">
        <f t="shared" si="274"/>
        <v>1</v>
      </c>
      <c r="EA29" s="389">
        <f t="shared" si="275"/>
        <v>8</v>
      </c>
      <c r="EB29" s="390">
        <v>15</v>
      </c>
      <c r="EC29" s="388" t="s">
        <v>1623</v>
      </c>
      <c r="ED29" s="389">
        <f t="shared" si="276"/>
        <v>1</v>
      </c>
      <c r="EE29" s="389">
        <f t="shared" si="277"/>
        <v>2</v>
      </c>
      <c r="EF29" s="390">
        <v>125000</v>
      </c>
      <c r="EG29" s="398" t="str">
        <f t="shared" si="278"/>
        <v>1|8|15,1|2|125000</v>
      </c>
      <c r="EI29" s="125">
        <v>2600</v>
      </c>
      <c r="EJ29" s="388" t="s">
        <v>1543</v>
      </c>
      <c r="EK29" s="389">
        <f t="shared" si="216"/>
        <v>1</v>
      </c>
      <c r="EL29" s="389">
        <f t="shared" si="217"/>
        <v>8</v>
      </c>
      <c r="EM29" s="390">
        <f t="shared" si="261"/>
        <v>5</v>
      </c>
      <c r="EN29" s="388" t="s">
        <v>1858</v>
      </c>
      <c r="EO29" s="389">
        <f t="shared" si="218"/>
        <v>2</v>
      </c>
      <c r="EP29" s="389">
        <f t="shared" si="219"/>
        <v>1002</v>
      </c>
      <c r="EQ29" s="390">
        <f t="shared" si="285"/>
        <v>3</v>
      </c>
      <c r="ER29" s="398" t="str">
        <f t="shared" si="220"/>
        <v>1|8|5,2|1002|3</v>
      </c>
      <c r="ET29" s="125">
        <v>2600</v>
      </c>
      <c r="EU29" s="388" t="s">
        <v>1543</v>
      </c>
      <c r="EV29" s="389">
        <f t="shared" si="221"/>
        <v>1</v>
      </c>
      <c r="EW29" s="389">
        <f t="shared" si="222"/>
        <v>8</v>
      </c>
      <c r="EX29" s="390">
        <f t="shared" si="262"/>
        <v>10</v>
      </c>
      <c r="EY29" s="388" t="s">
        <v>1859</v>
      </c>
      <c r="EZ29" s="389">
        <f t="shared" si="223"/>
        <v>2</v>
      </c>
      <c r="FA29" s="389">
        <f t="shared" si="224"/>
        <v>1001</v>
      </c>
      <c r="FB29" s="390">
        <f t="shared" si="286"/>
        <v>3</v>
      </c>
      <c r="FC29" s="398" t="str">
        <f t="shared" si="225"/>
        <v>1|8|10,2|1001|3</v>
      </c>
      <c r="FE29" s="125">
        <v>2600</v>
      </c>
      <c r="FF29" s="388" t="s">
        <v>1543</v>
      </c>
      <c r="FG29" s="389">
        <f t="shared" si="226"/>
        <v>1</v>
      </c>
      <c r="FH29" s="389">
        <f t="shared" si="227"/>
        <v>8</v>
      </c>
      <c r="FI29" s="390">
        <f t="shared" si="263"/>
        <v>15</v>
      </c>
      <c r="FJ29" s="388" t="s">
        <v>1878</v>
      </c>
      <c r="FK29" s="389">
        <f t="shared" si="228"/>
        <v>2</v>
      </c>
      <c r="FL29" s="389">
        <f t="shared" si="229"/>
        <v>1003</v>
      </c>
      <c r="FM29" s="390">
        <f t="shared" si="287"/>
        <v>3</v>
      </c>
      <c r="FN29" s="398" t="str">
        <f t="shared" si="230"/>
        <v>1|8|15,2|1003|3</v>
      </c>
      <c r="FP29" s="125">
        <v>2600</v>
      </c>
      <c r="FQ29" s="388" t="s">
        <v>1543</v>
      </c>
      <c r="FR29" s="389">
        <f t="shared" si="231"/>
        <v>1</v>
      </c>
      <c r="FS29" s="389">
        <f t="shared" si="232"/>
        <v>8</v>
      </c>
      <c r="FT29" s="390">
        <f t="shared" si="264"/>
        <v>20</v>
      </c>
      <c r="FU29" s="388" t="s">
        <v>1855</v>
      </c>
      <c r="FV29" s="389">
        <f t="shared" si="233"/>
        <v>2</v>
      </c>
      <c r="FW29" s="389">
        <f t="shared" si="234"/>
        <v>1003</v>
      </c>
      <c r="FX29" s="390">
        <f t="shared" si="288"/>
        <v>4</v>
      </c>
      <c r="FY29" s="398" t="str">
        <f t="shared" si="235"/>
        <v>1|8|20,2|1003|4</v>
      </c>
      <c r="GA29" s="125">
        <v>4000</v>
      </c>
      <c r="GB29" s="388" t="s">
        <v>1543</v>
      </c>
      <c r="GC29" s="389">
        <f t="shared" si="84"/>
        <v>1</v>
      </c>
      <c r="GD29" s="389">
        <f t="shared" si="85"/>
        <v>8</v>
      </c>
      <c r="GE29" s="390">
        <v>15</v>
      </c>
      <c r="GF29" s="388" t="s">
        <v>1623</v>
      </c>
      <c r="GG29" s="389">
        <f t="shared" si="86"/>
        <v>1</v>
      </c>
      <c r="GH29" s="389">
        <f t="shared" si="87"/>
        <v>2</v>
      </c>
      <c r="GI29" s="390">
        <v>125000</v>
      </c>
      <c r="GJ29" s="398" t="str">
        <f t="shared" si="88"/>
        <v>1|8|15,1|2|125000</v>
      </c>
      <c r="GL29" s="125">
        <v>4000</v>
      </c>
      <c r="GM29" s="388" t="s">
        <v>1543</v>
      </c>
      <c r="GN29" s="389">
        <f t="shared" si="89"/>
        <v>1</v>
      </c>
      <c r="GO29" s="389">
        <f t="shared" si="90"/>
        <v>8</v>
      </c>
      <c r="GP29" s="390">
        <v>15</v>
      </c>
      <c r="GQ29" s="388" t="s">
        <v>1623</v>
      </c>
      <c r="GR29" s="389">
        <f t="shared" si="91"/>
        <v>1</v>
      </c>
      <c r="GS29" s="389">
        <f t="shared" si="92"/>
        <v>2</v>
      </c>
      <c r="GT29" s="390">
        <v>125000</v>
      </c>
      <c r="GU29" s="398" t="str">
        <f t="shared" si="93"/>
        <v>1|8|15,1|2|125000</v>
      </c>
      <c r="GW29" s="125">
        <v>4000</v>
      </c>
      <c r="GX29" s="388" t="s">
        <v>1543</v>
      </c>
      <c r="GY29" s="389">
        <f t="shared" si="94"/>
        <v>1</v>
      </c>
      <c r="GZ29" s="389">
        <f t="shared" si="95"/>
        <v>8</v>
      </c>
      <c r="HA29" s="390">
        <v>15</v>
      </c>
      <c r="HB29" s="388" t="s">
        <v>1623</v>
      </c>
      <c r="HC29" s="389">
        <f t="shared" si="96"/>
        <v>1</v>
      </c>
      <c r="HD29" s="389">
        <f t="shared" si="97"/>
        <v>2</v>
      </c>
      <c r="HE29" s="390">
        <v>125000</v>
      </c>
      <c r="HF29" s="398" t="str">
        <f t="shared" si="98"/>
        <v>1|8|15,1|2|125000</v>
      </c>
      <c r="HH29" s="125">
        <v>4000</v>
      </c>
      <c r="HI29" s="388" t="s">
        <v>1543</v>
      </c>
      <c r="HJ29" s="389">
        <f t="shared" si="99"/>
        <v>1</v>
      </c>
      <c r="HK29" s="389">
        <f t="shared" si="100"/>
        <v>8</v>
      </c>
      <c r="HL29" s="390">
        <v>15</v>
      </c>
      <c r="HM29" s="388" t="s">
        <v>1623</v>
      </c>
      <c r="HN29" s="389">
        <f t="shared" si="101"/>
        <v>1</v>
      </c>
      <c r="HO29" s="389">
        <f t="shared" si="102"/>
        <v>2</v>
      </c>
      <c r="HP29" s="390">
        <v>125000</v>
      </c>
      <c r="HQ29" s="398" t="str">
        <f t="shared" si="103"/>
        <v>1|8|15,1|2|125000</v>
      </c>
      <c r="HS29" s="125">
        <v>2600</v>
      </c>
      <c r="HT29" s="388" t="s">
        <v>1543</v>
      </c>
      <c r="HU29" s="389">
        <f t="shared" si="236"/>
        <v>1</v>
      </c>
      <c r="HV29" s="389">
        <f t="shared" si="237"/>
        <v>8</v>
      </c>
      <c r="HW29" s="390">
        <f t="shared" si="265"/>
        <v>5</v>
      </c>
      <c r="HX29" s="388" t="s">
        <v>1860</v>
      </c>
      <c r="HY29" s="389">
        <f t="shared" si="238"/>
        <v>2</v>
      </c>
      <c r="HZ29" s="389">
        <f t="shared" si="239"/>
        <v>1001</v>
      </c>
      <c r="IA29" s="390">
        <f t="shared" si="289"/>
        <v>3</v>
      </c>
      <c r="IB29" s="398" t="str">
        <f t="shared" si="240"/>
        <v>1|8|5,2|1001|3</v>
      </c>
      <c r="ID29" s="125">
        <v>2600</v>
      </c>
      <c r="IE29" s="388" t="s">
        <v>1543</v>
      </c>
      <c r="IF29" s="389">
        <f t="shared" si="241"/>
        <v>1</v>
      </c>
      <c r="IG29" s="389">
        <f t="shared" si="242"/>
        <v>8</v>
      </c>
      <c r="IH29" s="390">
        <f t="shared" si="266"/>
        <v>10</v>
      </c>
      <c r="II29" s="388" t="s">
        <v>1644</v>
      </c>
      <c r="IJ29" s="389">
        <f t="shared" si="243"/>
        <v>2</v>
      </c>
      <c r="IK29" s="389">
        <f t="shared" si="244"/>
        <v>1001</v>
      </c>
      <c r="IL29" s="390">
        <f t="shared" si="290"/>
        <v>4</v>
      </c>
      <c r="IM29" s="398" t="str">
        <f t="shared" si="245"/>
        <v>1|8|10,2|1001|4</v>
      </c>
      <c r="IO29" s="125">
        <v>2600</v>
      </c>
      <c r="IP29" s="388" t="s">
        <v>1543</v>
      </c>
      <c r="IQ29" s="389">
        <f t="shared" si="246"/>
        <v>1</v>
      </c>
      <c r="IR29" s="389">
        <f t="shared" si="247"/>
        <v>8</v>
      </c>
      <c r="IS29" s="390">
        <f t="shared" si="267"/>
        <v>15</v>
      </c>
      <c r="IT29" s="388" t="s">
        <v>1861</v>
      </c>
      <c r="IU29" s="389">
        <f t="shared" si="248"/>
        <v>2</v>
      </c>
      <c r="IV29" s="389">
        <f t="shared" si="249"/>
        <v>1003</v>
      </c>
      <c r="IW29" s="390">
        <f t="shared" si="291"/>
        <v>3</v>
      </c>
      <c r="IX29" s="398" t="str">
        <f t="shared" si="250"/>
        <v>1|8|15,2|1003|3</v>
      </c>
      <c r="IZ29" s="125">
        <v>2600</v>
      </c>
      <c r="JA29" s="388" t="s">
        <v>1543</v>
      </c>
      <c r="JB29" s="389">
        <f t="shared" si="251"/>
        <v>1</v>
      </c>
      <c r="JC29" s="389">
        <f t="shared" si="252"/>
        <v>8</v>
      </c>
      <c r="JD29" s="390">
        <f t="shared" si="268"/>
        <v>20</v>
      </c>
      <c r="JE29" s="388" t="s">
        <v>1861</v>
      </c>
      <c r="JF29" s="389">
        <f t="shared" si="253"/>
        <v>2</v>
      </c>
      <c r="JG29" s="389">
        <f t="shared" si="254"/>
        <v>1003</v>
      </c>
      <c r="JH29" s="390">
        <f t="shared" si="292"/>
        <v>4</v>
      </c>
      <c r="JI29" s="398" t="str">
        <f t="shared" si="255"/>
        <v>1|8|20,2|1003|4</v>
      </c>
      <c r="JK29" s="125">
        <v>50</v>
      </c>
      <c r="JL29" s="388" t="s">
        <v>1543</v>
      </c>
      <c r="JM29" s="389">
        <f t="shared" si="319"/>
        <v>1</v>
      </c>
      <c r="JN29" s="389">
        <f t="shared" si="320"/>
        <v>8</v>
      </c>
      <c r="JO29" s="390">
        <v>5</v>
      </c>
      <c r="JP29" s="388" t="s">
        <v>1862</v>
      </c>
      <c r="JQ29" s="389">
        <f t="shared" si="321"/>
        <v>1</v>
      </c>
      <c r="JR29" s="389">
        <f t="shared" si="322"/>
        <v>2</v>
      </c>
      <c r="JS29" s="390">
        <v>125000</v>
      </c>
      <c r="JT29" s="398" t="str">
        <f t="shared" si="323"/>
        <v>1|8|5,1|2|125000</v>
      </c>
      <c r="JV29" s="125">
        <v>50</v>
      </c>
      <c r="JW29" s="388" t="s">
        <v>1543</v>
      </c>
      <c r="JX29" s="389">
        <f t="shared" si="129"/>
        <v>1</v>
      </c>
      <c r="JY29" s="389">
        <f t="shared" si="130"/>
        <v>8</v>
      </c>
      <c r="JZ29" s="390">
        <v>5</v>
      </c>
      <c r="KA29" s="388" t="s">
        <v>1857</v>
      </c>
      <c r="KB29" s="389">
        <f t="shared" si="131"/>
        <v>1</v>
      </c>
      <c r="KC29" s="389">
        <f t="shared" si="132"/>
        <v>1</v>
      </c>
      <c r="KD29" s="390">
        <f t="shared" si="256"/>
        <v>14</v>
      </c>
      <c r="KE29" s="398" t="str">
        <f t="shared" si="133"/>
        <v>1|8|5,1|1|14</v>
      </c>
      <c r="KG29" s="125">
        <v>50</v>
      </c>
      <c r="KH29" s="388" t="s">
        <v>1543</v>
      </c>
      <c r="KI29" s="389">
        <f t="shared" si="134"/>
        <v>1</v>
      </c>
      <c r="KJ29" s="389">
        <f t="shared" si="135"/>
        <v>8</v>
      </c>
      <c r="KK29" s="390">
        <v>5</v>
      </c>
      <c r="KL29" s="388" t="s">
        <v>1855</v>
      </c>
      <c r="KM29" s="389">
        <f t="shared" si="136"/>
        <v>2</v>
      </c>
      <c r="KN29" s="389">
        <f t="shared" si="137"/>
        <v>1003</v>
      </c>
      <c r="KO29" s="390">
        <f t="shared" si="269"/>
        <v>6</v>
      </c>
      <c r="KP29" s="398" t="str">
        <f t="shared" si="138"/>
        <v>1|8|5,2|1003|6</v>
      </c>
      <c r="LN29" s="125">
        <v>50</v>
      </c>
      <c r="LO29" s="388" t="s">
        <v>1543</v>
      </c>
      <c r="LP29" s="389">
        <f t="shared" si="139"/>
        <v>1</v>
      </c>
      <c r="LQ29" s="389">
        <f t="shared" si="140"/>
        <v>8</v>
      </c>
      <c r="LR29" s="390">
        <v>10</v>
      </c>
      <c r="LS29" s="388" t="s">
        <v>1623</v>
      </c>
      <c r="LT29" s="389">
        <f t="shared" si="141"/>
        <v>1</v>
      </c>
      <c r="LU29" s="389">
        <f t="shared" si="142"/>
        <v>2</v>
      </c>
      <c r="LV29" s="390">
        <v>125000</v>
      </c>
      <c r="LW29" s="398" t="str">
        <f t="shared" si="143"/>
        <v>1|8|10,1|2|125000</v>
      </c>
      <c r="LY29" s="125">
        <v>50</v>
      </c>
      <c r="LZ29" s="388" t="s">
        <v>1543</v>
      </c>
      <c r="MA29" s="389">
        <f t="shared" si="144"/>
        <v>1</v>
      </c>
      <c r="MB29" s="389">
        <f t="shared" si="145"/>
        <v>8</v>
      </c>
      <c r="MC29" s="390">
        <v>10</v>
      </c>
      <c r="MD29" s="388" t="s">
        <v>1623</v>
      </c>
      <c r="ME29" s="389">
        <f t="shared" si="146"/>
        <v>1</v>
      </c>
      <c r="MF29" s="389">
        <f t="shared" si="147"/>
        <v>2</v>
      </c>
      <c r="MG29" s="390">
        <v>125000</v>
      </c>
      <c r="MH29" s="398" t="str">
        <f t="shared" si="148"/>
        <v>1|8|10,1|2|125000</v>
      </c>
      <c r="PT29" s="341">
        <v>550</v>
      </c>
      <c r="PU29" s="388" t="s">
        <v>1543</v>
      </c>
      <c r="PV29" s="389">
        <f t="shared" si="175"/>
        <v>1</v>
      </c>
      <c r="PW29" s="389">
        <f t="shared" si="176"/>
        <v>8</v>
      </c>
      <c r="PX29" s="390">
        <v>5</v>
      </c>
      <c r="PY29" s="388" t="s">
        <v>1623</v>
      </c>
      <c r="PZ29" s="389">
        <f t="shared" si="177"/>
        <v>1</v>
      </c>
      <c r="QA29" s="389">
        <f t="shared" si="178"/>
        <v>2</v>
      </c>
      <c r="QB29" s="390">
        <v>125000</v>
      </c>
      <c r="QC29" s="398" t="str">
        <f t="shared" si="179"/>
        <v>1|8|5,1|2|125000</v>
      </c>
      <c r="QE29" s="402">
        <v>5500</v>
      </c>
      <c r="QF29" s="388" t="s">
        <v>1543</v>
      </c>
      <c r="QG29" s="389">
        <f t="shared" si="180"/>
        <v>1</v>
      </c>
      <c r="QH29" s="389">
        <f t="shared" si="181"/>
        <v>8</v>
      </c>
      <c r="QI29" s="390">
        <v>5</v>
      </c>
      <c r="QJ29" s="388" t="s">
        <v>1623</v>
      </c>
      <c r="QK29" s="389">
        <f t="shared" si="182"/>
        <v>1</v>
      </c>
      <c r="QL29" s="389">
        <f t="shared" si="183"/>
        <v>2</v>
      </c>
      <c r="QM29" s="390">
        <v>125000</v>
      </c>
      <c r="QN29" s="398" t="str">
        <f t="shared" si="184"/>
        <v>1|8|5,1|2|125000</v>
      </c>
      <c r="QP29" s="341">
        <v>240</v>
      </c>
      <c r="QQ29" s="388" t="s">
        <v>1543</v>
      </c>
      <c r="QR29" s="389">
        <f t="shared" si="185"/>
        <v>1</v>
      </c>
      <c r="QS29" s="389">
        <f t="shared" si="186"/>
        <v>8</v>
      </c>
      <c r="QT29" s="390">
        <v>10</v>
      </c>
      <c r="QU29" s="388" t="s">
        <v>1867</v>
      </c>
      <c r="QV29" s="389">
        <f t="shared" si="187"/>
        <v>2</v>
      </c>
      <c r="QW29" s="389">
        <f t="shared" si="188"/>
        <v>1001</v>
      </c>
      <c r="QX29" s="390">
        <v>2</v>
      </c>
      <c r="QY29" s="398" t="str">
        <f t="shared" si="189"/>
        <v>1|8|10,2|1001|2</v>
      </c>
      <c r="RA29" s="341">
        <v>240</v>
      </c>
      <c r="RB29" s="388" t="s">
        <v>1543</v>
      </c>
      <c r="RC29" s="389">
        <f t="shared" si="190"/>
        <v>1</v>
      </c>
      <c r="RD29" s="389">
        <f t="shared" si="191"/>
        <v>8</v>
      </c>
      <c r="RE29" s="390">
        <v>10</v>
      </c>
      <c r="RF29" s="388" t="s">
        <v>1865</v>
      </c>
      <c r="RG29" s="389">
        <f t="shared" si="192"/>
        <v>2</v>
      </c>
      <c r="RH29" s="389">
        <f t="shared" si="193"/>
        <v>1002</v>
      </c>
      <c r="RI29" s="390">
        <v>2</v>
      </c>
      <c r="RJ29" s="398" t="str">
        <f t="shared" si="194"/>
        <v>1|8|10,2|1002|2</v>
      </c>
      <c r="RK29" s="341">
        <v>140</v>
      </c>
      <c r="RL29" s="125">
        <f t="shared" si="149"/>
        <v>3360</v>
      </c>
      <c r="RM29" s="388" t="s">
        <v>1543</v>
      </c>
      <c r="RN29" s="389">
        <f t="shared" si="195"/>
        <v>1</v>
      </c>
      <c r="RO29" s="389">
        <f t="shared" si="196"/>
        <v>8</v>
      </c>
      <c r="RP29" s="390">
        <f t="shared" si="293"/>
        <v>15</v>
      </c>
      <c r="RQ29" s="388" t="s">
        <v>1623</v>
      </c>
      <c r="RR29" s="389">
        <f t="shared" si="197"/>
        <v>1</v>
      </c>
      <c r="RS29" s="389">
        <f t="shared" si="198"/>
        <v>2</v>
      </c>
      <c r="RT29" s="390">
        <v>125000</v>
      </c>
      <c r="RU29" s="398" t="str">
        <f t="shared" si="199"/>
        <v>1|8|15,1|2|125000</v>
      </c>
      <c r="RV29" s="341">
        <v>140</v>
      </c>
      <c r="RW29" s="125">
        <f t="shared" si="150"/>
        <v>3360</v>
      </c>
      <c r="RX29" s="388" t="s">
        <v>1543</v>
      </c>
      <c r="RY29" s="389">
        <f t="shared" si="200"/>
        <v>1</v>
      </c>
      <c r="RZ29" s="389">
        <f t="shared" si="201"/>
        <v>8</v>
      </c>
      <c r="SA29" s="390">
        <f t="shared" si="294"/>
        <v>15</v>
      </c>
      <c r="SB29" s="388" t="s">
        <v>1623</v>
      </c>
      <c r="SC29" s="389">
        <f t="shared" si="202"/>
        <v>1</v>
      </c>
      <c r="SD29" s="389">
        <f t="shared" si="203"/>
        <v>2</v>
      </c>
      <c r="SE29" s="390">
        <v>125000</v>
      </c>
      <c r="SF29" s="398" t="str">
        <f t="shared" si="204"/>
        <v>1|8|15,1|2|125000</v>
      </c>
      <c r="SG29" s="341">
        <v>140</v>
      </c>
      <c r="SH29" s="125">
        <f t="shared" si="151"/>
        <v>3360</v>
      </c>
      <c r="SI29" s="388" t="s">
        <v>1543</v>
      </c>
      <c r="SJ29" s="389">
        <f t="shared" si="205"/>
        <v>1</v>
      </c>
      <c r="SK29" s="389">
        <f t="shared" si="206"/>
        <v>8</v>
      </c>
      <c r="SL29" s="390">
        <f t="shared" si="295"/>
        <v>15</v>
      </c>
      <c r="SM29" s="388" t="s">
        <v>1623</v>
      </c>
      <c r="SN29" s="389">
        <f t="shared" si="207"/>
        <v>1</v>
      </c>
      <c r="SO29" s="389">
        <f t="shared" si="208"/>
        <v>2</v>
      </c>
      <c r="SP29" s="390">
        <v>125000</v>
      </c>
      <c r="SQ29" s="398" t="str">
        <f t="shared" si="209"/>
        <v>1|8|15,1|2|125000</v>
      </c>
      <c r="TY29" s="341">
        <f t="shared" si="152"/>
        <v>60</v>
      </c>
      <c r="TZ29" s="341">
        <v>120</v>
      </c>
      <c r="UA29" s="388" t="s">
        <v>1543</v>
      </c>
      <c r="UB29" s="389">
        <f t="shared" si="210"/>
        <v>1</v>
      </c>
      <c r="UC29" s="389">
        <f t="shared" si="271"/>
        <v>8</v>
      </c>
      <c r="UD29" s="390">
        <v>5</v>
      </c>
      <c r="UE29" s="388" t="s">
        <v>1859</v>
      </c>
      <c r="UF29" s="389">
        <f t="shared" si="212"/>
        <v>2</v>
      </c>
      <c r="UG29" s="389">
        <f t="shared" si="272"/>
        <v>1001</v>
      </c>
      <c r="UH29" s="390">
        <v>2</v>
      </c>
      <c r="UI29" s="398" t="str">
        <f t="shared" si="273"/>
        <v>1|8|5,2|1001|2</v>
      </c>
    </row>
    <row r="30" spans="1:555" ht="15" x14ac:dyDescent="0.35">
      <c r="A30" s="341" t="str">
        <f>'抽奖|MoonBless'!DN30</f>
        <v>买单券</v>
      </c>
      <c r="B30" s="341">
        <f>'抽奖|MoonBless'!DO30</f>
        <v>0.75</v>
      </c>
      <c r="C30" s="341">
        <f>'抽奖|MoonBless'!DP30</f>
        <v>15</v>
      </c>
      <c r="D30" s="341">
        <f>'抽奖|MoonBless'!DQ30</f>
        <v>2</v>
      </c>
      <c r="E30" s="341">
        <f>'抽奖|MoonBless'!DR30</f>
        <v>1213</v>
      </c>
      <c r="G30" s="125">
        <f t="shared" si="257"/>
        <v>115</v>
      </c>
      <c r="H30" s="388" t="s">
        <v>1543</v>
      </c>
      <c r="I30" s="389">
        <f t="shared" si="5"/>
        <v>1</v>
      </c>
      <c r="J30" s="389">
        <f t="shared" si="6"/>
        <v>8</v>
      </c>
      <c r="K30" s="390">
        <v>15</v>
      </c>
      <c r="L30" s="388" t="s">
        <v>1623</v>
      </c>
      <c r="M30" s="389">
        <f t="shared" si="7"/>
        <v>1</v>
      </c>
      <c r="N30" s="389">
        <f t="shared" si="8"/>
        <v>2</v>
      </c>
      <c r="O30" s="390">
        <v>125000</v>
      </c>
      <c r="P30" s="341" t="str">
        <f t="shared" si="9"/>
        <v>1|8|15,1|2|125000</v>
      </c>
      <c r="Q30" s="404">
        <f t="shared" si="10"/>
        <v>37.037037037037038</v>
      </c>
      <c r="R30" s="125">
        <v>800000</v>
      </c>
      <c r="S30" s="388" t="s">
        <v>1543</v>
      </c>
      <c r="T30" s="389">
        <f t="shared" si="314"/>
        <v>1</v>
      </c>
      <c r="U30" s="389">
        <f t="shared" si="315"/>
        <v>8</v>
      </c>
      <c r="V30" s="390">
        <f t="shared" si="297"/>
        <v>20</v>
      </c>
      <c r="W30" s="388" t="s">
        <v>1623</v>
      </c>
      <c r="X30" s="389">
        <f t="shared" si="316"/>
        <v>1</v>
      </c>
      <c r="Y30" s="389">
        <f t="shared" si="317"/>
        <v>2</v>
      </c>
      <c r="Z30" s="390">
        <v>125000</v>
      </c>
      <c r="AA30" s="341" t="str">
        <f t="shared" si="318"/>
        <v>1|8|20,1|2|125000</v>
      </c>
      <c r="AM30" s="341">
        <f t="shared" si="154"/>
        <v>65</v>
      </c>
      <c r="AN30" s="125">
        <v>260</v>
      </c>
      <c r="AO30" s="388" t="s">
        <v>1543</v>
      </c>
      <c r="AP30" s="389">
        <f t="shared" si="155"/>
        <v>1</v>
      </c>
      <c r="AQ30" s="389">
        <f t="shared" si="156"/>
        <v>8</v>
      </c>
      <c r="AR30" s="390">
        <f t="shared" si="298"/>
        <v>15</v>
      </c>
      <c r="AS30" s="388" t="s">
        <v>1644</v>
      </c>
      <c r="AT30" s="389">
        <f t="shared" si="157"/>
        <v>2</v>
      </c>
      <c r="AU30" s="389">
        <f t="shared" si="158"/>
        <v>1001</v>
      </c>
      <c r="AV30" s="390">
        <f t="shared" si="296"/>
        <v>4</v>
      </c>
      <c r="AW30" s="341" t="str">
        <f t="shared" si="159"/>
        <v>1|8|15,2|1001|4</v>
      </c>
      <c r="AX30" s="403">
        <f t="shared" si="27"/>
        <v>100</v>
      </c>
      <c r="AY30" s="125">
        <v>6000</v>
      </c>
      <c r="AZ30" s="388" t="s">
        <v>1543</v>
      </c>
      <c r="BA30" s="389">
        <f t="shared" si="324"/>
        <v>1</v>
      </c>
      <c r="BB30" s="389">
        <f t="shared" si="325"/>
        <v>8</v>
      </c>
      <c r="BC30" s="390">
        <v>10</v>
      </c>
      <c r="BD30" s="388" t="s">
        <v>1653</v>
      </c>
      <c r="BE30" s="389">
        <f t="shared" si="326"/>
        <v>1</v>
      </c>
      <c r="BF30" s="389">
        <f t="shared" si="327"/>
        <v>2</v>
      </c>
      <c r="BG30" s="390">
        <v>130000</v>
      </c>
      <c r="BH30" s="341" t="str">
        <f t="shared" si="328"/>
        <v>1|8|10,1|2|130000</v>
      </c>
      <c r="BT30" s="341">
        <f t="shared" si="38"/>
        <v>170000000</v>
      </c>
      <c r="BU30" s="402">
        <v>3400000000</v>
      </c>
      <c r="BV30" s="388" t="s">
        <v>1731</v>
      </c>
      <c r="BW30" s="389">
        <f t="shared" si="329"/>
        <v>1</v>
      </c>
      <c r="BX30" s="389">
        <f t="shared" si="330"/>
        <v>8</v>
      </c>
      <c r="BY30" s="390">
        <v>10</v>
      </c>
      <c r="BZ30" s="388" t="s">
        <v>1856</v>
      </c>
      <c r="CA30" s="389">
        <f t="shared" si="331"/>
        <v>2</v>
      </c>
      <c r="CB30" s="389">
        <f t="shared" si="332"/>
        <v>1001</v>
      </c>
      <c r="CC30" s="390">
        <f t="shared" si="258"/>
        <v>7</v>
      </c>
      <c r="CD30" s="398" t="str">
        <f t="shared" si="333"/>
        <v>1|8|10,2|1001|7</v>
      </c>
      <c r="CF30" s="125">
        <v>4200</v>
      </c>
      <c r="CG30" s="388" t="s">
        <v>1543</v>
      </c>
      <c r="CH30" s="389">
        <f t="shared" si="39"/>
        <v>1</v>
      </c>
      <c r="CI30" s="389">
        <f t="shared" si="40"/>
        <v>8</v>
      </c>
      <c r="CJ30" s="390">
        <v>15</v>
      </c>
      <c r="CK30" s="388" t="s">
        <v>1857</v>
      </c>
      <c r="CL30" s="389">
        <f t="shared" si="41"/>
        <v>1</v>
      </c>
      <c r="CM30" s="389">
        <f t="shared" si="42"/>
        <v>1</v>
      </c>
      <c r="CN30" s="390">
        <f t="shared" si="215"/>
        <v>13</v>
      </c>
      <c r="CO30" s="398" t="str">
        <f t="shared" si="43"/>
        <v>1|8|15,1|1|13</v>
      </c>
      <c r="CQ30" s="125">
        <v>4200</v>
      </c>
      <c r="CR30" s="388" t="s">
        <v>1543</v>
      </c>
      <c r="CS30" s="389">
        <f t="shared" si="44"/>
        <v>1</v>
      </c>
      <c r="CT30" s="389">
        <f t="shared" si="45"/>
        <v>8</v>
      </c>
      <c r="CU30" s="390">
        <v>15</v>
      </c>
      <c r="CV30" s="388" t="s">
        <v>1644</v>
      </c>
      <c r="CW30" s="389">
        <f t="shared" si="46"/>
        <v>2</v>
      </c>
      <c r="CX30" s="389">
        <f t="shared" si="47"/>
        <v>1001</v>
      </c>
      <c r="CY30" s="390">
        <f t="shared" si="259"/>
        <v>6</v>
      </c>
      <c r="CZ30" s="398" t="str">
        <f t="shared" si="48"/>
        <v>1|8|15,2|1001|6</v>
      </c>
      <c r="DB30" s="125">
        <v>4200</v>
      </c>
      <c r="DC30" s="388" t="s">
        <v>1543</v>
      </c>
      <c r="DD30" s="389">
        <f t="shared" si="49"/>
        <v>1</v>
      </c>
      <c r="DE30" s="389">
        <f t="shared" si="50"/>
        <v>8</v>
      </c>
      <c r="DF30" s="390">
        <v>15</v>
      </c>
      <c r="DG30" s="388" t="s">
        <v>1858</v>
      </c>
      <c r="DH30" s="389">
        <f t="shared" si="51"/>
        <v>2</v>
      </c>
      <c r="DI30" s="389">
        <f t="shared" si="52"/>
        <v>1002</v>
      </c>
      <c r="DJ30" s="390">
        <f t="shared" si="260"/>
        <v>6</v>
      </c>
      <c r="DK30" s="398" t="str">
        <f t="shared" si="53"/>
        <v>1|8|15,2|1002|6</v>
      </c>
      <c r="DM30" s="125">
        <v>4200</v>
      </c>
      <c r="DN30" s="388" t="s">
        <v>1543</v>
      </c>
      <c r="DO30" s="389">
        <f t="shared" si="54"/>
        <v>1</v>
      </c>
      <c r="DP30" s="389">
        <f t="shared" si="55"/>
        <v>8</v>
      </c>
      <c r="DQ30" s="390">
        <v>15</v>
      </c>
      <c r="DR30" s="388" t="s">
        <v>1623</v>
      </c>
      <c r="DS30" s="389">
        <f t="shared" si="56"/>
        <v>1</v>
      </c>
      <c r="DT30" s="389">
        <f t="shared" si="57"/>
        <v>2</v>
      </c>
      <c r="DU30" s="390">
        <v>145000</v>
      </c>
      <c r="DV30" s="398" t="str">
        <f t="shared" si="58"/>
        <v>1|8|15,1|2|145000</v>
      </c>
      <c r="DX30" s="125">
        <v>28000</v>
      </c>
      <c r="DY30" s="388" t="s">
        <v>1543</v>
      </c>
      <c r="DZ30" s="389">
        <f t="shared" si="274"/>
        <v>1</v>
      </c>
      <c r="EA30" s="389">
        <f t="shared" si="275"/>
        <v>8</v>
      </c>
      <c r="EB30" s="390">
        <v>15</v>
      </c>
      <c r="EC30" s="388" t="s">
        <v>1623</v>
      </c>
      <c r="ED30" s="389">
        <f t="shared" si="276"/>
        <v>1</v>
      </c>
      <c r="EE30" s="389">
        <f t="shared" si="277"/>
        <v>2</v>
      </c>
      <c r="EF30" s="390">
        <v>130000</v>
      </c>
      <c r="EG30" s="398" t="str">
        <f t="shared" si="278"/>
        <v>1|8|15,1|2|130000</v>
      </c>
      <c r="EI30" s="125">
        <v>2800</v>
      </c>
      <c r="EJ30" s="388" t="s">
        <v>1543</v>
      </c>
      <c r="EK30" s="389">
        <f t="shared" si="216"/>
        <v>1</v>
      </c>
      <c r="EL30" s="389">
        <f t="shared" si="217"/>
        <v>8</v>
      </c>
      <c r="EM30" s="390">
        <f t="shared" si="261"/>
        <v>6</v>
      </c>
      <c r="EN30" s="388" t="s">
        <v>1858</v>
      </c>
      <c r="EO30" s="389">
        <f t="shared" si="218"/>
        <v>2</v>
      </c>
      <c r="EP30" s="389">
        <f t="shared" si="219"/>
        <v>1002</v>
      </c>
      <c r="EQ30" s="390">
        <f t="shared" si="285"/>
        <v>3</v>
      </c>
      <c r="ER30" s="398" t="str">
        <f t="shared" si="220"/>
        <v>1|8|6,2|1002|3</v>
      </c>
      <c r="ET30" s="125">
        <v>2800</v>
      </c>
      <c r="EU30" s="388" t="s">
        <v>1543</v>
      </c>
      <c r="EV30" s="389">
        <f t="shared" si="221"/>
        <v>1</v>
      </c>
      <c r="EW30" s="389">
        <f t="shared" si="222"/>
        <v>8</v>
      </c>
      <c r="EX30" s="390">
        <f t="shared" si="262"/>
        <v>12</v>
      </c>
      <c r="EY30" s="388" t="s">
        <v>1859</v>
      </c>
      <c r="EZ30" s="389">
        <f t="shared" si="223"/>
        <v>2</v>
      </c>
      <c r="FA30" s="389">
        <f t="shared" si="224"/>
        <v>1001</v>
      </c>
      <c r="FB30" s="390">
        <f t="shared" si="286"/>
        <v>3</v>
      </c>
      <c r="FC30" s="398" t="str">
        <f t="shared" si="225"/>
        <v>1|8|12,2|1001|3</v>
      </c>
      <c r="FE30" s="125">
        <v>2800</v>
      </c>
      <c r="FF30" s="388" t="s">
        <v>1543</v>
      </c>
      <c r="FG30" s="389">
        <f t="shared" si="226"/>
        <v>1</v>
      </c>
      <c r="FH30" s="389">
        <f t="shared" si="227"/>
        <v>8</v>
      </c>
      <c r="FI30" s="390">
        <f t="shared" si="263"/>
        <v>18</v>
      </c>
      <c r="FJ30" s="388" t="s">
        <v>1878</v>
      </c>
      <c r="FK30" s="389">
        <f t="shared" si="228"/>
        <v>2</v>
      </c>
      <c r="FL30" s="389">
        <f t="shared" si="229"/>
        <v>1003</v>
      </c>
      <c r="FM30" s="390">
        <f t="shared" si="287"/>
        <v>3</v>
      </c>
      <c r="FN30" s="398" t="str">
        <f t="shared" si="230"/>
        <v>1|8|18,2|1003|3</v>
      </c>
      <c r="FP30" s="125">
        <v>2800</v>
      </c>
      <c r="FQ30" s="388" t="s">
        <v>1543</v>
      </c>
      <c r="FR30" s="389">
        <f t="shared" si="231"/>
        <v>1</v>
      </c>
      <c r="FS30" s="389">
        <f t="shared" si="232"/>
        <v>8</v>
      </c>
      <c r="FT30" s="390">
        <f t="shared" si="264"/>
        <v>24</v>
      </c>
      <c r="FU30" s="388" t="s">
        <v>1855</v>
      </c>
      <c r="FV30" s="389">
        <f t="shared" si="233"/>
        <v>2</v>
      </c>
      <c r="FW30" s="389">
        <f t="shared" si="234"/>
        <v>1003</v>
      </c>
      <c r="FX30" s="390">
        <f t="shared" si="288"/>
        <v>4</v>
      </c>
      <c r="FY30" s="398" t="str">
        <f t="shared" si="235"/>
        <v>1|8|24,2|1003|4</v>
      </c>
      <c r="GA30" s="125">
        <v>4200</v>
      </c>
      <c r="GB30" s="388" t="s">
        <v>1543</v>
      </c>
      <c r="GC30" s="389">
        <f t="shared" si="84"/>
        <v>1</v>
      </c>
      <c r="GD30" s="389">
        <f t="shared" si="85"/>
        <v>8</v>
      </c>
      <c r="GE30" s="390">
        <v>15</v>
      </c>
      <c r="GF30" s="388" t="s">
        <v>1623</v>
      </c>
      <c r="GG30" s="389">
        <f t="shared" si="86"/>
        <v>1</v>
      </c>
      <c r="GH30" s="389">
        <f t="shared" si="87"/>
        <v>2</v>
      </c>
      <c r="GI30" s="390">
        <v>130000</v>
      </c>
      <c r="GJ30" s="398" t="str">
        <f t="shared" si="88"/>
        <v>1|8|15,1|2|130000</v>
      </c>
      <c r="GL30" s="125">
        <v>4200</v>
      </c>
      <c r="GM30" s="388" t="s">
        <v>1543</v>
      </c>
      <c r="GN30" s="389">
        <f t="shared" si="89"/>
        <v>1</v>
      </c>
      <c r="GO30" s="389">
        <f t="shared" si="90"/>
        <v>8</v>
      </c>
      <c r="GP30" s="390">
        <v>15</v>
      </c>
      <c r="GQ30" s="388" t="s">
        <v>1623</v>
      </c>
      <c r="GR30" s="389">
        <f t="shared" si="91"/>
        <v>1</v>
      </c>
      <c r="GS30" s="389">
        <f t="shared" si="92"/>
        <v>2</v>
      </c>
      <c r="GT30" s="390">
        <v>130000</v>
      </c>
      <c r="GU30" s="398" t="str">
        <f t="shared" si="93"/>
        <v>1|8|15,1|2|130000</v>
      </c>
      <c r="GW30" s="125">
        <v>4200</v>
      </c>
      <c r="GX30" s="388" t="s">
        <v>1543</v>
      </c>
      <c r="GY30" s="389">
        <f t="shared" si="94"/>
        <v>1</v>
      </c>
      <c r="GZ30" s="389">
        <f t="shared" si="95"/>
        <v>8</v>
      </c>
      <c r="HA30" s="390">
        <v>15</v>
      </c>
      <c r="HB30" s="388" t="s">
        <v>1623</v>
      </c>
      <c r="HC30" s="389">
        <f t="shared" si="96"/>
        <v>1</v>
      </c>
      <c r="HD30" s="389">
        <f t="shared" si="97"/>
        <v>2</v>
      </c>
      <c r="HE30" s="390">
        <v>130000</v>
      </c>
      <c r="HF30" s="398" t="str">
        <f t="shared" si="98"/>
        <v>1|8|15,1|2|130000</v>
      </c>
      <c r="HH30" s="125">
        <v>4200</v>
      </c>
      <c r="HI30" s="388" t="s">
        <v>1543</v>
      </c>
      <c r="HJ30" s="389">
        <f t="shared" si="99"/>
        <v>1</v>
      </c>
      <c r="HK30" s="389">
        <f t="shared" si="100"/>
        <v>8</v>
      </c>
      <c r="HL30" s="390">
        <v>15</v>
      </c>
      <c r="HM30" s="388" t="s">
        <v>1623</v>
      </c>
      <c r="HN30" s="389">
        <f t="shared" si="101"/>
        <v>1</v>
      </c>
      <c r="HO30" s="389">
        <f t="shared" si="102"/>
        <v>2</v>
      </c>
      <c r="HP30" s="390">
        <v>130000</v>
      </c>
      <c r="HQ30" s="398" t="str">
        <f t="shared" si="103"/>
        <v>1|8|15,1|2|130000</v>
      </c>
      <c r="HS30" s="125">
        <v>2800</v>
      </c>
      <c r="HT30" s="388" t="s">
        <v>1543</v>
      </c>
      <c r="HU30" s="389">
        <f t="shared" si="236"/>
        <v>1</v>
      </c>
      <c r="HV30" s="389">
        <f t="shared" si="237"/>
        <v>8</v>
      </c>
      <c r="HW30" s="390">
        <f t="shared" si="265"/>
        <v>6</v>
      </c>
      <c r="HX30" s="388" t="s">
        <v>1860</v>
      </c>
      <c r="HY30" s="389">
        <f t="shared" si="238"/>
        <v>2</v>
      </c>
      <c r="HZ30" s="389">
        <f t="shared" si="239"/>
        <v>1001</v>
      </c>
      <c r="IA30" s="390">
        <f t="shared" si="289"/>
        <v>3</v>
      </c>
      <c r="IB30" s="398" t="str">
        <f t="shared" si="240"/>
        <v>1|8|6,2|1001|3</v>
      </c>
      <c r="ID30" s="125">
        <v>2800</v>
      </c>
      <c r="IE30" s="388" t="s">
        <v>1543</v>
      </c>
      <c r="IF30" s="389">
        <f t="shared" si="241"/>
        <v>1</v>
      </c>
      <c r="IG30" s="389">
        <f t="shared" si="242"/>
        <v>8</v>
      </c>
      <c r="IH30" s="390">
        <f t="shared" si="266"/>
        <v>12</v>
      </c>
      <c r="II30" s="388" t="s">
        <v>1644</v>
      </c>
      <c r="IJ30" s="389">
        <f t="shared" si="243"/>
        <v>2</v>
      </c>
      <c r="IK30" s="389">
        <f t="shared" si="244"/>
        <v>1001</v>
      </c>
      <c r="IL30" s="390">
        <f t="shared" si="290"/>
        <v>4</v>
      </c>
      <c r="IM30" s="398" t="str">
        <f t="shared" si="245"/>
        <v>1|8|12,2|1001|4</v>
      </c>
      <c r="IO30" s="125">
        <v>2800</v>
      </c>
      <c r="IP30" s="388" t="s">
        <v>1543</v>
      </c>
      <c r="IQ30" s="389">
        <f t="shared" si="246"/>
        <v>1</v>
      </c>
      <c r="IR30" s="389">
        <f t="shared" si="247"/>
        <v>8</v>
      </c>
      <c r="IS30" s="390">
        <f t="shared" si="267"/>
        <v>18</v>
      </c>
      <c r="IT30" s="388" t="s">
        <v>1861</v>
      </c>
      <c r="IU30" s="389">
        <f t="shared" si="248"/>
        <v>2</v>
      </c>
      <c r="IV30" s="389">
        <f t="shared" si="249"/>
        <v>1003</v>
      </c>
      <c r="IW30" s="390">
        <f t="shared" si="291"/>
        <v>3</v>
      </c>
      <c r="IX30" s="398" t="str">
        <f t="shared" si="250"/>
        <v>1|8|18,2|1003|3</v>
      </c>
      <c r="IZ30" s="125">
        <v>2800</v>
      </c>
      <c r="JA30" s="388" t="s">
        <v>1543</v>
      </c>
      <c r="JB30" s="389">
        <f t="shared" si="251"/>
        <v>1</v>
      </c>
      <c r="JC30" s="389">
        <f t="shared" si="252"/>
        <v>8</v>
      </c>
      <c r="JD30" s="390">
        <f t="shared" si="268"/>
        <v>24</v>
      </c>
      <c r="JE30" s="388" t="s">
        <v>1861</v>
      </c>
      <c r="JF30" s="389">
        <f t="shared" si="253"/>
        <v>2</v>
      </c>
      <c r="JG30" s="389">
        <f t="shared" si="254"/>
        <v>1003</v>
      </c>
      <c r="JH30" s="390">
        <f t="shared" si="292"/>
        <v>4</v>
      </c>
      <c r="JI30" s="398" t="str">
        <f t="shared" si="255"/>
        <v>1|8|24,2|1003|4</v>
      </c>
      <c r="PT30" s="341">
        <v>600</v>
      </c>
      <c r="PU30" s="388" t="s">
        <v>1543</v>
      </c>
      <c r="PV30" s="389">
        <f t="shared" si="175"/>
        <v>1</v>
      </c>
      <c r="PW30" s="389">
        <f t="shared" si="176"/>
        <v>8</v>
      </c>
      <c r="PX30" s="390">
        <v>5</v>
      </c>
      <c r="PY30" s="388" t="s">
        <v>1623</v>
      </c>
      <c r="PZ30" s="389">
        <f t="shared" si="177"/>
        <v>1</v>
      </c>
      <c r="QA30" s="389">
        <f t="shared" si="178"/>
        <v>2</v>
      </c>
      <c r="QB30" s="390">
        <v>130000</v>
      </c>
      <c r="QC30" s="398" t="str">
        <f t="shared" si="179"/>
        <v>1|8|5,1|2|130000</v>
      </c>
      <c r="QE30" s="402">
        <v>6000</v>
      </c>
      <c r="QF30" s="388" t="s">
        <v>1543</v>
      </c>
      <c r="QG30" s="389">
        <f t="shared" si="180"/>
        <v>1</v>
      </c>
      <c r="QH30" s="389">
        <f t="shared" si="181"/>
        <v>8</v>
      </c>
      <c r="QI30" s="390">
        <v>5</v>
      </c>
      <c r="QJ30" s="388" t="s">
        <v>1623</v>
      </c>
      <c r="QK30" s="389">
        <f t="shared" si="182"/>
        <v>1</v>
      </c>
      <c r="QL30" s="389">
        <f t="shared" si="183"/>
        <v>2</v>
      </c>
      <c r="QM30" s="390">
        <v>130000</v>
      </c>
      <c r="QN30" s="398" t="str">
        <f t="shared" si="184"/>
        <v>1|8|5,1|2|130000</v>
      </c>
      <c r="QP30" s="341">
        <v>260</v>
      </c>
      <c r="QQ30" s="388" t="s">
        <v>1543</v>
      </c>
      <c r="QR30" s="389">
        <f t="shared" si="185"/>
        <v>1</v>
      </c>
      <c r="QS30" s="389">
        <f t="shared" si="186"/>
        <v>8</v>
      </c>
      <c r="QT30" s="390">
        <v>10</v>
      </c>
      <c r="QU30" s="388" t="s">
        <v>1867</v>
      </c>
      <c r="QV30" s="389">
        <f t="shared" si="187"/>
        <v>2</v>
      </c>
      <c r="QW30" s="389">
        <f t="shared" si="188"/>
        <v>1001</v>
      </c>
      <c r="QX30" s="390">
        <v>2</v>
      </c>
      <c r="QY30" s="398" t="str">
        <f t="shared" si="189"/>
        <v>1|8|10,2|1001|2</v>
      </c>
      <c r="RA30" s="341">
        <v>260</v>
      </c>
      <c r="RB30" s="388" t="s">
        <v>1543</v>
      </c>
      <c r="RC30" s="389">
        <f t="shared" si="190"/>
        <v>1</v>
      </c>
      <c r="RD30" s="389">
        <f t="shared" si="191"/>
        <v>8</v>
      </c>
      <c r="RE30" s="390">
        <v>10</v>
      </c>
      <c r="RF30" s="388" t="s">
        <v>1865</v>
      </c>
      <c r="RG30" s="389">
        <f t="shared" si="192"/>
        <v>2</v>
      </c>
      <c r="RH30" s="389">
        <f t="shared" si="193"/>
        <v>1002</v>
      </c>
      <c r="RI30" s="390">
        <v>2</v>
      </c>
      <c r="RJ30" s="398" t="str">
        <f t="shared" si="194"/>
        <v>1|8|10,2|1002|2</v>
      </c>
      <c r="RK30" s="341">
        <v>150</v>
      </c>
      <c r="RL30" s="125">
        <f t="shared" si="149"/>
        <v>3600</v>
      </c>
      <c r="RM30" s="388" t="s">
        <v>1543</v>
      </c>
      <c r="RN30" s="389">
        <f t="shared" si="195"/>
        <v>1</v>
      </c>
      <c r="RO30" s="389">
        <f t="shared" si="196"/>
        <v>8</v>
      </c>
      <c r="RP30" s="390">
        <f t="shared" si="293"/>
        <v>15</v>
      </c>
      <c r="RQ30" s="388" t="s">
        <v>1623</v>
      </c>
      <c r="RR30" s="389">
        <f t="shared" si="197"/>
        <v>1</v>
      </c>
      <c r="RS30" s="389">
        <f t="shared" si="198"/>
        <v>2</v>
      </c>
      <c r="RT30" s="390">
        <v>130000</v>
      </c>
      <c r="RU30" s="398" t="str">
        <f t="shared" si="199"/>
        <v>1|8|15,1|2|130000</v>
      </c>
      <c r="RV30" s="341">
        <v>150</v>
      </c>
      <c r="RW30" s="125">
        <f t="shared" si="150"/>
        <v>3600</v>
      </c>
      <c r="RX30" s="388" t="s">
        <v>1543</v>
      </c>
      <c r="RY30" s="389">
        <f t="shared" si="200"/>
        <v>1</v>
      </c>
      <c r="RZ30" s="389">
        <f t="shared" si="201"/>
        <v>8</v>
      </c>
      <c r="SA30" s="390">
        <f t="shared" si="294"/>
        <v>15</v>
      </c>
      <c r="SB30" s="388" t="s">
        <v>1623</v>
      </c>
      <c r="SC30" s="389">
        <f t="shared" si="202"/>
        <v>1</v>
      </c>
      <c r="SD30" s="389">
        <f t="shared" si="203"/>
        <v>2</v>
      </c>
      <c r="SE30" s="390">
        <v>130000</v>
      </c>
      <c r="SF30" s="398" t="str">
        <f t="shared" si="204"/>
        <v>1|8|15,1|2|130000</v>
      </c>
      <c r="SG30" s="341">
        <v>150</v>
      </c>
      <c r="SH30" s="125">
        <f t="shared" si="151"/>
        <v>3600</v>
      </c>
      <c r="SI30" s="388" t="s">
        <v>1543</v>
      </c>
      <c r="SJ30" s="389">
        <f t="shared" si="205"/>
        <v>1</v>
      </c>
      <c r="SK30" s="389">
        <f t="shared" si="206"/>
        <v>8</v>
      </c>
      <c r="SL30" s="390">
        <f t="shared" si="295"/>
        <v>15</v>
      </c>
      <c r="SM30" s="388" t="s">
        <v>1623</v>
      </c>
      <c r="SN30" s="389">
        <f t="shared" si="207"/>
        <v>1</v>
      </c>
      <c r="SO30" s="389">
        <f t="shared" si="208"/>
        <v>2</v>
      </c>
      <c r="SP30" s="390">
        <v>130000</v>
      </c>
      <c r="SQ30" s="398" t="str">
        <f t="shared" si="209"/>
        <v>1|8|15,1|2|130000</v>
      </c>
      <c r="TY30" s="341">
        <f t="shared" si="152"/>
        <v>65</v>
      </c>
      <c r="TZ30" s="341">
        <v>130</v>
      </c>
      <c r="UA30" s="388" t="s">
        <v>1543</v>
      </c>
      <c r="UB30" s="389">
        <f t="shared" si="210"/>
        <v>1</v>
      </c>
      <c r="UC30" s="389">
        <f t="shared" si="271"/>
        <v>8</v>
      </c>
      <c r="UD30" s="390">
        <v>5</v>
      </c>
      <c r="UE30" s="388" t="s">
        <v>1859</v>
      </c>
      <c r="UF30" s="389">
        <f t="shared" si="212"/>
        <v>2</v>
      </c>
      <c r="UG30" s="389">
        <f t="shared" si="272"/>
        <v>1001</v>
      </c>
      <c r="UH30" s="390">
        <v>2</v>
      </c>
      <c r="UI30" s="398" t="str">
        <f t="shared" si="273"/>
        <v>1|8|5,2|1001|2</v>
      </c>
    </row>
    <row r="31" spans="1:555" ht="15" x14ac:dyDescent="0.35">
      <c r="A31" s="341" t="str">
        <f>'抽奖|MoonBless'!DN31</f>
        <v>超级武器碎片1</v>
      </c>
      <c r="B31" s="341">
        <f>'抽奖|MoonBless'!DO31</f>
        <v>0.25</v>
      </c>
      <c r="C31" s="341">
        <f>'抽奖|MoonBless'!DP31</f>
        <v>5</v>
      </c>
      <c r="D31" s="341">
        <f>'抽奖|MoonBless'!DQ31</f>
        <v>2</v>
      </c>
      <c r="E31" s="341">
        <f>'抽奖|MoonBless'!DR31</f>
        <v>1015</v>
      </c>
      <c r="G31" s="125">
        <f t="shared" si="257"/>
        <v>120</v>
      </c>
      <c r="H31" s="388" t="s">
        <v>1543</v>
      </c>
      <c r="I31" s="389">
        <f t="shared" si="5"/>
        <v>1</v>
      </c>
      <c r="J31" s="389">
        <f t="shared" si="6"/>
        <v>8</v>
      </c>
      <c r="K31" s="390">
        <v>20</v>
      </c>
      <c r="L31" s="388" t="s">
        <v>1623</v>
      </c>
      <c r="M31" s="389">
        <f t="shared" si="7"/>
        <v>1</v>
      </c>
      <c r="N31" s="389">
        <f t="shared" si="8"/>
        <v>2</v>
      </c>
      <c r="O31" s="390">
        <v>130000</v>
      </c>
      <c r="P31" s="341" t="str">
        <f t="shared" si="9"/>
        <v>1|8|20,1|2|130000</v>
      </c>
      <c r="Q31" s="404">
        <f t="shared" si="10"/>
        <v>39.351851851851848</v>
      </c>
      <c r="R31" s="125">
        <v>850000</v>
      </c>
      <c r="S31" s="388" t="s">
        <v>1543</v>
      </c>
      <c r="T31" s="389">
        <f t="shared" si="314"/>
        <v>1</v>
      </c>
      <c r="U31" s="389">
        <f t="shared" si="315"/>
        <v>8</v>
      </c>
      <c r="V31" s="390">
        <f t="shared" si="297"/>
        <v>20</v>
      </c>
      <c r="W31" s="388" t="s">
        <v>1623</v>
      </c>
      <c r="X31" s="389">
        <f t="shared" si="316"/>
        <v>1</v>
      </c>
      <c r="Y31" s="389">
        <f t="shared" si="317"/>
        <v>2</v>
      </c>
      <c r="Z31" s="390">
        <v>130000</v>
      </c>
      <c r="AA31" s="341" t="str">
        <f t="shared" si="318"/>
        <v>1|8|20,1|2|130000</v>
      </c>
      <c r="AM31" s="341">
        <f t="shared" si="154"/>
        <v>70</v>
      </c>
      <c r="AN31" s="125">
        <v>280</v>
      </c>
      <c r="AO31" s="388" t="s">
        <v>1543</v>
      </c>
      <c r="AP31" s="389">
        <f t="shared" si="155"/>
        <v>1</v>
      </c>
      <c r="AQ31" s="389">
        <f t="shared" si="156"/>
        <v>8</v>
      </c>
      <c r="AR31" s="390">
        <f t="shared" si="298"/>
        <v>20</v>
      </c>
      <c r="AS31" s="388" t="s">
        <v>1644</v>
      </c>
      <c r="AT31" s="389">
        <f t="shared" si="157"/>
        <v>2</v>
      </c>
      <c r="AU31" s="389">
        <f t="shared" si="158"/>
        <v>1001</v>
      </c>
      <c r="AV31" s="390">
        <f t="shared" si="296"/>
        <v>4</v>
      </c>
      <c r="AW31" s="341" t="str">
        <f t="shared" si="159"/>
        <v>1|8|20,2|1001|4</v>
      </c>
      <c r="AX31" s="403">
        <f t="shared" si="27"/>
        <v>108.33333333333333</v>
      </c>
      <c r="AY31" s="125">
        <v>6500</v>
      </c>
      <c r="AZ31" s="388" t="s">
        <v>1543</v>
      </c>
      <c r="BA31" s="389">
        <f t="shared" si="324"/>
        <v>1</v>
      </c>
      <c r="BB31" s="389">
        <f t="shared" si="325"/>
        <v>8</v>
      </c>
      <c r="BC31" s="390">
        <v>10</v>
      </c>
      <c r="BD31" s="388" t="s">
        <v>1653</v>
      </c>
      <c r="BE31" s="389">
        <f t="shared" si="326"/>
        <v>1</v>
      </c>
      <c r="BF31" s="389">
        <f t="shared" si="327"/>
        <v>2</v>
      </c>
      <c r="BG31" s="390">
        <v>135000</v>
      </c>
      <c r="BH31" s="341" t="str">
        <f t="shared" si="328"/>
        <v>1|8|10,1|2|135000</v>
      </c>
      <c r="BT31" s="341">
        <f t="shared" si="38"/>
        <v>180000000</v>
      </c>
      <c r="BU31" s="402">
        <v>3600000000</v>
      </c>
      <c r="BV31" s="388" t="s">
        <v>1731</v>
      </c>
      <c r="BW31" s="389">
        <f t="shared" si="329"/>
        <v>1</v>
      </c>
      <c r="BX31" s="389">
        <f t="shared" si="330"/>
        <v>8</v>
      </c>
      <c r="BY31" s="390">
        <v>10</v>
      </c>
      <c r="BZ31" s="388" t="s">
        <v>1856</v>
      </c>
      <c r="CA31" s="389">
        <f t="shared" si="331"/>
        <v>2</v>
      </c>
      <c r="CB31" s="389">
        <f t="shared" si="332"/>
        <v>1001</v>
      </c>
      <c r="CC31" s="390">
        <f t="shared" si="258"/>
        <v>7</v>
      </c>
      <c r="CD31" s="398" t="str">
        <f t="shared" si="333"/>
        <v>1|8|10,2|1001|7</v>
      </c>
      <c r="CF31" s="125">
        <v>4400</v>
      </c>
      <c r="CG31" s="388" t="s">
        <v>1543</v>
      </c>
      <c r="CH31" s="389">
        <f t="shared" si="39"/>
        <v>1</v>
      </c>
      <c r="CI31" s="389">
        <f t="shared" si="40"/>
        <v>8</v>
      </c>
      <c r="CJ31" s="390">
        <v>15</v>
      </c>
      <c r="CK31" s="388" t="s">
        <v>1857</v>
      </c>
      <c r="CL31" s="389">
        <f t="shared" si="41"/>
        <v>1</v>
      </c>
      <c r="CM31" s="389">
        <f t="shared" si="42"/>
        <v>1</v>
      </c>
      <c r="CN31" s="390">
        <f t="shared" si="215"/>
        <v>14</v>
      </c>
      <c r="CO31" s="398" t="str">
        <f t="shared" si="43"/>
        <v>1|8|15,1|1|14</v>
      </c>
      <c r="CQ31" s="125">
        <v>4400</v>
      </c>
      <c r="CR31" s="388" t="s">
        <v>1543</v>
      </c>
      <c r="CS31" s="389">
        <f t="shared" si="44"/>
        <v>1</v>
      </c>
      <c r="CT31" s="389">
        <f t="shared" si="45"/>
        <v>8</v>
      </c>
      <c r="CU31" s="390">
        <v>15</v>
      </c>
      <c r="CV31" s="388" t="s">
        <v>1644</v>
      </c>
      <c r="CW31" s="389">
        <f t="shared" si="46"/>
        <v>2</v>
      </c>
      <c r="CX31" s="389">
        <f t="shared" si="47"/>
        <v>1001</v>
      </c>
      <c r="CY31" s="390">
        <f t="shared" si="259"/>
        <v>6</v>
      </c>
      <c r="CZ31" s="398" t="str">
        <f t="shared" si="48"/>
        <v>1|8|15,2|1001|6</v>
      </c>
      <c r="DB31" s="125">
        <v>4400</v>
      </c>
      <c r="DC31" s="388" t="s">
        <v>1543</v>
      </c>
      <c r="DD31" s="389">
        <f t="shared" si="49"/>
        <v>1</v>
      </c>
      <c r="DE31" s="389">
        <f t="shared" si="50"/>
        <v>8</v>
      </c>
      <c r="DF31" s="390">
        <v>15</v>
      </c>
      <c r="DG31" s="388" t="s">
        <v>1858</v>
      </c>
      <c r="DH31" s="389">
        <f t="shared" si="51"/>
        <v>2</v>
      </c>
      <c r="DI31" s="389">
        <f t="shared" si="52"/>
        <v>1002</v>
      </c>
      <c r="DJ31" s="390">
        <f t="shared" si="260"/>
        <v>6</v>
      </c>
      <c r="DK31" s="398" t="str">
        <f t="shared" si="53"/>
        <v>1|8|15,2|1002|6</v>
      </c>
      <c r="DM31" s="125">
        <v>4400</v>
      </c>
      <c r="DN31" s="388" t="s">
        <v>1543</v>
      </c>
      <c r="DO31" s="389">
        <f t="shared" si="54"/>
        <v>1</v>
      </c>
      <c r="DP31" s="389">
        <f t="shared" si="55"/>
        <v>8</v>
      </c>
      <c r="DQ31" s="390">
        <v>15</v>
      </c>
      <c r="DR31" s="388" t="s">
        <v>1623</v>
      </c>
      <c r="DS31" s="389">
        <f t="shared" si="56"/>
        <v>1</v>
      </c>
      <c r="DT31" s="389">
        <f t="shared" si="57"/>
        <v>2</v>
      </c>
      <c r="DU31" s="390">
        <v>150000</v>
      </c>
      <c r="DV31" s="398" t="str">
        <f t="shared" si="58"/>
        <v>1|8|15,1|2|150000</v>
      </c>
      <c r="DX31" s="125">
        <v>30000</v>
      </c>
      <c r="DY31" s="388" t="s">
        <v>1543</v>
      </c>
      <c r="DZ31" s="389">
        <f t="shared" si="274"/>
        <v>1</v>
      </c>
      <c r="EA31" s="389">
        <f t="shared" si="275"/>
        <v>8</v>
      </c>
      <c r="EB31" s="390">
        <v>15</v>
      </c>
      <c r="EC31" s="388" t="s">
        <v>1623</v>
      </c>
      <c r="ED31" s="389">
        <f t="shared" si="276"/>
        <v>1</v>
      </c>
      <c r="EE31" s="389">
        <f t="shared" si="277"/>
        <v>2</v>
      </c>
      <c r="EF31" s="390">
        <v>135000</v>
      </c>
      <c r="EG31" s="398" t="str">
        <f t="shared" si="278"/>
        <v>1|8|15,1|2|135000</v>
      </c>
      <c r="EI31" s="125">
        <v>3000</v>
      </c>
      <c r="EJ31" s="388" t="s">
        <v>1543</v>
      </c>
      <c r="EK31" s="389">
        <f t="shared" si="216"/>
        <v>1</v>
      </c>
      <c r="EL31" s="389">
        <f t="shared" si="217"/>
        <v>8</v>
      </c>
      <c r="EM31" s="390">
        <f t="shared" si="261"/>
        <v>6</v>
      </c>
      <c r="EN31" s="388" t="s">
        <v>1858</v>
      </c>
      <c r="EO31" s="389">
        <f t="shared" si="218"/>
        <v>2</v>
      </c>
      <c r="EP31" s="389">
        <f t="shared" si="219"/>
        <v>1002</v>
      </c>
      <c r="EQ31" s="390">
        <f t="shared" si="285"/>
        <v>3</v>
      </c>
      <c r="ER31" s="398" t="str">
        <f t="shared" si="220"/>
        <v>1|8|6,2|1002|3</v>
      </c>
      <c r="ET31" s="125">
        <v>3000</v>
      </c>
      <c r="EU31" s="388" t="s">
        <v>1543</v>
      </c>
      <c r="EV31" s="389">
        <f t="shared" si="221"/>
        <v>1</v>
      </c>
      <c r="EW31" s="389">
        <f t="shared" si="222"/>
        <v>8</v>
      </c>
      <c r="EX31" s="390">
        <f t="shared" si="262"/>
        <v>12</v>
      </c>
      <c r="EY31" s="388" t="s">
        <v>1859</v>
      </c>
      <c r="EZ31" s="389">
        <f t="shared" si="223"/>
        <v>2</v>
      </c>
      <c r="FA31" s="389">
        <f t="shared" si="224"/>
        <v>1001</v>
      </c>
      <c r="FB31" s="390">
        <f t="shared" si="286"/>
        <v>3</v>
      </c>
      <c r="FC31" s="398" t="str">
        <f t="shared" si="225"/>
        <v>1|8|12,2|1001|3</v>
      </c>
      <c r="FE31" s="125">
        <v>3000</v>
      </c>
      <c r="FF31" s="388" t="s">
        <v>1543</v>
      </c>
      <c r="FG31" s="389">
        <f t="shared" si="226"/>
        <v>1</v>
      </c>
      <c r="FH31" s="389">
        <f t="shared" si="227"/>
        <v>8</v>
      </c>
      <c r="FI31" s="390">
        <f t="shared" si="263"/>
        <v>18</v>
      </c>
      <c r="FJ31" s="388" t="s">
        <v>1878</v>
      </c>
      <c r="FK31" s="389">
        <f t="shared" si="228"/>
        <v>2</v>
      </c>
      <c r="FL31" s="389">
        <f t="shared" si="229"/>
        <v>1003</v>
      </c>
      <c r="FM31" s="390">
        <f t="shared" si="287"/>
        <v>3</v>
      </c>
      <c r="FN31" s="398" t="str">
        <f t="shared" si="230"/>
        <v>1|8|18,2|1003|3</v>
      </c>
      <c r="FP31" s="125">
        <v>3000</v>
      </c>
      <c r="FQ31" s="388" t="s">
        <v>1543</v>
      </c>
      <c r="FR31" s="389">
        <f t="shared" si="231"/>
        <v>1</v>
      </c>
      <c r="FS31" s="389">
        <f t="shared" si="232"/>
        <v>8</v>
      </c>
      <c r="FT31" s="390">
        <f t="shared" si="264"/>
        <v>24</v>
      </c>
      <c r="FU31" s="388" t="s">
        <v>1855</v>
      </c>
      <c r="FV31" s="389">
        <f t="shared" si="233"/>
        <v>2</v>
      </c>
      <c r="FW31" s="389">
        <f t="shared" si="234"/>
        <v>1003</v>
      </c>
      <c r="FX31" s="390">
        <f t="shared" si="288"/>
        <v>4</v>
      </c>
      <c r="FY31" s="398" t="str">
        <f t="shared" si="235"/>
        <v>1|8|24,2|1003|4</v>
      </c>
      <c r="GA31" s="125">
        <v>4400</v>
      </c>
      <c r="GB31" s="388" t="s">
        <v>1543</v>
      </c>
      <c r="GC31" s="389">
        <f t="shared" si="84"/>
        <v>1</v>
      </c>
      <c r="GD31" s="389">
        <f t="shared" si="85"/>
        <v>8</v>
      </c>
      <c r="GE31" s="390">
        <v>15</v>
      </c>
      <c r="GF31" s="388" t="s">
        <v>1623</v>
      </c>
      <c r="GG31" s="389">
        <f t="shared" si="86"/>
        <v>1</v>
      </c>
      <c r="GH31" s="389">
        <f t="shared" si="87"/>
        <v>2</v>
      </c>
      <c r="GI31" s="390">
        <v>135000</v>
      </c>
      <c r="GJ31" s="398" t="str">
        <f t="shared" si="88"/>
        <v>1|8|15,1|2|135000</v>
      </c>
      <c r="GL31" s="125">
        <v>4400</v>
      </c>
      <c r="GM31" s="388" t="s">
        <v>1543</v>
      </c>
      <c r="GN31" s="389">
        <f t="shared" si="89"/>
        <v>1</v>
      </c>
      <c r="GO31" s="389">
        <f t="shared" si="90"/>
        <v>8</v>
      </c>
      <c r="GP31" s="390">
        <v>15</v>
      </c>
      <c r="GQ31" s="388" t="s">
        <v>1623</v>
      </c>
      <c r="GR31" s="389">
        <f t="shared" si="91"/>
        <v>1</v>
      </c>
      <c r="GS31" s="389">
        <f t="shared" si="92"/>
        <v>2</v>
      </c>
      <c r="GT31" s="390">
        <v>135000</v>
      </c>
      <c r="GU31" s="398" t="str">
        <f t="shared" si="93"/>
        <v>1|8|15,1|2|135000</v>
      </c>
      <c r="GW31" s="125">
        <v>4400</v>
      </c>
      <c r="GX31" s="388" t="s">
        <v>1543</v>
      </c>
      <c r="GY31" s="389">
        <f t="shared" si="94"/>
        <v>1</v>
      </c>
      <c r="GZ31" s="389">
        <f t="shared" si="95"/>
        <v>8</v>
      </c>
      <c r="HA31" s="390">
        <v>15</v>
      </c>
      <c r="HB31" s="388" t="s">
        <v>1623</v>
      </c>
      <c r="HC31" s="389">
        <f t="shared" si="96"/>
        <v>1</v>
      </c>
      <c r="HD31" s="389">
        <f t="shared" si="97"/>
        <v>2</v>
      </c>
      <c r="HE31" s="390">
        <v>135000</v>
      </c>
      <c r="HF31" s="398" t="str">
        <f t="shared" si="98"/>
        <v>1|8|15,1|2|135000</v>
      </c>
      <c r="HH31" s="125">
        <v>4400</v>
      </c>
      <c r="HI31" s="388" t="s">
        <v>1543</v>
      </c>
      <c r="HJ31" s="389">
        <f t="shared" si="99"/>
        <v>1</v>
      </c>
      <c r="HK31" s="389">
        <f t="shared" si="100"/>
        <v>8</v>
      </c>
      <c r="HL31" s="390">
        <v>15</v>
      </c>
      <c r="HM31" s="388" t="s">
        <v>1623</v>
      </c>
      <c r="HN31" s="389">
        <f t="shared" si="101"/>
        <v>1</v>
      </c>
      <c r="HO31" s="389">
        <f t="shared" si="102"/>
        <v>2</v>
      </c>
      <c r="HP31" s="390">
        <v>135000</v>
      </c>
      <c r="HQ31" s="398" t="str">
        <f t="shared" si="103"/>
        <v>1|8|15,1|2|135000</v>
      </c>
      <c r="HS31" s="125">
        <v>3000</v>
      </c>
      <c r="HT31" s="388" t="s">
        <v>1543</v>
      </c>
      <c r="HU31" s="389">
        <f t="shared" si="236"/>
        <v>1</v>
      </c>
      <c r="HV31" s="389">
        <f t="shared" si="237"/>
        <v>8</v>
      </c>
      <c r="HW31" s="390">
        <f t="shared" si="265"/>
        <v>6</v>
      </c>
      <c r="HX31" s="388" t="s">
        <v>1860</v>
      </c>
      <c r="HY31" s="389">
        <f t="shared" si="238"/>
        <v>2</v>
      </c>
      <c r="HZ31" s="389">
        <f t="shared" si="239"/>
        <v>1001</v>
      </c>
      <c r="IA31" s="390">
        <f t="shared" si="289"/>
        <v>3</v>
      </c>
      <c r="IB31" s="398" t="str">
        <f t="shared" si="240"/>
        <v>1|8|6,2|1001|3</v>
      </c>
      <c r="ID31" s="125">
        <v>3000</v>
      </c>
      <c r="IE31" s="388" t="s">
        <v>1543</v>
      </c>
      <c r="IF31" s="389">
        <f t="shared" si="241"/>
        <v>1</v>
      </c>
      <c r="IG31" s="389">
        <f t="shared" si="242"/>
        <v>8</v>
      </c>
      <c r="IH31" s="390">
        <f t="shared" si="266"/>
        <v>12</v>
      </c>
      <c r="II31" s="388" t="s">
        <v>1644</v>
      </c>
      <c r="IJ31" s="389">
        <f t="shared" si="243"/>
        <v>2</v>
      </c>
      <c r="IK31" s="389">
        <f t="shared" si="244"/>
        <v>1001</v>
      </c>
      <c r="IL31" s="390">
        <f t="shared" si="290"/>
        <v>4</v>
      </c>
      <c r="IM31" s="398" t="str">
        <f t="shared" si="245"/>
        <v>1|8|12,2|1001|4</v>
      </c>
      <c r="IO31" s="125">
        <v>3000</v>
      </c>
      <c r="IP31" s="388" t="s">
        <v>1543</v>
      </c>
      <c r="IQ31" s="389">
        <f t="shared" si="246"/>
        <v>1</v>
      </c>
      <c r="IR31" s="389">
        <f t="shared" si="247"/>
        <v>8</v>
      </c>
      <c r="IS31" s="390">
        <f t="shared" si="267"/>
        <v>18</v>
      </c>
      <c r="IT31" s="388" t="s">
        <v>1861</v>
      </c>
      <c r="IU31" s="389">
        <f t="shared" si="248"/>
        <v>2</v>
      </c>
      <c r="IV31" s="389">
        <f t="shared" si="249"/>
        <v>1003</v>
      </c>
      <c r="IW31" s="390">
        <f t="shared" si="291"/>
        <v>3</v>
      </c>
      <c r="IX31" s="398" t="str">
        <f t="shared" si="250"/>
        <v>1|8|18,2|1003|3</v>
      </c>
      <c r="IZ31" s="125">
        <v>3000</v>
      </c>
      <c r="JA31" s="388" t="s">
        <v>1543</v>
      </c>
      <c r="JB31" s="389">
        <f t="shared" si="251"/>
        <v>1</v>
      </c>
      <c r="JC31" s="389">
        <f t="shared" si="252"/>
        <v>8</v>
      </c>
      <c r="JD31" s="390">
        <f t="shared" si="268"/>
        <v>24</v>
      </c>
      <c r="JE31" s="388" t="s">
        <v>1861</v>
      </c>
      <c r="JF31" s="389">
        <f t="shared" si="253"/>
        <v>2</v>
      </c>
      <c r="JG31" s="389">
        <f t="shared" si="254"/>
        <v>1003</v>
      </c>
      <c r="JH31" s="390">
        <f t="shared" si="292"/>
        <v>4</v>
      </c>
      <c r="JI31" s="398" t="str">
        <f t="shared" si="255"/>
        <v>1|8|24,2|1003|4</v>
      </c>
      <c r="PT31" s="341">
        <v>650</v>
      </c>
      <c r="PU31" s="388" t="s">
        <v>1543</v>
      </c>
      <c r="PV31" s="389">
        <f t="shared" si="175"/>
        <v>1</v>
      </c>
      <c r="PW31" s="389">
        <f t="shared" si="176"/>
        <v>8</v>
      </c>
      <c r="PX31" s="390">
        <v>5</v>
      </c>
      <c r="PY31" s="388" t="s">
        <v>1623</v>
      </c>
      <c r="PZ31" s="389">
        <f t="shared" si="177"/>
        <v>1</v>
      </c>
      <c r="QA31" s="389">
        <f t="shared" si="178"/>
        <v>2</v>
      </c>
      <c r="QB31" s="390">
        <v>135000</v>
      </c>
      <c r="QC31" s="398" t="str">
        <f t="shared" si="179"/>
        <v>1|8|5,1|2|135000</v>
      </c>
      <c r="QE31" s="402">
        <v>6500</v>
      </c>
      <c r="QF31" s="388" t="s">
        <v>1543</v>
      </c>
      <c r="QG31" s="389">
        <f t="shared" si="180"/>
        <v>1</v>
      </c>
      <c r="QH31" s="389">
        <f t="shared" si="181"/>
        <v>8</v>
      </c>
      <c r="QI31" s="390">
        <v>5</v>
      </c>
      <c r="QJ31" s="388" t="s">
        <v>1623</v>
      </c>
      <c r="QK31" s="389">
        <f t="shared" si="182"/>
        <v>1</v>
      </c>
      <c r="QL31" s="389">
        <f t="shared" si="183"/>
        <v>2</v>
      </c>
      <c r="QM31" s="390">
        <v>135000</v>
      </c>
      <c r="QN31" s="398" t="str">
        <f t="shared" si="184"/>
        <v>1|8|5,1|2|135000</v>
      </c>
      <c r="QP31" s="341">
        <v>280</v>
      </c>
      <c r="QQ31" s="388" t="s">
        <v>1543</v>
      </c>
      <c r="QR31" s="389">
        <f t="shared" si="185"/>
        <v>1</v>
      </c>
      <c r="QS31" s="389">
        <f t="shared" si="186"/>
        <v>8</v>
      </c>
      <c r="QT31" s="390">
        <v>10</v>
      </c>
      <c r="QU31" s="388" t="s">
        <v>1867</v>
      </c>
      <c r="QV31" s="389">
        <f t="shared" si="187"/>
        <v>2</v>
      </c>
      <c r="QW31" s="389">
        <f t="shared" si="188"/>
        <v>1001</v>
      </c>
      <c r="QX31" s="390">
        <v>2</v>
      </c>
      <c r="QY31" s="398" t="str">
        <f t="shared" si="189"/>
        <v>1|8|10,2|1001|2</v>
      </c>
      <c r="RA31" s="341">
        <v>280</v>
      </c>
      <c r="RB31" s="388" t="s">
        <v>1543</v>
      </c>
      <c r="RC31" s="389">
        <f t="shared" si="190"/>
        <v>1</v>
      </c>
      <c r="RD31" s="389">
        <f t="shared" si="191"/>
        <v>8</v>
      </c>
      <c r="RE31" s="390">
        <v>10</v>
      </c>
      <c r="RF31" s="388" t="s">
        <v>1865</v>
      </c>
      <c r="RG31" s="389">
        <f t="shared" si="192"/>
        <v>2</v>
      </c>
      <c r="RH31" s="389">
        <f t="shared" si="193"/>
        <v>1002</v>
      </c>
      <c r="RI31" s="390">
        <v>2</v>
      </c>
      <c r="RJ31" s="398" t="str">
        <f t="shared" si="194"/>
        <v>1|8|10,2|1002|2</v>
      </c>
      <c r="RK31" s="341">
        <v>160</v>
      </c>
      <c r="RL31" s="125">
        <f t="shared" si="149"/>
        <v>3840</v>
      </c>
      <c r="RM31" s="388" t="s">
        <v>1543</v>
      </c>
      <c r="RN31" s="389">
        <f t="shared" si="195"/>
        <v>1</v>
      </c>
      <c r="RO31" s="389">
        <f t="shared" si="196"/>
        <v>8</v>
      </c>
      <c r="RP31" s="390">
        <f t="shared" si="293"/>
        <v>15</v>
      </c>
      <c r="RQ31" s="388" t="s">
        <v>1623</v>
      </c>
      <c r="RR31" s="389">
        <f t="shared" si="197"/>
        <v>1</v>
      </c>
      <c r="RS31" s="389">
        <f t="shared" si="198"/>
        <v>2</v>
      </c>
      <c r="RT31" s="390">
        <v>135000</v>
      </c>
      <c r="RU31" s="398" t="str">
        <f t="shared" si="199"/>
        <v>1|8|15,1|2|135000</v>
      </c>
      <c r="RV31" s="341">
        <v>160</v>
      </c>
      <c r="RW31" s="125">
        <f t="shared" si="150"/>
        <v>3840</v>
      </c>
      <c r="RX31" s="388" t="s">
        <v>1543</v>
      </c>
      <c r="RY31" s="389">
        <f t="shared" si="200"/>
        <v>1</v>
      </c>
      <c r="RZ31" s="389">
        <f t="shared" si="201"/>
        <v>8</v>
      </c>
      <c r="SA31" s="390">
        <f t="shared" si="294"/>
        <v>15</v>
      </c>
      <c r="SB31" s="388" t="s">
        <v>1623</v>
      </c>
      <c r="SC31" s="389">
        <f t="shared" si="202"/>
        <v>1</v>
      </c>
      <c r="SD31" s="389">
        <f t="shared" si="203"/>
        <v>2</v>
      </c>
      <c r="SE31" s="390">
        <v>135000</v>
      </c>
      <c r="SF31" s="398" t="str">
        <f t="shared" si="204"/>
        <v>1|8|15,1|2|135000</v>
      </c>
      <c r="SG31" s="341">
        <v>160</v>
      </c>
      <c r="SH31" s="125">
        <f t="shared" si="151"/>
        <v>3840</v>
      </c>
      <c r="SI31" s="388" t="s">
        <v>1543</v>
      </c>
      <c r="SJ31" s="389">
        <f t="shared" si="205"/>
        <v>1</v>
      </c>
      <c r="SK31" s="389">
        <f t="shared" si="206"/>
        <v>8</v>
      </c>
      <c r="SL31" s="390">
        <f t="shared" si="295"/>
        <v>15</v>
      </c>
      <c r="SM31" s="388" t="s">
        <v>1623</v>
      </c>
      <c r="SN31" s="389">
        <f t="shared" si="207"/>
        <v>1</v>
      </c>
      <c r="SO31" s="389">
        <f t="shared" si="208"/>
        <v>2</v>
      </c>
      <c r="SP31" s="390">
        <v>135000</v>
      </c>
      <c r="SQ31" s="398" t="str">
        <f t="shared" si="209"/>
        <v>1|8|15,1|2|135000</v>
      </c>
      <c r="TY31" s="341">
        <f t="shared" si="152"/>
        <v>70</v>
      </c>
      <c r="TZ31" s="341">
        <v>140</v>
      </c>
      <c r="UA31" s="388" t="s">
        <v>1543</v>
      </c>
      <c r="UB31" s="389">
        <f t="shared" si="210"/>
        <v>1</v>
      </c>
      <c r="UC31" s="389">
        <f t="shared" si="271"/>
        <v>8</v>
      </c>
      <c r="UD31" s="390">
        <v>5</v>
      </c>
      <c r="UE31" s="388" t="s">
        <v>1859</v>
      </c>
      <c r="UF31" s="389">
        <f t="shared" si="212"/>
        <v>2</v>
      </c>
      <c r="UG31" s="389">
        <f t="shared" si="272"/>
        <v>1001</v>
      </c>
      <c r="UH31" s="390">
        <v>2</v>
      </c>
      <c r="UI31" s="398" t="str">
        <f t="shared" si="273"/>
        <v>1|8|5,2|1001|2</v>
      </c>
    </row>
    <row r="32" spans="1:555" ht="15" x14ac:dyDescent="0.35">
      <c r="A32" s="341" t="str">
        <f>'抽奖|MoonBless'!DN32</f>
        <v>超级武器碎片2</v>
      </c>
      <c r="B32" s="341">
        <f>'抽奖|MoonBless'!DO32</f>
        <v>0.5</v>
      </c>
      <c r="C32" s="341">
        <f>'抽奖|MoonBless'!DP32</f>
        <v>10</v>
      </c>
      <c r="D32" s="341">
        <f>'抽奖|MoonBless'!DQ32</f>
        <v>2</v>
      </c>
      <c r="E32" s="341">
        <f>'抽奖|MoonBless'!DR32</f>
        <v>1016</v>
      </c>
      <c r="G32" s="125">
        <f t="shared" si="257"/>
        <v>125</v>
      </c>
      <c r="H32" s="388" t="s">
        <v>1543</v>
      </c>
      <c r="I32" s="389">
        <f t="shared" si="5"/>
        <v>1</v>
      </c>
      <c r="J32" s="389">
        <f t="shared" si="6"/>
        <v>8</v>
      </c>
      <c r="K32" s="390">
        <v>20</v>
      </c>
      <c r="L32" s="388" t="s">
        <v>1623</v>
      </c>
      <c r="M32" s="389">
        <f t="shared" si="7"/>
        <v>1</v>
      </c>
      <c r="N32" s="389">
        <f t="shared" si="8"/>
        <v>2</v>
      </c>
      <c r="O32" s="390">
        <v>135000</v>
      </c>
      <c r="P32" s="341" t="str">
        <f t="shared" si="9"/>
        <v>1|8|20,1|2|135000</v>
      </c>
      <c r="Q32" s="404">
        <f t="shared" si="10"/>
        <v>41.666666666666664</v>
      </c>
      <c r="R32" s="125">
        <v>900000</v>
      </c>
      <c r="S32" s="388" t="s">
        <v>1543</v>
      </c>
      <c r="T32" s="389">
        <f t="shared" si="314"/>
        <v>1</v>
      </c>
      <c r="U32" s="389">
        <f t="shared" si="315"/>
        <v>8</v>
      </c>
      <c r="V32" s="390">
        <f t="shared" si="297"/>
        <v>20</v>
      </c>
      <c r="W32" s="388" t="s">
        <v>1623</v>
      </c>
      <c r="X32" s="389">
        <f t="shared" si="316"/>
        <v>1</v>
      </c>
      <c r="Y32" s="389">
        <f t="shared" si="317"/>
        <v>2</v>
      </c>
      <c r="Z32" s="390">
        <v>135000</v>
      </c>
      <c r="AA32" s="341" t="str">
        <f t="shared" si="318"/>
        <v>1|8|20,1|2|135000</v>
      </c>
      <c r="AM32" s="341">
        <f t="shared" si="154"/>
        <v>75</v>
      </c>
      <c r="AN32" s="125">
        <v>300</v>
      </c>
      <c r="AO32" s="388" t="s">
        <v>1543</v>
      </c>
      <c r="AP32" s="389">
        <f t="shared" si="155"/>
        <v>1</v>
      </c>
      <c r="AQ32" s="389">
        <f t="shared" si="156"/>
        <v>8</v>
      </c>
      <c r="AR32" s="390">
        <f t="shared" si="298"/>
        <v>20</v>
      </c>
      <c r="AS32" s="388" t="s">
        <v>1644</v>
      </c>
      <c r="AT32" s="389">
        <f t="shared" si="157"/>
        <v>2</v>
      </c>
      <c r="AU32" s="389">
        <f t="shared" si="158"/>
        <v>1001</v>
      </c>
      <c r="AV32" s="390">
        <f t="shared" si="296"/>
        <v>4</v>
      </c>
      <c r="AW32" s="341" t="str">
        <f t="shared" si="159"/>
        <v>1|8|20,2|1001|4</v>
      </c>
      <c r="AX32" s="403">
        <f t="shared" si="27"/>
        <v>116.66666666666667</v>
      </c>
      <c r="AY32" s="125">
        <v>7000</v>
      </c>
      <c r="AZ32" s="388" t="s">
        <v>1543</v>
      </c>
      <c r="BA32" s="389">
        <f t="shared" si="324"/>
        <v>1</v>
      </c>
      <c r="BB32" s="389">
        <f t="shared" si="325"/>
        <v>8</v>
      </c>
      <c r="BC32" s="390">
        <v>10</v>
      </c>
      <c r="BD32" s="388" t="s">
        <v>1653</v>
      </c>
      <c r="BE32" s="389">
        <f t="shared" si="326"/>
        <v>1</v>
      </c>
      <c r="BF32" s="389">
        <f t="shared" si="327"/>
        <v>2</v>
      </c>
      <c r="BG32" s="390">
        <v>140000</v>
      </c>
      <c r="BH32" s="341" t="str">
        <f t="shared" si="328"/>
        <v>1|8|10,1|2|140000</v>
      </c>
      <c r="BT32" s="341">
        <f t="shared" si="38"/>
        <v>190000000</v>
      </c>
      <c r="BU32" s="402">
        <v>3800000000</v>
      </c>
      <c r="BV32" s="388" t="s">
        <v>1731</v>
      </c>
      <c r="BW32" s="389">
        <f t="shared" si="329"/>
        <v>1</v>
      </c>
      <c r="BX32" s="389">
        <f t="shared" si="330"/>
        <v>8</v>
      </c>
      <c r="BY32" s="390">
        <v>10</v>
      </c>
      <c r="BZ32" s="388" t="s">
        <v>1856</v>
      </c>
      <c r="CA32" s="389">
        <f t="shared" si="331"/>
        <v>2</v>
      </c>
      <c r="CB32" s="389">
        <f t="shared" si="332"/>
        <v>1001</v>
      </c>
      <c r="CC32" s="390">
        <f t="shared" si="258"/>
        <v>7</v>
      </c>
      <c r="CD32" s="398" t="str">
        <f t="shared" si="333"/>
        <v>1|8|10,2|1001|7</v>
      </c>
      <c r="CF32" s="125">
        <v>4600</v>
      </c>
      <c r="CG32" s="388" t="s">
        <v>1543</v>
      </c>
      <c r="CH32" s="389">
        <f t="shared" si="39"/>
        <v>1</v>
      </c>
      <c r="CI32" s="389">
        <f t="shared" si="40"/>
        <v>8</v>
      </c>
      <c r="CJ32" s="390">
        <v>15</v>
      </c>
      <c r="CK32" s="388" t="s">
        <v>1857</v>
      </c>
      <c r="CL32" s="389">
        <f t="shared" si="41"/>
        <v>1</v>
      </c>
      <c r="CM32" s="389">
        <f t="shared" si="42"/>
        <v>1</v>
      </c>
      <c r="CN32" s="390">
        <f t="shared" si="215"/>
        <v>14</v>
      </c>
      <c r="CO32" s="398" t="str">
        <f t="shared" si="43"/>
        <v>1|8|15,1|1|14</v>
      </c>
      <c r="CQ32" s="125">
        <v>4600</v>
      </c>
      <c r="CR32" s="388" t="s">
        <v>1543</v>
      </c>
      <c r="CS32" s="389">
        <f t="shared" si="44"/>
        <v>1</v>
      </c>
      <c r="CT32" s="389">
        <f t="shared" si="45"/>
        <v>8</v>
      </c>
      <c r="CU32" s="390">
        <v>15</v>
      </c>
      <c r="CV32" s="388" t="s">
        <v>1644</v>
      </c>
      <c r="CW32" s="389">
        <f t="shared" si="46"/>
        <v>2</v>
      </c>
      <c r="CX32" s="389">
        <f t="shared" si="47"/>
        <v>1001</v>
      </c>
      <c r="CY32" s="390">
        <f t="shared" si="259"/>
        <v>6</v>
      </c>
      <c r="CZ32" s="398" t="str">
        <f t="shared" si="48"/>
        <v>1|8|15,2|1001|6</v>
      </c>
      <c r="DB32" s="125">
        <v>4600</v>
      </c>
      <c r="DC32" s="388" t="s">
        <v>1543</v>
      </c>
      <c r="DD32" s="389">
        <f t="shared" si="49"/>
        <v>1</v>
      </c>
      <c r="DE32" s="389">
        <f t="shared" si="50"/>
        <v>8</v>
      </c>
      <c r="DF32" s="390">
        <v>15</v>
      </c>
      <c r="DG32" s="388" t="s">
        <v>1858</v>
      </c>
      <c r="DH32" s="389">
        <f t="shared" si="51"/>
        <v>2</v>
      </c>
      <c r="DI32" s="389">
        <f t="shared" si="52"/>
        <v>1002</v>
      </c>
      <c r="DJ32" s="390">
        <f t="shared" si="260"/>
        <v>6</v>
      </c>
      <c r="DK32" s="398" t="str">
        <f t="shared" si="53"/>
        <v>1|8|15,2|1002|6</v>
      </c>
      <c r="DM32" s="125">
        <v>4600</v>
      </c>
      <c r="DN32" s="388" t="s">
        <v>1543</v>
      </c>
      <c r="DO32" s="389">
        <f t="shared" si="54"/>
        <v>1</v>
      </c>
      <c r="DP32" s="389">
        <f t="shared" si="55"/>
        <v>8</v>
      </c>
      <c r="DQ32" s="390">
        <v>15</v>
      </c>
      <c r="DR32" s="388" t="s">
        <v>1623</v>
      </c>
      <c r="DS32" s="389">
        <f t="shared" si="56"/>
        <v>1</v>
      </c>
      <c r="DT32" s="389">
        <f t="shared" si="57"/>
        <v>2</v>
      </c>
      <c r="DU32" s="390">
        <v>155000</v>
      </c>
      <c r="DV32" s="398" t="str">
        <f t="shared" si="58"/>
        <v>1|8|15,1|2|155000</v>
      </c>
      <c r="DX32" s="125">
        <v>35000</v>
      </c>
      <c r="DY32" s="388" t="s">
        <v>1543</v>
      </c>
      <c r="DZ32" s="389">
        <f t="shared" si="274"/>
        <v>1</v>
      </c>
      <c r="EA32" s="389">
        <f t="shared" si="275"/>
        <v>8</v>
      </c>
      <c r="EB32" s="390">
        <v>15</v>
      </c>
      <c r="EC32" s="388" t="s">
        <v>1623</v>
      </c>
      <c r="ED32" s="389">
        <f t="shared" si="276"/>
        <v>1</v>
      </c>
      <c r="EE32" s="389">
        <f t="shared" si="277"/>
        <v>2</v>
      </c>
      <c r="EF32" s="390">
        <v>140000</v>
      </c>
      <c r="EG32" s="398" t="str">
        <f t="shared" si="278"/>
        <v>1|8|15,1|2|140000</v>
      </c>
      <c r="EI32" s="125">
        <v>3500</v>
      </c>
      <c r="EJ32" s="388" t="s">
        <v>1543</v>
      </c>
      <c r="EK32" s="389">
        <f t="shared" si="216"/>
        <v>1</v>
      </c>
      <c r="EL32" s="389">
        <f t="shared" si="217"/>
        <v>8</v>
      </c>
      <c r="EM32" s="390">
        <f t="shared" si="261"/>
        <v>6</v>
      </c>
      <c r="EN32" s="388" t="s">
        <v>1858</v>
      </c>
      <c r="EO32" s="389">
        <f t="shared" si="218"/>
        <v>2</v>
      </c>
      <c r="EP32" s="389">
        <f t="shared" si="219"/>
        <v>1002</v>
      </c>
      <c r="EQ32" s="390">
        <f t="shared" si="285"/>
        <v>3</v>
      </c>
      <c r="ER32" s="398" t="str">
        <f t="shared" si="220"/>
        <v>1|8|6,2|1002|3</v>
      </c>
      <c r="ET32" s="125">
        <v>3500</v>
      </c>
      <c r="EU32" s="388" t="s">
        <v>1543</v>
      </c>
      <c r="EV32" s="389">
        <f t="shared" si="221"/>
        <v>1</v>
      </c>
      <c r="EW32" s="389">
        <f t="shared" si="222"/>
        <v>8</v>
      </c>
      <c r="EX32" s="390">
        <f t="shared" si="262"/>
        <v>12</v>
      </c>
      <c r="EY32" s="388" t="s">
        <v>1859</v>
      </c>
      <c r="EZ32" s="389">
        <f t="shared" si="223"/>
        <v>2</v>
      </c>
      <c r="FA32" s="389">
        <f t="shared" si="224"/>
        <v>1001</v>
      </c>
      <c r="FB32" s="390">
        <f t="shared" si="286"/>
        <v>3</v>
      </c>
      <c r="FC32" s="398" t="str">
        <f t="shared" si="225"/>
        <v>1|8|12,2|1001|3</v>
      </c>
      <c r="FE32" s="125">
        <v>3500</v>
      </c>
      <c r="FF32" s="388" t="s">
        <v>1543</v>
      </c>
      <c r="FG32" s="389">
        <f t="shared" si="226"/>
        <v>1</v>
      </c>
      <c r="FH32" s="389">
        <f t="shared" si="227"/>
        <v>8</v>
      </c>
      <c r="FI32" s="390">
        <f t="shared" si="263"/>
        <v>18</v>
      </c>
      <c r="FJ32" s="388" t="s">
        <v>1878</v>
      </c>
      <c r="FK32" s="389">
        <f t="shared" si="228"/>
        <v>2</v>
      </c>
      <c r="FL32" s="389">
        <f t="shared" si="229"/>
        <v>1003</v>
      </c>
      <c r="FM32" s="390">
        <f t="shared" si="287"/>
        <v>3</v>
      </c>
      <c r="FN32" s="398" t="str">
        <f t="shared" si="230"/>
        <v>1|8|18,2|1003|3</v>
      </c>
      <c r="FP32" s="125">
        <v>3500</v>
      </c>
      <c r="FQ32" s="388" t="s">
        <v>1543</v>
      </c>
      <c r="FR32" s="389">
        <f t="shared" si="231"/>
        <v>1</v>
      </c>
      <c r="FS32" s="389">
        <f t="shared" si="232"/>
        <v>8</v>
      </c>
      <c r="FT32" s="390">
        <f t="shared" si="264"/>
        <v>24</v>
      </c>
      <c r="FU32" s="388" t="s">
        <v>1855</v>
      </c>
      <c r="FV32" s="389">
        <f t="shared" si="233"/>
        <v>2</v>
      </c>
      <c r="FW32" s="389">
        <f t="shared" si="234"/>
        <v>1003</v>
      </c>
      <c r="FX32" s="390">
        <f t="shared" si="288"/>
        <v>4</v>
      </c>
      <c r="FY32" s="398" t="str">
        <f t="shared" si="235"/>
        <v>1|8|24,2|1003|4</v>
      </c>
      <c r="GA32" s="125">
        <v>4600</v>
      </c>
      <c r="GB32" s="388" t="s">
        <v>1543</v>
      </c>
      <c r="GC32" s="389">
        <f t="shared" si="84"/>
        <v>1</v>
      </c>
      <c r="GD32" s="389">
        <f t="shared" si="85"/>
        <v>8</v>
      </c>
      <c r="GE32" s="390">
        <v>15</v>
      </c>
      <c r="GF32" s="388" t="s">
        <v>1623</v>
      </c>
      <c r="GG32" s="389">
        <f t="shared" si="86"/>
        <v>1</v>
      </c>
      <c r="GH32" s="389">
        <f t="shared" si="87"/>
        <v>2</v>
      </c>
      <c r="GI32" s="390">
        <v>140000</v>
      </c>
      <c r="GJ32" s="398" t="str">
        <f t="shared" si="88"/>
        <v>1|8|15,1|2|140000</v>
      </c>
      <c r="GL32" s="125">
        <v>4600</v>
      </c>
      <c r="GM32" s="388" t="s">
        <v>1543</v>
      </c>
      <c r="GN32" s="389">
        <f t="shared" si="89"/>
        <v>1</v>
      </c>
      <c r="GO32" s="389">
        <f t="shared" si="90"/>
        <v>8</v>
      </c>
      <c r="GP32" s="390">
        <v>15</v>
      </c>
      <c r="GQ32" s="388" t="s">
        <v>1623</v>
      </c>
      <c r="GR32" s="389">
        <f t="shared" si="91"/>
        <v>1</v>
      </c>
      <c r="GS32" s="389">
        <f t="shared" si="92"/>
        <v>2</v>
      </c>
      <c r="GT32" s="390">
        <v>140000</v>
      </c>
      <c r="GU32" s="398" t="str">
        <f t="shared" si="93"/>
        <v>1|8|15,1|2|140000</v>
      </c>
      <c r="GW32" s="125">
        <v>4600</v>
      </c>
      <c r="GX32" s="388" t="s">
        <v>1543</v>
      </c>
      <c r="GY32" s="389">
        <f t="shared" si="94"/>
        <v>1</v>
      </c>
      <c r="GZ32" s="389">
        <f t="shared" si="95"/>
        <v>8</v>
      </c>
      <c r="HA32" s="390">
        <v>15</v>
      </c>
      <c r="HB32" s="388" t="s">
        <v>1623</v>
      </c>
      <c r="HC32" s="389">
        <f t="shared" si="96"/>
        <v>1</v>
      </c>
      <c r="HD32" s="389">
        <f t="shared" si="97"/>
        <v>2</v>
      </c>
      <c r="HE32" s="390">
        <v>140000</v>
      </c>
      <c r="HF32" s="398" t="str">
        <f t="shared" si="98"/>
        <v>1|8|15,1|2|140000</v>
      </c>
      <c r="HH32" s="125">
        <v>4600</v>
      </c>
      <c r="HI32" s="388" t="s">
        <v>1543</v>
      </c>
      <c r="HJ32" s="389">
        <f t="shared" si="99"/>
        <v>1</v>
      </c>
      <c r="HK32" s="389">
        <f t="shared" si="100"/>
        <v>8</v>
      </c>
      <c r="HL32" s="390">
        <v>15</v>
      </c>
      <c r="HM32" s="388" t="s">
        <v>1623</v>
      </c>
      <c r="HN32" s="389">
        <f t="shared" si="101"/>
        <v>1</v>
      </c>
      <c r="HO32" s="389">
        <f t="shared" si="102"/>
        <v>2</v>
      </c>
      <c r="HP32" s="390">
        <v>140000</v>
      </c>
      <c r="HQ32" s="398" t="str">
        <f t="shared" si="103"/>
        <v>1|8|15,1|2|140000</v>
      </c>
      <c r="HS32" s="125">
        <v>3500</v>
      </c>
      <c r="HT32" s="388" t="s">
        <v>1543</v>
      </c>
      <c r="HU32" s="389">
        <f t="shared" si="236"/>
        <v>1</v>
      </c>
      <c r="HV32" s="389">
        <f t="shared" si="237"/>
        <v>8</v>
      </c>
      <c r="HW32" s="390">
        <f t="shared" si="265"/>
        <v>6</v>
      </c>
      <c r="HX32" s="388" t="s">
        <v>1860</v>
      </c>
      <c r="HY32" s="389">
        <f t="shared" si="238"/>
        <v>2</v>
      </c>
      <c r="HZ32" s="389">
        <f t="shared" si="239"/>
        <v>1001</v>
      </c>
      <c r="IA32" s="390">
        <f t="shared" si="289"/>
        <v>3</v>
      </c>
      <c r="IB32" s="398" t="str">
        <f t="shared" si="240"/>
        <v>1|8|6,2|1001|3</v>
      </c>
      <c r="ID32" s="125">
        <v>3500</v>
      </c>
      <c r="IE32" s="388" t="s">
        <v>1543</v>
      </c>
      <c r="IF32" s="389">
        <f t="shared" si="241"/>
        <v>1</v>
      </c>
      <c r="IG32" s="389">
        <f t="shared" si="242"/>
        <v>8</v>
      </c>
      <c r="IH32" s="390">
        <f t="shared" si="266"/>
        <v>12</v>
      </c>
      <c r="II32" s="388" t="s">
        <v>1644</v>
      </c>
      <c r="IJ32" s="389">
        <f t="shared" si="243"/>
        <v>2</v>
      </c>
      <c r="IK32" s="389">
        <f t="shared" si="244"/>
        <v>1001</v>
      </c>
      <c r="IL32" s="390">
        <f t="shared" si="290"/>
        <v>4</v>
      </c>
      <c r="IM32" s="398" t="str">
        <f t="shared" si="245"/>
        <v>1|8|12,2|1001|4</v>
      </c>
      <c r="IO32" s="125">
        <v>3500</v>
      </c>
      <c r="IP32" s="388" t="s">
        <v>1543</v>
      </c>
      <c r="IQ32" s="389">
        <f t="shared" si="246"/>
        <v>1</v>
      </c>
      <c r="IR32" s="389">
        <f t="shared" si="247"/>
        <v>8</v>
      </c>
      <c r="IS32" s="390">
        <f t="shared" si="267"/>
        <v>18</v>
      </c>
      <c r="IT32" s="388" t="s">
        <v>1861</v>
      </c>
      <c r="IU32" s="389">
        <f t="shared" si="248"/>
        <v>2</v>
      </c>
      <c r="IV32" s="389">
        <f t="shared" si="249"/>
        <v>1003</v>
      </c>
      <c r="IW32" s="390">
        <f t="shared" si="291"/>
        <v>3</v>
      </c>
      <c r="IX32" s="398" t="str">
        <f t="shared" si="250"/>
        <v>1|8|18,2|1003|3</v>
      </c>
      <c r="IZ32" s="125">
        <v>3500</v>
      </c>
      <c r="JA32" s="388" t="s">
        <v>1543</v>
      </c>
      <c r="JB32" s="389">
        <f t="shared" si="251"/>
        <v>1</v>
      </c>
      <c r="JC32" s="389">
        <f t="shared" si="252"/>
        <v>8</v>
      </c>
      <c r="JD32" s="390">
        <f t="shared" si="268"/>
        <v>24</v>
      </c>
      <c r="JE32" s="388" t="s">
        <v>1861</v>
      </c>
      <c r="JF32" s="389">
        <f t="shared" si="253"/>
        <v>2</v>
      </c>
      <c r="JG32" s="389">
        <f t="shared" si="254"/>
        <v>1003</v>
      </c>
      <c r="JH32" s="390">
        <f t="shared" si="292"/>
        <v>4</v>
      </c>
      <c r="JI32" s="398" t="str">
        <f t="shared" si="255"/>
        <v>1|8|24,2|1003|4</v>
      </c>
      <c r="PT32" s="341">
        <v>700</v>
      </c>
      <c r="PU32" s="388" t="s">
        <v>1543</v>
      </c>
      <c r="PV32" s="389">
        <f t="shared" si="175"/>
        <v>1</v>
      </c>
      <c r="PW32" s="389">
        <f t="shared" si="176"/>
        <v>8</v>
      </c>
      <c r="PX32" s="390">
        <v>5</v>
      </c>
      <c r="PY32" s="388" t="s">
        <v>1623</v>
      </c>
      <c r="PZ32" s="389">
        <f t="shared" si="177"/>
        <v>1</v>
      </c>
      <c r="QA32" s="389">
        <f t="shared" si="178"/>
        <v>2</v>
      </c>
      <c r="QB32" s="390">
        <v>140000</v>
      </c>
      <c r="QC32" s="398" t="str">
        <f t="shared" si="179"/>
        <v>1|8|5,1|2|140000</v>
      </c>
      <c r="QE32" s="402">
        <v>7000</v>
      </c>
      <c r="QF32" s="388" t="s">
        <v>1543</v>
      </c>
      <c r="QG32" s="389">
        <f t="shared" si="180"/>
        <v>1</v>
      </c>
      <c r="QH32" s="389">
        <f t="shared" si="181"/>
        <v>8</v>
      </c>
      <c r="QI32" s="390">
        <v>5</v>
      </c>
      <c r="QJ32" s="388" t="s">
        <v>1623</v>
      </c>
      <c r="QK32" s="389">
        <f t="shared" si="182"/>
        <v>1</v>
      </c>
      <c r="QL32" s="389">
        <f t="shared" si="183"/>
        <v>2</v>
      </c>
      <c r="QM32" s="390">
        <v>140000</v>
      </c>
      <c r="QN32" s="398" t="str">
        <f t="shared" si="184"/>
        <v>1|8|5,1|2|140000</v>
      </c>
      <c r="QP32" s="341">
        <v>300</v>
      </c>
      <c r="QQ32" s="388" t="s">
        <v>1543</v>
      </c>
      <c r="QR32" s="389">
        <f t="shared" si="185"/>
        <v>1</v>
      </c>
      <c r="QS32" s="389">
        <f t="shared" si="186"/>
        <v>8</v>
      </c>
      <c r="QT32" s="390">
        <v>10</v>
      </c>
      <c r="QU32" s="388" t="s">
        <v>1867</v>
      </c>
      <c r="QV32" s="389">
        <f t="shared" si="187"/>
        <v>2</v>
      </c>
      <c r="QW32" s="389">
        <f t="shared" si="188"/>
        <v>1001</v>
      </c>
      <c r="QX32" s="390">
        <v>2</v>
      </c>
      <c r="QY32" s="398" t="str">
        <f t="shared" si="189"/>
        <v>1|8|10,2|1001|2</v>
      </c>
      <c r="RA32" s="341">
        <v>300</v>
      </c>
      <c r="RB32" s="388" t="s">
        <v>1543</v>
      </c>
      <c r="RC32" s="389">
        <f t="shared" si="190"/>
        <v>1</v>
      </c>
      <c r="RD32" s="389">
        <f t="shared" si="191"/>
        <v>8</v>
      </c>
      <c r="RE32" s="390">
        <v>10</v>
      </c>
      <c r="RF32" s="388" t="s">
        <v>1865</v>
      </c>
      <c r="RG32" s="389">
        <f t="shared" si="192"/>
        <v>2</v>
      </c>
      <c r="RH32" s="389">
        <f t="shared" si="193"/>
        <v>1002</v>
      </c>
      <c r="RI32" s="390">
        <v>2</v>
      </c>
      <c r="RJ32" s="398" t="str">
        <f t="shared" si="194"/>
        <v>1|8|10,2|1002|2</v>
      </c>
      <c r="RK32" s="341">
        <v>170</v>
      </c>
      <c r="RL32" s="125">
        <f t="shared" si="149"/>
        <v>4080</v>
      </c>
      <c r="RM32" s="388" t="s">
        <v>1543</v>
      </c>
      <c r="RN32" s="389">
        <f t="shared" si="195"/>
        <v>1</v>
      </c>
      <c r="RO32" s="389">
        <f t="shared" si="196"/>
        <v>8</v>
      </c>
      <c r="RP32" s="390">
        <f t="shared" si="293"/>
        <v>15</v>
      </c>
      <c r="RQ32" s="388" t="s">
        <v>1623</v>
      </c>
      <c r="RR32" s="389">
        <f t="shared" si="197"/>
        <v>1</v>
      </c>
      <c r="RS32" s="389">
        <f t="shared" si="198"/>
        <v>2</v>
      </c>
      <c r="RT32" s="390">
        <v>140000</v>
      </c>
      <c r="RU32" s="398" t="str">
        <f t="shared" si="199"/>
        <v>1|8|15,1|2|140000</v>
      </c>
      <c r="RV32" s="341">
        <v>170</v>
      </c>
      <c r="RW32" s="125">
        <f t="shared" si="150"/>
        <v>4080</v>
      </c>
      <c r="RX32" s="388" t="s">
        <v>1543</v>
      </c>
      <c r="RY32" s="389">
        <f t="shared" si="200"/>
        <v>1</v>
      </c>
      <c r="RZ32" s="389">
        <f t="shared" si="201"/>
        <v>8</v>
      </c>
      <c r="SA32" s="390">
        <f t="shared" si="294"/>
        <v>15</v>
      </c>
      <c r="SB32" s="388" t="s">
        <v>1623</v>
      </c>
      <c r="SC32" s="389">
        <f t="shared" si="202"/>
        <v>1</v>
      </c>
      <c r="SD32" s="389">
        <f t="shared" si="203"/>
        <v>2</v>
      </c>
      <c r="SE32" s="390">
        <v>140000</v>
      </c>
      <c r="SF32" s="398" t="str">
        <f t="shared" si="204"/>
        <v>1|8|15,1|2|140000</v>
      </c>
      <c r="SG32" s="341">
        <v>170</v>
      </c>
      <c r="SH32" s="125">
        <f t="shared" si="151"/>
        <v>4080</v>
      </c>
      <c r="SI32" s="388" t="s">
        <v>1543</v>
      </c>
      <c r="SJ32" s="389">
        <f t="shared" si="205"/>
        <v>1</v>
      </c>
      <c r="SK32" s="389">
        <f t="shared" si="206"/>
        <v>8</v>
      </c>
      <c r="SL32" s="390">
        <f t="shared" si="295"/>
        <v>15</v>
      </c>
      <c r="SM32" s="388" t="s">
        <v>1623</v>
      </c>
      <c r="SN32" s="389">
        <f t="shared" si="207"/>
        <v>1</v>
      </c>
      <c r="SO32" s="389">
        <f t="shared" si="208"/>
        <v>2</v>
      </c>
      <c r="SP32" s="390">
        <v>140000</v>
      </c>
      <c r="SQ32" s="398" t="str">
        <f t="shared" si="209"/>
        <v>1|8|15,1|2|140000</v>
      </c>
      <c r="TY32" s="341">
        <f t="shared" si="152"/>
        <v>75</v>
      </c>
      <c r="TZ32" s="341">
        <v>150</v>
      </c>
      <c r="UA32" s="388" t="s">
        <v>1543</v>
      </c>
      <c r="UB32" s="389">
        <f t="shared" si="210"/>
        <v>1</v>
      </c>
      <c r="UC32" s="389">
        <f t="shared" si="271"/>
        <v>8</v>
      </c>
      <c r="UD32" s="390">
        <v>5</v>
      </c>
      <c r="UE32" s="388" t="s">
        <v>1859</v>
      </c>
      <c r="UF32" s="389">
        <f t="shared" si="212"/>
        <v>2</v>
      </c>
      <c r="UG32" s="389">
        <f t="shared" si="272"/>
        <v>1001</v>
      </c>
      <c r="UH32" s="390">
        <v>2</v>
      </c>
      <c r="UI32" s="398" t="str">
        <f t="shared" si="273"/>
        <v>1|8|5,2|1001|2</v>
      </c>
    </row>
    <row r="33" spans="1:555" ht="15" x14ac:dyDescent="0.35">
      <c r="A33" s="341" t="str">
        <f>'抽奖|MoonBless'!DN33</f>
        <v>超级武器碎片3</v>
      </c>
      <c r="B33" s="341">
        <f>'抽奖|MoonBless'!DO33</f>
        <v>1.25</v>
      </c>
      <c r="C33" s="341">
        <f>'抽奖|MoonBless'!DP33</f>
        <v>25</v>
      </c>
      <c r="D33" s="341">
        <f>'抽奖|MoonBless'!DQ33</f>
        <v>2</v>
      </c>
      <c r="E33" s="341">
        <f>'抽奖|MoonBless'!DR33</f>
        <v>1017</v>
      </c>
      <c r="G33" s="125">
        <f t="shared" si="257"/>
        <v>130</v>
      </c>
      <c r="H33" s="388" t="s">
        <v>1543</v>
      </c>
      <c r="I33" s="389">
        <f t="shared" si="5"/>
        <v>1</v>
      </c>
      <c r="J33" s="389">
        <f t="shared" si="6"/>
        <v>8</v>
      </c>
      <c r="K33" s="390">
        <v>20</v>
      </c>
      <c r="L33" s="388" t="s">
        <v>1623</v>
      </c>
      <c r="M33" s="389">
        <f t="shared" si="7"/>
        <v>1</v>
      </c>
      <c r="N33" s="389">
        <f t="shared" si="8"/>
        <v>2</v>
      </c>
      <c r="O33" s="390">
        <v>140000</v>
      </c>
      <c r="P33" s="341" t="str">
        <f t="shared" si="9"/>
        <v>1|8|20,1|2|140000</v>
      </c>
      <c r="Q33" s="404">
        <f t="shared" si="10"/>
        <v>43.981481481481488</v>
      </c>
      <c r="R33" s="125">
        <v>950000</v>
      </c>
      <c r="S33" s="388" t="s">
        <v>1543</v>
      </c>
      <c r="T33" s="389">
        <f t="shared" si="314"/>
        <v>1</v>
      </c>
      <c r="U33" s="389">
        <f t="shared" si="315"/>
        <v>8</v>
      </c>
      <c r="V33" s="390">
        <f t="shared" si="297"/>
        <v>20</v>
      </c>
      <c r="W33" s="388" t="s">
        <v>1623</v>
      </c>
      <c r="X33" s="389">
        <f t="shared" si="316"/>
        <v>1</v>
      </c>
      <c r="Y33" s="389">
        <f t="shared" si="317"/>
        <v>2</v>
      </c>
      <c r="Z33" s="390">
        <v>140000</v>
      </c>
      <c r="AA33" s="341" t="str">
        <f t="shared" si="318"/>
        <v>1|8|20,1|2|140000</v>
      </c>
      <c r="AM33" s="341">
        <f t="shared" si="154"/>
        <v>80</v>
      </c>
      <c r="AN33" s="125">
        <v>320</v>
      </c>
      <c r="AO33" s="388" t="s">
        <v>1543</v>
      </c>
      <c r="AP33" s="389">
        <f t="shared" si="155"/>
        <v>1</v>
      </c>
      <c r="AQ33" s="389">
        <f t="shared" si="156"/>
        <v>8</v>
      </c>
      <c r="AR33" s="390">
        <f t="shared" si="298"/>
        <v>20</v>
      </c>
      <c r="AS33" s="388" t="s">
        <v>1644</v>
      </c>
      <c r="AT33" s="389">
        <f t="shared" si="157"/>
        <v>2</v>
      </c>
      <c r="AU33" s="389">
        <f t="shared" si="158"/>
        <v>1001</v>
      </c>
      <c r="AV33" s="390">
        <f t="shared" si="296"/>
        <v>4</v>
      </c>
      <c r="AW33" s="341" t="str">
        <f t="shared" si="159"/>
        <v>1|8|20,2|1001|4</v>
      </c>
      <c r="AX33" s="403">
        <f t="shared" si="27"/>
        <v>125</v>
      </c>
      <c r="AY33" s="125">
        <v>7500</v>
      </c>
      <c r="AZ33" s="388" t="s">
        <v>1543</v>
      </c>
      <c r="BA33" s="389">
        <f t="shared" si="324"/>
        <v>1</v>
      </c>
      <c r="BB33" s="389">
        <f t="shared" si="325"/>
        <v>8</v>
      </c>
      <c r="BC33" s="390">
        <v>10</v>
      </c>
      <c r="BD33" s="388" t="s">
        <v>1653</v>
      </c>
      <c r="BE33" s="389">
        <f t="shared" si="326"/>
        <v>1</v>
      </c>
      <c r="BF33" s="389">
        <f t="shared" si="327"/>
        <v>2</v>
      </c>
      <c r="BG33" s="390">
        <v>145000</v>
      </c>
      <c r="BH33" s="341" t="str">
        <f t="shared" si="328"/>
        <v>1|8|10,1|2|145000</v>
      </c>
      <c r="BT33" s="341">
        <f t="shared" si="38"/>
        <v>200000000</v>
      </c>
      <c r="BU33" s="402">
        <v>4000000000</v>
      </c>
      <c r="BV33" s="388" t="s">
        <v>1731</v>
      </c>
      <c r="BW33" s="389">
        <f t="shared" si="329"/>
        <v>1</v>
      </c>
      <c r="BX33" s="389">
        <f t="shared" si="330"/>
        <v>8</v>
      </c>
      <c r="BY33" s="390">
        <v>10</v>
      </c>
      <c r="BZ33" s="388" t="s">
        <v>1856</v>
      </c>
      <c r="CA33" s="389">
        <f t="shared" si="331"/>
        <v>2</v>
      </c>
      <c r="CB33" s="389">
        <f t="shared" si="332"/>
        <v>1001</v>
      </c>
      <c r="CC33" s="390">
        <f t="shared" si="258"/>
        <v>7</v>
      </c>
      <c r="CD33" s="398" t="str">
        <f t="shared" si="333"/>
        <v>1|8|10,2|1001|7</v>
      </c>
      <c r="CF33" s="125">
        <v>4800</v>
      </c>
      <c r="CG33" s="388" t="s">
        <v>1543</v>
      </c>
      <c r="CH33" s="389">
        <f t="shared" si="39"/>
        <v>1</v>
      </c>
      <c r="CI33" s="389">
        <f t="shared" si="40"/>
        <v>8</v>
      </c>
      <c r="CJ33" s="390">
        <v>15</v>
      </c>
      <c r="CK33" s="388" t="s">
        <v>1857</v>
      </c>
      <c r="CL33" s="389">
        <f t="shared" si="41"/>
        <v>1</v>
      </c>
      <c r="CM33" s="389">
        <f t="shared" si="42"/>
        <v>1</v>
      </c>
      <c r="CN33" s="390">
        <f t="shared" si="215"/>
        <v>15</v>
      </c>
      <c r="CO33" s="398" t="str">
        <f t="shared" si="43"/>
        <v>1|8|15,1|1|15</v>
      </c>
      <c r="CQ33" s="125">
        <v>4800</v>
      </c>
      <c r="CR33" s="388" t="s">
        <v>1543</v>
      </c>
      <c r="CS33" s="389">
        <f t="shared" si="44"/>
        <v>1</v>
      </c>
      <c r="CT33" s="389">
        <f t="shared" si="45"/>
        <v>8</v>
      </c>
      <c r="CU33" s="390">
        <v>15</v>
      </c>
      <c r="CV33" s="388" t="s">
        <v>1644</v>
      </c>
      <c r="CW33" s="389">
        <f t="shared" si="46"/>
        <v>2</v>
      </c>
      <c r="CX33" s="389">
        <f t="shared" si="47"/>
        <v>1001</v>
      </c>
      <c r="CY33" s="390">
        <f t="shared" si="259"/>
        <v>6</v>
      </c>
      <c r="CZ33" s="398" t="str">
        <f t="shared" si="48"/>
        <v>1|8|15,2|1001|6</v>
      </c>
      <c r="DB33" s="125">
        <v>4800</v>
      </c>
      <c r="DC33" s="388" t="s">
        <v>1543</v>
      </c>
      <c r="DD33" s="389">
        <f t="shared" si="49"/>
        <v>1</v>
      </c>
      <c r="DE33" s="389">
        <f t="shared" si="50"/>
        <v>8</v>
      </c>
      <c r="DF33" s="390">
        <v>15</v>
      </c>
      <c r="DG33" s="388" t="s">
        <v>1858</v>
      </c>
      <c r="DH33" s="389">
        <f t="shared" si="51"/>
        <v>2</v>
      </c>
      <c r="DI33" s="389">
        <f t="shared" si="52"/>
        <v>1002</v>
      </c>
      <c r="DJ33" s="390">
        <f t="shared" si="260"/>
        <v>6</v>
      </c>
      <c r="DK33" s="398" t="str">
        <f t="shared" si="53"/>
        <v>1|8|15,2|1002|6</v>
      </c>
      <c r="DM33" s="125">
        <v>4800</v>
      </c>
      <c r="DN33" s="388" t="s">
        <v>1543</v>
      </c>
      <c r="DO33" s="389">
        <f t="shared" si="54"/>
        <v>1</v>
      </c>
      <c r="DP33" s="389">
        <f t="shared" si="55"/>
        <v>8</v>
      </c>
      <c r="DQ33" s="390">
        <v>15</v>
      </c>
      <c r="DR33" s="388" t="s">
        <v>1623</v>
      </c>
      <c r="DS33" s="389">
        <f t="shared" si="56"/>
        <v>1</v>
      </c>
      <c r="DT33" s="389">
        <f t="shared" si="57"/>
        <v>2</v>
      </c>
      <c r="DU33" s="390">
        <v>160000</v>
      </c>
      <c r="DV33" s="398" t="str">
        <f t="shared" si="58"/>
        <v>1|8|15,1|2|160000</v>
      </c>
      <c r="DX33" s="125">
        <v>40000</v>
      </c>
      <c r="DY33" s="388" t="s">
        <v>1543</v>
      </c>
      <c r="DZ33" s="389">
        <f t="shared" ref="DZ33:DZ37" si="334">VLOOKUP(DY33,$A:$E,4,0)</f>
        <v>1</v>
      </c>
      <c r="EA33" s="389">
        <f t="shared" ref="EA33:EA37" si="335">VLOOKUP(DY33,$A:$E,5,0)</f>
        <v>8</v>
      </c>
      <c r="EB33" s="390">
        <v>15</v>
      </c>
      <c r="EC33" s="388" t="s">
        <v>1623</v>
      </c>
      <c r="ED33" s="389">
        <f t="shared" ref="ED33:ED37" si="336">VLOOKUP(EC33,$A:$E,4,0)</f>
        <v>1</v>
      </c>
      <c r="EE33" s="389">
        <f t="shared" ref="EE33:EE37" si="337">VLOOKUP(EC33,$A:$E,5,0)</f>
        <v>2</v>
      </c>
      <c r="EF33" s="390">
        <v>145000</v>
      </c>
      <c r="EG33" s="398" t="str">
        <f t="shared" ref="EG33:EG37" si="338">DZ33&amp;"|"&amp;EA33&amp;"|"&amp;EB33&amp;","&amp;ED33&amp;"|"&amp;EE33&amp;"|"&amp;EF33</f>
        <v>1|8|15,1|2|145000</v>
      </c>
      <c r="EI33" s="125">
        <v>4000</v>
      </c>
      <c r="EJ33" s="388" t="s">
        <v>1543</v>
      </c>
      <c r="EK33" s="389">
        <f t="shared" si="216"/>
        <v>1</v>
      </c>
      <c r="EL33" s="389">
        <f t="shared" si="217"/>
        <v>8</v>
      </c>
      <c r="EM33" s="390">
        <f t="shared" si="261"/>
        <v>6</v>
      </c>
      <c r="EN33" s="388" t="s">
        <v>1858</v>
      </c>
      <c r="EO33" s="389">
        <f t="shared" si="218"/>
        <v>2</v>
      </c>
      <c r="EP33" s="389">
        <f t="shared" si="219"/>
        <v>1002</v>
      </c>
      <c r="EQ33" s="390">
        <f t="shared" si="285"/>
        <v>3</v>
      </c>
      <c r="ER33" s="398" t="str">
        <f t="shared" si="220"/>
        <v>1|8|6,2|1002|3</v>
      </c>
      <c r="ET33" s="125">
        <v>4000</v>
      </c>
      <c r="EU33" s="388" t="s">
        <v>1543</v>
      </c>
      <c r="EV33" s="389">
        <f t="shared" si="221"/>
        <v>1</v>
      </c>
      <c r="EW33" s="389">
        <f t="shared" si="222"/>
        <v>8</v>
      </c>
      <c r="EX33" s="390">
        <f t="shared" si="262"/>
        <v>12</v>
      </c>
      <c r="EY33" s="388" t="s">
        <v>1859</v>
      </c>
      <c r="EZ33" s="389">
        <f t="shared" si="223"/>
        <v>2</v>
      </c>
      <c r="FA33" s="389">
        <f t="shared" si="224"/>
        <v>1001</v>
      </c>
      <c r="FB33" s="390">
        <f t="shared" si="286"/>
        <v>3</v>
      </c>
      <c r="FC33" s="398" t="str">
        <f t="shared" si="225"/>
        <v>1|8|12,2|1001|3</v>
      </c>
      <c r="FE33" s="125">
        <v>4000</v>
      </c>
      <c r="FF33" s="388" t="s">
        <v>1543</v>
      </c>
      <c r="FG33" s="389">
        <f t="shared" si="226"/>
        <v>1</v>
      </c>
      <c r="FH33" s="389">
        <f t="shared" si="227"/>
        <v>8</v>
      </c>
      <c r="FI33" s="390">
        <f t="shared" si="263"/>
        <v>18</v>
      </c>
      <c r="FJ33" s="388" t="s">
        <v>1878</v>
      </c>
      <c r="FK33" s="389">
        <f t="shared" si="228"/>
        <v>2</v>
      </c>
      <c r="FL33" s="389">
        <f t="shared" si="229"/>
        <v>1003</v>
      </c>
      <c r="FM33" s="390">
        <f t="shared" si="287"/>
        <v>3</v>
      </c>
      <c r="FN33" s="398" t="str">
        <f t="shared" si="230"/>
        <v>1|8|18,2|1003|3</v>
      </c>
      <c r="FP33" s="125">
        <v>4000</v>
      </c>
      <c r="FQ33" s="388" t="s">
        <v>1543</v>
      </c>
      <c r="FR33" s="389">
        <f t="shared" si="231"/>
        <v>1</v>
      </c>
      <c r="FS33" s="389">
        <f t="shared" si="232"/>
        <v>8</v>
      </c>
      <c r="FT33" s="390">
        <f t="shared" si="264"/>
        <v>24</v>
      </c>
      <c r="FU33" s="388" t="s">
        <v>1855</v>
      </c>
      <c r="FV33" s="389">
        <f t="shared" si="233"/>
        <v>2</v>
      </c>
      <c r="FW33" s="389">
        <f t="shared" si="234"/>
        <v>1003</v>
      </c>
      <c r="FX33" s="390">
        <f t="shared" si="288"/>
        <v>4</v>
      </c>
      <c r="FY33" s="398" t="str">
        <f t="shared" si="235"/>
        <v>1|8|24,2|1003|4</v>
      </c>
      <c r="GA33" s="125">
        <v>4800</v>
      </c>
      <c r="GB33" s="388" t="s">
        <v>1543</v>
      </c>
      <c r="GC33" s="389">
        <f t="shared" si="84"/>
        <v>1</v>
      </c>
      <c r="GD33" s="389">
        <f t="shared" si="85"/>
        <v>8</v>
      </c>
      <c r="GE33" s="390">
        <v>15</v>
      </c>
      <c r="GF33" s="388" t="s">
        <v>1623</v>
      </c>
      <c r="GG33" s="389">
        <f t="shared" si="86"/>
        <v>1</v>
      </c>
      <c r="GH33" s="389">
        <f t="shared" si="87"/>
        <v>2</v>
      </c>
      <c r="GI33" s="390">
        <v>145000</v>
      </c>
      <c r="GJ33" s="398" t="str">
        <f t="shared" si="88"/>
        <v>1|8|15,1|2|145000</v>
      </c>
      <c r="GL33" s="125">
        <v>4800</v>
      </c>
      <c r="GM33" s="388" t="s">
        <v>1543</v>
      </c>
      <c r="GN33" s="389">
        <f t="shared" si="89"/>
        <v>1</v>
      </c>
      <c r="GO33" s="389">
        <f t="shared" si="90"/>
        <v>8</v>
      </c>
      <c r="GP33" s="390">
        <v>15</v>
      </c>
      <c r="GQ33" s="388" t="s">
        <v>1623</v>
      </c>
      <c r="GR33" s="389">
        <f t="shared" si="91"/>
        <v>1</v>
      </c>
      <c r="GS33" s="389">
        <f t="shared" si="92"/>
        <v>2</v>
      </c>
      <c r="GT33" s="390">
        <v>145000</v>
      </c>
      <c r="GU33" s="398" t="str">
        <f t="shared" si="93"/>
        <v>1|8|15,1|2|145000</v>
      </c>
      <c r="GW33" s="125">
        <v>4800</v>
      </c>
      <c r="GX33" s="388" t="s">
        <v>1543</v>
      </c>
      <c r="GY33" s="389">
        <f t="shared" si="94"/>
        <v>1</v>
      </c>
      <c r="GZ33" s="389">
        <f t="shared" si="95"/>
        <v>8</v>
      </c>
      <c r="HA33" s="390">
        <v>15</v>
      </c>
      <c r="HB33" s="388" t="s">
        <v>1623</v>
      </c>
      <c r="HC33" s="389">
        <f t="shared" si="96"/>
        <v>1</v>
      </c>
      <c r="HD33" s="389">
        <f t="shared" si="97"/>
        <v>2</v>
      </c>
      <c r="HE33" s="390">
        <v>145000</v>
      </c>
      <c r="HF33" s="398" t="str">
        <f t="shared" si="98"/>
        <v>1|8|15,1|2|145000</v>
      </c>
      <c r="HH33" s="125">
        <v>4800</v>
      </c>
      <c r="HI33" s="388" t="s">
        <v>1543</v>
      </c>
      <c r="HJ33" s="389">
        <f t="shared" si="99"/>
        <v>1</v>
      </c>
      <c r="HK33" s="389">
        <f t="shared" si="100"/>
        <v>8</v>
      </c>
      <c r="HL33" s="390">
        <v>15</v>
      </c>
      <c r="HM33" s="388" t="s">
        <v>1623</v>
      </c>
      <c r="HN33" s="389">
        <f t="shared" si="101"/>
        <v>1</v>
      </c>
      <c r="HO33" s="389">
        <f t="shared" si="102"/>
        <v>2</v>
      </c>
      <c r="HP33" s="390">
        <v>145000</v>
      </c>
      <c r="HQ33" s="398" t="str">
        <f t="shared" si="103"/>
        <v>1|8|15,1|2|145000</v>
      </c>
      <c r="HS33" s="125">
        <v>4000</v>
      </c>
      <c r="HT33" s="388" t="s">
        <v>1543</v>
      </c>
      <c r="HU33" s="389">
        <f t="shared" si="236"/>
        <v>1</v>
      </c>
      <c r="HV33" s="389">
        <f t="shared" si="237"/>
        <v>8</v>
      </c>
      <c r="HW33" s="390">
        <f t="shared" si="265"/>
        <v>6</v>
      </c>
      <c r="HX33" s="388" t="s">
        <v>1860</v>
      </c>
      <c r="HY33" s="389">
        <f t="shared" si="238"/>
        <v>2</v>
      </c>
      <c r="HZ33" s="389">
        <f t="shared" si="239"/>
        <v>1001</v>
      </c>
      <c r="IA33" s="390">
        <f t="shared" si="289"/>
        <v>3</v>
      </c>
      <c r="IB33" s="398" t="str">
        <f t="shared" si="240"/>
        <v>1|8|6,2|1001|3</v>
      </c>
      <c r="ID33" s="125">
        <v>4000</v>
      </c>
      <c r="IE33" s="388" t="s">
        <v>1543</v>
      </c>
      <c r="IF33" s="389">
        <f t="shared" si="241"/>
        <v>1</v>
      </c>
      <c r="IG33" s="389">
        <f t="shared" si="242"/>
        <v>8</v>
      </c>
      <c r="IH33" s="390">
        <f t="shared" si="266"/>
        <v>12</v>
      </c>
      <c r="II33" s="388" t="s">
        <v>1644</v>
      </c>
      <c r="IJ33" s="389">
        <f t="shared" si="243"/>
        <v>2</v>
      </c>
      <c r="IK33" s="389">
        <f t="shared" si="244"/>
        <v>1001</v>
      </c>
      <c r="IL33" s="390">
        <f t="shared" si="290"/>
        <v>4</v>
      </c>
      <c r="IM33" s="398" t="str">
        <f t="shared" si="245"/>
        <v>1|8|12,2|1001|4</v>
      </c>
      <c r="IO33" s="125">
        <v>4000</v>
      </c>
      <c r="IP33" s="388" t="s">
        <v>1543</v>
      </c>
      <c r="IQ33" s="389">
        <f t="shared" si="246"/>
        <v>1</v>
      </c>
      <c r="IR33" s="389">
        <f t="shared" si="247"/>
        <v>8</v>
      </c>
      <c r="IS33" s="390">
        <f t="shared" si="267"/>
        <v>18</v>
      </c>
      <c r="IT33" s="388" t="s">
        <v>1861</v>
      </c>
      <c r="IU33" s="389">
        <f t="shared" si="248"/>
        <v>2</v>
      </c>
      <c r="IV33" s="389">
        <f t="shared" si="249"/>
        <v>1003</v>
      </c>
      <c r="IW33" s="390">
        <f t="shared" si="291"/>
        <v>3</v>
      </c>
      <c r="IX33" s="398" t="str">
        <f t="shared" si="250"/>
        <v>1|8|18,2|1003|3</v>
      </c>
      <c r="IZ33" s="125">
        <v>4000</v>
      </c>
      <c r="JA33" s="388" t="s">
        <v>1543</v>
      </c>
      <c r="JB33" s="389">
        <f t="shared" si="251"/>
        <v>1</v>
      </c>
      <c r="JC33" s="389">
        <f t="shared" si="252"/>
        <v>8</v>
      </c>
      <c r="JD33" s="390">
        <f t="shared" si="268"/>
        <v>24</v>
      </c>
      <c r="JE33" s="388" t="s">
        <v>1861</v>
      </c>
      <c r="JF33" s="389">
        <f t="shared" si="253"/>
        <v>2</v>
      </c>
      <c r="JG33" s="389">
        <f t="shared" si="254"/>
        <v>1003</v>
      </c>
      <c r="JH33" s="390">
        <f t="shared" si="292"/>
        <v>4</v>
      </c>
      <c r="JI33" s="398" t="str">
        <f t="shared" si="255"/>
        <v>1|8|24,2|1003|4</v>
      </c>
      <c r="PT33" s="341">
        <v>750</v>
      </c>
      <c r="PU33" s="388" t="s">
        <v>1543</v>
      </c>
      <c r="PV33" s="389">
        <f t="shared" si="175"/>
        <v>1</v>
      </c>
      <c r="PW33" s="389">
        <f t="shared" si="176"/>
        <v>8</v>
      </c>
      <c r="PX33" s="390">
        <v>5</v>
      </c>
      <c r="PY33" s="388" t="s">
        <v>1623</v>
      </c>
      <c r="PZ33" s="389">
        <f t="shared" si="177"/>
        <v>1</v>
      </c>
      <c r="QA33" s="389">
        <f t="shared" si="178"/>
        <v>2</v>
      </c>
      <c r="QB33" s="390">
        <v>145000</v>
      </c>
      <c r="QC33" s="398" t="str">
        <f t="shared" si="179"/>
        <v>1|8|5,1|2|145000</v>
      </c>
      <c r="QE33" s="402">
        <v>7500</v>
      </c>
      <c r="QF33" s="388" t="s">
        <v>1543</v>
      </c>
      <c r="QG33" s="389">
        <f t="shared" si="180"/>
        <v>1</v>
      </c>
      <c r="QH33" s="389">
        <f t="shared" si="181"/>
        <v>8</v>
      </c>
      <c r="QI33" s="390">
        <v>5</v>
      </c>
      <c r="QJ33" s="388" t="s">
        <v>1623</v>
      </c>
      <c r="QK33" s="389">
        <f t="shared" si="182"/>
        <v>1</v>
      </c>
      <c r="QL33" s="389">
        <f t="shared" si="183"/>
        <v>2</v>
      </c>
      <c r="QM33" s="390">
        <v>145000</v>
      </c>
      <c r="QN33" s="398" t="str">
        <f t="shared" si="184"/>
        <v>1|8|5,1|2|145000</v>
      </c>
      <c r="QP33" s="341">
        <v>320</v>
      </c>
      <c r="QQ33" s="388" t="s">
        <v>1543</v>
      </c>
      <c r="QR33" s="389">
        <f t="shared" si="185"/>
        <v>1</v>
      </c>
      <c r="QS33" s="389">
        <f t="shared" si="186"/>
        <v>8</v>
      </c>
      <c r="QT33" s="390">
        <v>10</v>
      </c>
      <c r="QU33" s="388" t="s">
        <v>1867</v>
      </c>
      <c r="QV33" s="389">
        <f t="shared" si="187"/>
        <v>2</v>
      </c>
      <c r="QW33" s="389">
        <f t="shared" si="188"/>
        <v>1001</v>
      </c>
      <c r="QX33" s="390">
        <v>2</v>
      </c>
      <c r="QY33" s="398" t="str">
        <f t="shared" si="189"/>
        <v>1|8|10,2|1001|2</v>
      </c>
      <c r="RA33" s="341">
        <v>320</v>
      </c>
      <c r="RB33" s="388" t="s">
        <v>1543</v>
      </c>
      <c r="RC33" s="389">
        <f t="shared" si="190"/>
        <v>1</v>
      </c>
      <c r="RD33" s="389">
        <f t="shared" si="191"/>
        <v>8</v>
      </c>
      <c r="RE33" s="390">
        <v>10</v>
      </c>
      <c r="RF33" s="388" t="s">
        <v>1865</v>
      </c>
      <c r="RG33" s="389">
        <f t="shared" si="192"/>
        <v>2</v>
      </c>
      <c r="RH33" s="389">
        <f t="shared" si="193"/>
        <v>1002</v>
      </c>
      <c r="RI33" s="390">
        <v>2</v>
      </c>
      <c r="RJ33" s="398" t="str">
        <f t="shared" si="194"/>
        <v>1|8|10,2|1002|2</v>
      </c>
      <c r="RK33" s="341">
        <v>180</v>
      </c>
      <c r="RL33" s="125">
        <f t="shared" si="149"/>
        <v>4320</v>
      </c>
      <c r="RM33" s="388" t="s">
        <v>1543</v>
      </c>
      <c r="RN33" s="389">
        <f t="shared" si="195"/>
        <v>1</v>
      </c>
      <c r="RO33" s="389">
        <f t="shared" si="196"/>
        <v>8</v>
      </c>
      <c r="RP33" s="390">
        <f t="shared" si="293"/>
        <v>15</v>
      </c>
      <c r="RQ33" s="388" t="s">
        <v>1623</v>
      </c>
      <c r="RR33" s="389">
        <f t="shared" si="197"/>
        <v>1</v>
      </c>
      <c r="RS33" s="389">
        <f t="shared" si="198"/>
        <v>2</v>
      </c>
      <c r="RT33" s="390">
        <v>145000</v>
      </c>
      <c r="RU33" s="398" t="str">
        <f t="shared" si="199"/>
        <v>1|8|15,1|2|145000</v>
      </c>
      <c r="RV33" s="341">
        <v>180</v>
      </c>
      <c r="RW33" s="125">
        <f t="shared" si="150"/>
        <v>4320</v>
      </c>
      <c r="RX33" s="388" t="s">
        <v>1543</v>
      </c>
      <c r="RY33" s="389">
        <f t="shared" si="200"/>
        <v>1</v>
      </c>
      <c r="RZ33" s="389">
        <f t="shared" si="201"/>
        <v>8</v>
      </c>
      <c r="SA33" s="390">
        <f t="shared" si="294"/>
        <v>15</v>
      </c>
      <c r="SB33" s="388" t="s">
        <v>1623</v>
      </c>
      <c r="SC33" s="389">
        <f t="shared" si="202"/>
        <v>1</v>
      </c>
      <c r="SD33" s="389">
        <f t="shared" si="203"/>
        <v>2</v>
      </c>
      <c r="SE33" s="390">
        <v>145000</v>
      </c>
      <c r="SF33" s="398" t="str">
        <f t="shared" si="204"/>
        <v>1|8|15,1|2|145000</v>
      </c>
      <c r="SG33" s="341">
        <v>180</v>
      </c>
      <c r="SH33" s="125">
        <f t="shared" si="151"/>
        <v>4320</v>
      </c>
      <c r="SI33" s="388" t="s">
        <v>1543</v>
      </c>
      <c r="SJ33" s="389">
        <f t="shared" si="205"/>
        <v>1</v>
      </c>
      <c r="SK33" s="389">
        <f t="shared" si="206"/>
        <v>8</v>
      </c>
      <c r="SL33" s="390">
        <f t="shared" si="295"/>
        <v>15</v>
      </c>
      <c r="SM33" s="388" t="s">
        <v>1623</v>
      </c>
      <c r="SN33" s="389">
        <f t="shared" si="207"/>
        <v>1</v>
      </c>
      <c r="SO33" s="389">
        <f t="shared" si="208"/>
        <v>2</v>
      </c>
      <c r="SP33" s="390">
        <v>145000</v>
      </c>
      <c r="SQ33" s="398" t="str">
        <f t="shared" si="209"/>
        <v>1|8|15,1|2|145000</v>
      </c>
      <c r="TY33" s="341">
        <f t="shared" si="152"/>
        <v>80</v>
      </c>
      <c r="TZ33" s="341">
        <v>160</v>
      </c>
      <c r="UA33" s="388" t="s">
        <v>1543</v>
      </c>
      <c r="UB33" s="389">
        <f t="shared" si="210"/>
        <v>1</v>
      </c>
      <c r="UC33" s="389">
        <f t="shared" si="271"/>
        <v>8</v>
      </c>
      <c r="UD33" s="390">
        <v>5</v>
      </c>
      <c r="UE33" s="388" t="s">
        <v>1859</v>
      </c>
      <c r="UF33" s="389">
        <f t="shared" si="212"/>
        <v>2</v>
      </c>
      <c r="UG33" s="389">
        <f t="shared" si="272"/>
        <v>1001</v>
      </c>
      <c r="UH33" s="390">
        <v>2</v>
      </c>
      <c r="UI33" s="398" t="str">
        <f t="shared" si="273"/>
        <v>1|8|5,2|1001|2</v>
      </c>
    </row>
    <row r="34" spans="1:555" ht="15" x14ac:dyDescent="0.35">
      <c r="A34" s="341" t="str">
        <f>'抽奖|MoonBless'!DN34</f>
        <v>超级武器碎片4</v>
      </c>
      <c r="B34" s="341">
        <f>'抽奖|MoonBless'!DO34</f>
        <v>2.5</v>
      </c>
      <c r="C34" s="341">
        <f>'抽奖|MoonBless'!DP34</f>
        <v>50</v>
      </c>
      <c r="D34" s="341">
        <f>'抽奖|MoonBless'!DQ34</f>
        <v>2</v>
      </c>
      <c r="E34" s="341">
        <f>'抽奖|MoonBless'!DR34</f>
        <v>1018</v>
      </c>
      <c r="G34" s="125">
        <f t="shared" si="257"/>
        <v>135</v>
      </c>
      <c r="H34" s="388" t="s">
        <v>1543</v>
      </c>
      <c r="I34" s="389">
        <f t="shared" si="5"/>
        <v>1</v>
      </c>
      <c r="J34" s="389">
        <f t="shared" si="6"/>
        <v>8</v>
      </c>
      <c r="K34" s="390">
        <v>20</v>
      </c>
      <c r="L34" s="388" t="s">
        <v>1623</v>
      </c>
      <c r="M34" s="389">
        <f t="shared" si="7"/>
        <v>1</v>
      </c>
      <c r="N34" s="389">
        <f t="shared" si="8"/>
        <v>2</v>
      </c>
      <c r="O34" s="390">
        <v>145000</v>
      </c>
      <c r="P34" s="341" t="str">
        <f t="shared" si="9"/>
        <v>1|8|20,1|2|145000</v>
      </c>
      <c r="Q34" s="404">
        <f t="shared" si="10"/>
        <v>46.296296296296298</v>
      </c>
      <c r="R34" s="125">
        <v>1000000</v>
      </c>
      <c r="S34" s="388" t="s">
        <v>1543</v>
      </c>
      <c r="T34" s="389">
        <f t="shared" si="314"/>
        <v>1</v>
      </c>
      <c r="U34" s="389">
        <f t="shared" si="315"/>
        <v>8</v>
      </c>
      <c r="V34" s="390">
        <f t="shared" si="297"/>
        <v>20</v>
      </c>
      <c r="W34" s="388" t="s">
        <v>1623</v>
      </c>
      <c r="X34" s="389">
        <f t="shared" si="316"/>
        <v>1</v>
      </c>
      <c r="Y34" s="389">
        <f t="shared" si="317"/>
        <v>2</v>
      </c>
      <c r="Z34" s="390">
        <v>145000</v>
      </c>
      <c r="AA34" s="341" t="str">
        <f t="shared" si="318"/>
        <v>1|8|20,1|2|145000</v>
      </c>
      <c r="AM34" s="341">
        <f t="shared" si="154"/>
        <v>85</v>
      </c>
      <c r="AN34" s="125">
        <v>340</v>
      </c>
      <c r="AO34" s="388" t="s">
        <v>1543</v>
      </c>
      <c r="AP34" s="389">
        <f t="shared" si="155"/>
        <v>1</v>
      </c>
      <c r="AQ34" s="389">
        <f t="shared" si="156"/>
        <v>8</v>
      </c>
      <c r="AR34" s="390">
        <f t="shared" si="298"/>
        <v>20</v>
      </c>
      <c r="AS34" s="388" t="s">
        <v>1644</v>
      </c>
      <c r="AT34" s="389">
        <f t="shared" si="157"/>
        <v>2</v>
      </c>
      <c r="AU34" s="389">
        <f t="shared" si="158"/>
        <v>1001</v>
      </c>
      <c r="AV34" s="390">
        <f t="shared" si="296"/>
        <v>4</v>
      </c>
      <c r="AW34" s="341" t="str">
        <f t="shared" si="159"/>
        <v>1|8|20,2|1001|4</v>
      </c>
      <c r="AX34" s="403">
        <f t="shared" si="27"/>
        <v>133.33333333333334</v>
      </c>
      <c r="AY34" s="125">
        <v>8000</v>
      </c>
      <c r="AZ34" s="388" t="s">
        <v>1543</v>
      </c>
      <c r="BA34" s="389">
        <f t="shared" si="324"/>
        <v>1</v>
      </c>
      <c r="BB34" s="389">
        <f t="shared" si="325"/>
        <v>8</v>
      </c>
      <c r="BC34" s="390">
        <v>10</v>
      </c>
      <c r="BD34" s="388" t="s">
        <v>1653</v>
      </c>
      <c r="BE34" s="389">
        <f t="shared" si="326"/>
        <v>1</v>
      </c>
      <c r="BF34" s="389">
        <f t="shared" si="327"/>
        <v>2</v>
      </c>
      <c r="BG34" s="390">
        <v>150000</v>
      </c>
      <c r="BH34" s="341" t="str">
        <f t="shared" si="328"/>
        <v>1|8|10,1|2|150000</v>
      </c>
      <c r="BT34" s="341">
        <f t="shared" si="38"/>
        <v>210000000</v>
      </c>
      <c r="BU34" s="402">
        <v>4200000000</v>
      </c>
      <c r="BV34" s="388" t="s">
        <v>1731</v>
      </c>
      <c r="BW34" s="389">
        <f t="shared" si="329"/>
        <v>1</v>
      </c>
      <c r="BX34" s="389">
        <f t="shared" si="330"/>
        <v>8</v>
      </c>
      <c r="BY34" s="390">
        <v>10</v>
      </c>
      <c r="BZ34" s="388" t="s">
        <v>1856</v>
      </c>
      <c r="CA34" s="389">
        <f t="shared" si="331"/>
        <v>2</v>
      </c>
      <c r="CB34" s="389">
        <f t="shared" si="332"/>
        <v>1001</v>
      </c>
      <c r="CC34" s="390">
        <f t="shared" si="258"/>
        <v>7</v>
      </c>
      <c r="CD34" s="398" t="str">
        <f t="shared" si="333"/>
        <v>1|8|10,2|1001|7</v>
      </c>
      <c r="CF34" s="125">
        <v>5000</v>
      </c>
      <c r="CG34" s="388" t="s">
        <v>1543</v>
      </c>
      <c r="CH34" s="389">
        <f t="shared" si="39"/>
        <v>1</v>
      </c>
      <c r="CI34" s="389">
        <f t="shared" si="40"/>
        <v>8</v>
      </c>
      <c r="CJ34" s="390">
        <v>15</v>
      </c>
      <c r="CK34" s="388" t="s">
        <v>1857</v>
      </c>
      <c r="CL34" s="389">
        <f t="shared" si="41"/>
        <v>1</v>
      </c>
      <c r="CM34" s="389">
        <f t="shared" si="42"/>
        <v>1</v>
      </c>
      <c r="CN34" s="390">
        <f t="shared" si="215"/>
        <v>15</v>
      </c>
      <c r="CO34" s="398" t="str">
        <f t="shared" si="43"/>
        <v>1|8|15,1|1|15</v>
      </c>
      <c r="CQ34" s="125">
        <v>5000</v>
      </c>
      <c r="CR34" s="388" t="s">
        <v>1543</v>
      </c>
      <c r="CS34" s="389">
        <f t="shared" si="44"/>
        <v>1</v>
      </c>
      <c r="CT34" s="389">
        <f t="shared" si="45"/>
        <v>8</v>
      </c>
      <c r="CU34" s="390">
        <v>15</v>
      </c>
      <c r="CV34" s="388" t="s">
        <v>1644</v>
      </c>
      <c r="CW34" s="389">
        <f t="shared" si="46"/>
        <v>2</v>
      </c>
      <c r="CX34" s="389">
        <f t="shared" si="47"/>
        <v>1001</v>
      </c>
      <c r="CY34" s="390">
        <f t="shared" si="259"/>
        <v>6</v>
      </c>
      <c r="CZ34" s="398" t="str">
        <f t="shared" si="48"/>
        <v>1|8|15,2|1001|6</v>
      </c>
      <c r="DB34" s="125">
        <v>5000</v>
      </c>
      <c r="DC34" s="388" t="s">
        <v>1543</v>
      </c>
      <c r="DD34" s="389">
        <f t="shared" si="49"/>
        <v>1</v>
      </c>
      <c r="DE34" s="389">
        <f t="shared" si="50"/>
        <v>8</v>
      </c>
      <c r="DF34" s="390">
        <v>15</v>
      </c>
      <c r="DG34" s="388" t="s">
        <v>1858</v>
      </c>
      <c r="DH34" s="389">
        <f t="shared" si="51"/>
        <v>2</v>
      </c>
      <c r="DI34" s="389">
        <f t="shared" si="52"/>
        <v>1002</v>
      </c>
      <c r="DJ34" s="390">
        <f t="shared" si="260"/>
        <v>6</v>
      </c>
      <c r="DK34" s="398" t="str">
        <f t="shared" si="53"/>
        <v>1|8|15,2|1002|6</v>
      </c>
      <c r="DM34" s="125">
        <v>5000</v>
      </c>
      <c r="DN34" s="388" t="s">
        <v>1543</v>
      </c>
      <c r="DO34" s="389">
        <f t="shared" si="54"/>
        <v>1</v>
      </c>
      <c r="DP34" s="389">
        <f t="shared" si="55"/>
        <v>8</v>
      </c>
      <c r="DQ34" s="390">
        <v>15</v>
      </c>
      <c r="DR34" s="388" t="s">
        <v>1623</v>
      </c>
      <c r="DS34" s="389">
        <f t="shared" si="56"/>
        <v>1</v>
      </c>
      <c r="DT34" s="389">
        <f t="shared" si="57"/>
        <v>2</v>
      </c>
      <c r="DU34" s="390">
        <v>165000</v>
      </c>
      <c r="DV34" s="398" t="str">
        <f t="shared" si="58"/>
        <v>1|8|15,1|2|165000</v>
      </c>
      <c r="DX34" s="125">
        <v>45000</v>
      </c>
      <c r="DY34" s="388" t="s">
        <v>1543</v>
      </c>
      <c r="DZ34" s="389">
        <f t="shared" si="334"/>
        <v>1</v>
      </c>
      <c r="EA34" s="389">
        <f t="shared" si="335"/>
        <v>8</v>
      </c>
      <c r="EB34" s="390">
        <v>15</v>
      </c>
      <c r="EC34" s="388" t="s">
        <v>1623</v>
      </c>
      <c r="ED34" s="389">
        <f t="shared" si="336"/>
        <v>1</v>
      </c>
      <c r="EE34" s="389">
        <f t="shared" si="337"/>
        <v>2</v>
      </c>
      <c r="EF34" s="390">
        <v>150000</v>
      </c>
      <c r="EG34" s="398" t="str">
        <f t="shared" si="338"/>
        <v>1|8|15,1|2|150000</v>
      </c>
      <c r="EI34" s="125">
        <v>4500</v>
      </c>
      <c r="EJ34" s="388" t="s">
        <v>1543</v>
      </c>
      <c r="EK34" s="389">
        <f t="shared" si="216"/>
        <v>1</v>
      </c>
      <c r="EL34" s="389">
        <f t="shared" si="217"/>
        <v>8</v>
      </c>
      <c r="EM34" s="390">
        <f t="shared" si="261"/>
        <v>6</v>
      </c>
      <c r="EN34" s="388" t="s">
        <v>1858</v>
      </c>
      <c r="EO34" s="389">
        <f t="shared" si="218"/>
        <v>2</v>
      </c>
      <c r="EP34" s="389">
        <f t="shared" si="219"/>
        <v>1002</v>
      </c>
      <c r="EQ34" s="390">
        <f t="shared" si="285"/>
        <v>3</v>
      </c>
      <c r="ER34" s="398" t="str">
        <f t="shared" si="220"/>
        <v>1|8|6,2|1002|3</v>
      </c>
      <c r="ET34" s="125">
        <v>4500</v>
      </c>
      <c r="EU34" s="388" t="s">
        <v>1543</v>
      </c>
      <c r="EV34" s="389">
        <f t="shared" si="221"/>
        <v>1</v>
      </c>
      <c r="EW34" s="389">
        <f t="shared" si="222"/>
        <v>8</v>
      </c>
      <c r="EX34" s="390">
        <f t="shared" si="262"/>
        <v>12</v>
      </c>
      <c r="EY34" s="388" t="s">
        <v>1859</v>
      </c>
      <c r="EZ34" s="389">
        <f t="shared" si="223"/>
        <v>2</v>
      </c>
      <c r="FA34" s="389">
        <f t="shared" si="224"/>
        <v>1001</v>
      </c>
      <c r="FB34" s="390">
        <f t="shared" si="286"/>
        <v>3</v>
      </c>
      <c r="FC34" s="398" t="str">
        <f t="shared" si="225"/>
        <v>1|8|12,2|1001|3</v>
      </c>
      <c r="FE34" s="125">
        <v>4500</v>
      </c>
      <c r="FF34" s="388" t="s">
        <v>1543</v>
      </c>
      <c r="FG34" s="389">
        <f t="shared" si="226"/>
        <v>1</v>
      </c>
      <c r="FH34" s="389">
        <f t="shared" si="227"/>
        <v>8</v>
      </c>
      <c r="FI34" s="390">
        <f t="shared" si="263"/>
        <v>18</v>
      </c>
      <c r="FJ34" s="388" t="s">
        <v>1878</v>
      </c>
      <c r="FK34" s="389">
        <f t="shared" si="228"/>
        <v>2</v>
      </c>
      <c r="FL34" s="389">
        <f t="shared" si="229"/>
        <v>1003</v>
      </c>
      <c r="FM34" s="390">
        <f t="shared" si="287"/>
        <v>3</v>
      </c>
      <c r="FN34" s="398" t="str">
        <f t="shared" si="230"/>
        <v>1|8|18,2|1003|3</v>
      </c>
      <c r="FP34" s="125">
        <v>4500</v>
      </c>
      <c r="FQ34" s="388" t="s">
        <v>1543</v>
      </c>
      <c r="FR34" s="389">
        <f t="shared" si="231"/>
        <v>1</v>
      </c>
      <c r="FS34" s="389">
        <f t="shared" si="232"/>
        <v>8</v>
      </c>
      <c r="FT34" s="390">
        <f t="shared" si="264"/>
        <v>24</v>
      </c>
      <c r="FU34" s="388" t="s">
        <v>1855</v>
      </c>
      <c r="FV34" s="389">
        <f t="shared" si="233"/>
        <v>2</v>
      </c>
      <c r="FW34" s="389">
        <f t="shared" si="234"/>
        <v>1003</v>
      </c>
      <c r="FX34" s="390">
        <f t="shared" si="288"/>
        <v>4</v>
      </c>
      <c r="FY34" s="398" t="str">
        <f t="shared" si="235"/>
        <v>1|8|24,2|1003|4</v>
      </c>
      <c r="GA34" s="125">
        <v>5000</v>
      </c>
      <c r="GB34" s="388" t="s">
        <v>1543</v>
      </c>
      <c r="GC34" s="389">
        <f t="shared" si="84"/>
        <v>1</v>
      </c>
      <c r="GD34" s="389">
        <f t="shared" si="85"/>
        <v>8</v>
      </c>
      <c r="GE34" s="390">
        <v>15</v>
      </c>
      <c r="GF34" s="388" t="s">
        <v>1623</v>
      </c>
      <c r="GG34" s="389">
        <f t="shared" si="86"/>
        <v>1</v>
      </c>
      <c r="GH34" s="389">
        <f t="shared" si="87"/>
        <v>2</v>
      </c>
      <c r="GI34" s="390">
        <v>150000</v>
      </c>
      <c r="GJ34" s="398" t="str">
        <f t="shared" si="88"/>
        <v>1|8|15,1|2|150000</v>
      </c>
      <c r="GL34" s="125">
        <v>5000</v>
      </c>
      <c r="GM34" s="388" t="s">
        <v>1543</v>
      </c>
      <c r="GN34" s="389">
        <f t="shared" si="89"/>
        <v>1</v>
      </c>
      <c r="GO34" s="389">
        <f t="shared" si="90"/>
        <v>8</v>
      </c>
      <c r="GP34" s="390">
        <v>15</v>
      </c>
      <c r="GQ34" s="388" t="s">
        <v>1623</v>
      </c>
      <c r="GR34" s="389">
        <f t="shared" si="91"/>
        <v>1</v>
      </c>
      <c r="GS34" s="389">
        <f t="shared" si="92"/>
        <v>2</v>
      </c>
      <c r="GT34" s="390">
        <v>150000</v>
      </c>
      <c r="GU34" s="398" t="str">
        <f t="shared" si="93"/>
        <v>1|8|15,1|2|150000</v>
      </c>
      <c r="GW34" s="125">
        <v>5000</v>
      </c>
      <c r="GX34" s="388" t="s">
        <v>1543</v>
      </c>
      <c r="GY34" s="389">
        <f t="shared" si="94"/>
        <v>1</v>
      </c>
      <c r="GZ34" s="389">
        <f t="shared" si="95"/>
        <v>8</v>
      </c>
      <c r="HA34" s="390">
        <v>15</v>
      </c>
      <c r="HB34" s="388" t="s">
        <v>1623</v>
      </c>
      <c r="HC34" s="389">
        <f t="shared" si="96"/>
        <v>1</v>
      </c>
      <c r="HD34" s="389">
        <f t="shared" si="97"/>
        <v>2</v>
      </c>
      <c r="HE34" s="390">
        <v>150000</v>
      </c>
      <c r="HF34" s="398" t="str">
        <f t="shared" si="98"/>
        <v>1|8|15,1|2|150000</v>
      </c>
      <c r="HH34" s="125">
        <v>5000</v>
      </c>
      <c r="HI34" s="388" t="s">
        <v>1543</v>
      </c>
      <c r="HJ34" s="389">
        <f t="shared" si="99"/>
        <v>1</v>
      </c>
      <c r="HK34" s="389">
        <f t="shared" si="100"/>
        <v>8</v>
      </c>
      <c r="HL34" s="390">
        <v>15</v>
      </c>
      <c r="HM34" s="388" t="s">
        <v>1623</v>
      </c>
      <c r="HN34" s="389">
        <f t="shared" si="101"/>
        <v>1</v>
      </c>
      <c r="HO34" s="389">
        <f t="shared" si="102"/>
        <v>2</v>
      </c>
      <c r="HP34" s="390">
        <v>150000</v>
      </c>
      <c r="HQ34" s="398" t="str">
        <f t="shared" si="103"/>
        <v>1|8|15,1|2|150000</v>
      </c>
      <c r="HS34" s="125">
        <v>4500</v>
      </c>
      <c r="HT34" s="388" t="s">
        <v>1543</v>
      </c>
      <c r="HU34" s="389">
        <f t="shared" si="236"/>
        <v>1</v>
      </c>
      <c r="HV34" s="389">
        <f t="shared" si="237"/>
        <v>8</v>
      </c>
      <c r="HW34" s="390">
        <f t="shared" si="265"/>
        <v>6</v>
      </c>
      <c r="HX34" s="388" t="s">
        <v>1860</v>
      </c>
      <c r="HY34" s="389">
        <f t="shared" si="238"/>
        <v>2</v>
      </c>
      <c r="HZ34" s="389">
        <f t="shared" si="239"/>
        <v>1001</v>
      </c>
      <c r="IA34" s="390">
        <f t="shared" si="289"/>
        <v>3</v>
      </c>
      <c r="IB34" s="398" t="str">
        <f t="shared" si="240"/>
        <v>1|8|6,2|1001|3</v>
      </c>
      <c r="ID34" s="125">
        <v>4500</v>
      </c>
      <c r="IE34" s="388" t="s">
        <v>1543</v>
      </c>
      <c r="IF34" s="389">
        <f t="shared" si="241"/>
        <v>1</v>
      </c>
      <c r="IG34" s="389">
        <f t="shared" si="242"/>
        <v>8</v>
      </c>
      <c r="IH34" s="390">
        <f t="shared" si="266"/>
        <v>12</v>
      </c>
      <c r="II34" s="388" t="s">
        <v>1644</v>
      </c>
      <c r="IJ34" s="389">
        <f t="shared" si="243"/>
        <v>2</v>
      </c>
      <c r="IK34" s="389">
        <f t="shared" si="244"/>
        <v>1001</v>
      </c>
      <c r="IL34" s="390">
        <f t="shared" si="290"/>
        <v>4</v>
      </c>
      <c r="IM34" s="398" t="str">
        <f t="shared" si="245"/>
        <v>1|8|12,2|1001|4</v>
      </c>
      <c r="IO34" s="125">
        <v>4500</v>
      </c>
      <c r="IP34" s="388" t="s">
        <v>1543</v>
      </c>
      <c r="IQ34" s="389">
        <f t="shared" si="246"/>
        <v>1</v>
      </c>
      <c r="IR34" s="389">
        <f t="shared" si="247"/>
        <v>8</v>
      </c>
      <c r="IS34" s="390">
        <f t="shared" si="267"/>
        <v>18</v>
      </c>
      <c r="IT34" s="388" t="s">
        <v>1861</v>
      </c>
      <c r="IU34" s="389">
        <f t="shared" si="248"/>
        <v>2</v>
      </c>
      <c r="IV34" s="389">
        <f t="shared" si="249"/>
        <v>1003</v>
      </c>
      <c r="IW34" s="390">
        <f t="shared" si="291"/>
        <v>3</v>
      </c>
      <c r="IX34" s="398" t="str">
        <f t="shared" si="250"/>
        <v>1|8|18,2|1003|3</v>
      </c>
      <c r="IZ34" s="125">
        <v>4500</v>
      </c>
      <c r="JA34" s="388" t="s">
        <v>1543</v>
      </c>
      <c r="JB34" s="389">
        <f t="shared" si="251"/>
        <v>1</v>
      </c>
      <c r="JC34" s="389">
        <f t="shared" si="252"/>
        <v>8</v>
      </c>
      <c r="JD34" s="390">
        <f t="shared" si="268"/>
        <v>24</v>
      </c>
      <c r="JE34" s="388" t="s">
        <v>1861</v>
      </c>
      <c r="JF34" s="389">
        <f t="shared" si="253"/>
        <v>2</v>
      </c>
      <c r="JG34" s="389">
        <f t="shared" si="254"/>
        <v>1003</v>
      </c>
      <c r="JH34" s="390">
        <f t="shared" si="292"/>
        <v>4</v>
      </c>
      <c r="JI34" s="398" t="str">
        <f t="shared" si="255"/>
        <v>1|8|24,2|1003|4</v>
      </c>
      <c r="PT34" s="341">
        <v>800</v>
      </c>
      <c r="PU34" s="388" t="s">
        <v>1543</v>
      </c>
      <c r="PV34" s="389">
        <f t="shared" si="175"/>
        <v>1</v>
      </c>
      <c r="PW34" s="389">
        <f t="shared" si="176"/>
        <v>8</v>
      </c>
      <c r="PX34" s="390">
        <v>5</v>
      </c>
      <c r="PY34" s="388" t="s">
        <v>1623</v>
      </c>
      <c r="PZ34" s="389">
        <f t="shared" si="177"/>
        <v>1</v>
      </c>
      <c r="QA34" s="389">
        <f t="shared" si="178"/>
        <v>2</v>
      </c>
      <c r="QB34" s="390">
        <v>150000</v>
      </c>
      <c r="QC34" s="398" t="str">
        <f t="shared" si="179"/>
        <v>1|8|5,1|2|150000</v>
      </c>
      <c r="QE34" s="402">
        <v>8000</v>
      </c>
      <c r="QF34" s="388" t="s">
        <v>1543</v>
      </c>
      <c r="QG34" s="389">
        <f t="shared" si="180"/>
        <v>1</v>
      </c>
      <c r="QH34" s="389">
        <f t="shared" si="181"/>
        <v>8</v>
      </c>
      <c r="QI34" s="390">
        <v>5</v>
      </c>
      <c r="QJ34" s="388" t="s">
        <v>1623</v>
      </c>
      <c r="QK34" s="389">
        <f t="shared" si="182"/>
        <v>1</v>
      </c>
      <c r="QL34" s="389">
        <f t="shared" si="183"/>
        <v>2</v>
      </c>
      <c r="QM34" s="390">
        <v>150000</v>
      </c>
      <c r="QN34" s="398" t="str">
        <f t="shared" si="184"/>
        <v>1|8|5,1|2|150000</v>
      </c>
      <c r="QP34" s="341">
        <v>340</v>
      </c>
      <c r="QQ34" s="388" t="s">
        <v>1543</v>
      </c>
      <c r="QR34" s="389">
        <f t="shared" si="185"/>
        <v>1</v>
      </c>
      <c r="QS34" s="389">
        <f t="shared" si="186"/>
        <v>8</v>
      </c>
      <c r="QT34" s="390">
        <v>10</v>
      </c>
      <c r="QU34" s="388" t="s">
        <v>1867</v>
      </c>
      <c r="QV34" s="389">
        <f t="shared" si="187"/>
        <v>2</v>
      </c>
      <c r="QW34" s="389">
        <f t="shared" si="188"/>
        <v>1001</v>
      </c>
      <c r="QX34" s="390">
        <v>2</v>
      </c>
      <c r="QY34" s="398" t="str">
        <f t="shared" si="189"/>
        <v>1|8|10,2|1001|2</v>
      </c>
      <c r="RA34" s="341">
        <v>340</v>
      </c>
      <c r="RB34" s="388" t="s">
        <v>1543</v>
      </c>
      <c r="RC34" s="389">
        <f t="shared" si="190"/>
        <v>1</v>
      </c>
      <c r="RD34" s="389">
        <f t="shared" si="191"/>
        <v>8</v>
      </c>
      <c r="RE34" s="390">
        <v>10</v>
      </c>
      <c r="RF34" s="388" t="s">
        <v>1865</v>
      </c>
      <c r="RG34" s="389">
        <f t="shared" si="192"/>
        <v>2</v>
      </c>
      <c r="RH34" s="389">
        <f t="shared" si="193"/>
        <v>1002</v>
      </c>
      <c r="RI34" s="390">
        <v>2</v>
      </c>
      <c r="RJ34" s="398" t="str">
        <f t="shared" si="194"/>
        <v>1|8|10,2|1002|2</v>
      </c>
      <c r="RK34" s="341">
        <v>190</v>
      </c>
      <c r="RL34" s="125">
        <f t="shared" si="149"/>
        <v>4560</v>
      </c>
      <c r="RM34" s="388" t="s">
        <v>1543</v>
      </c>
      <c r="RN34" s="389">
        <f t="shared" si="195"/>
        <v>1</v>
      </c>
      <c r="RO34" s="389">
        <f t="shared" si="196"/>
        <v>8</v>
      </c>
      <c r="RP34" s="390">
        <f t="shared" si="293"/>
        <v>15</v>
      </c>
      <c r="RQ34" s="388" t="s">
        <v>1623</v>
      </c>
      <c r="RR34" s="389">
        <f t="shared" si="197"/>
        <v>1</v>
      </c>
      <c r="RS34" s="389">
        <f t="shared" si="198"/>
        <v>2</v>
      </c>
      <c r="RT34" s="390">
        <v>150000</v>
      </c>
      <c r="RU34" s="398" t="str">
        <f t="shared" si="199"/>
        <v>1|8|15,1|2|150000</v>
      </c>
      <c r="RV34" s="341">
        <v>190</v>
      </c>
      <c r="RW34" s="125">
        <f t="shared" si="150"/>
        <v>4560</v>
      </c>
      <c r="RX34" s="388" t="s">
        <v>1543</v>
      </c>
      <c r="RY34" s="389">
        <f t="shared" si="200"/>
        <v>1</v>
      </c>
      <c r="RZ34" s="389">
        <f t="shared" si="201"/>
        <v>8</v>
      </c>
      <c r="SA34" s="390">
        <f t="shared" si="294"/>
        <v>15</v>
      </c>
      <c r="SB34" s="388" t="s">
        <v>1623</v>
      </c>
      <c r="SC34" s="389">
        <f t="shared" si="202"/>
        <v>1</v>
      </c>
      <c r="SD34" s="389">
        <f t="shared" si="203"/>
        <v>2</v>
      </c>
      <c r="SE34" s="390">
        <v>150000</v>
      </c>
      <c r="SF34" s="398" t="str">
        <f t="shared" si="204"/>
        <v>1|8|15,1|2|150000</v>
      </c>
      <c r="SG34" s="341">
        <v>190</v>
      </c>
      <c r="SH34" s="125">
        <f t="shared" si="151"/>
        <v>4560</v>
      </c>
      <c r="SI34" s="388" t="s">
        <v>1543</v>
      </c>
      <c r="SJ34" s="389">
        <f t="shared" si="205"/>
        <v>1</v>
      </c>
      <c r="SK34" s="389">
        <f t="shared" si="206"/>
        <v>8</v>
      </c>
      <c r="SL34" s="390">
        <f t="shared" si="295"/>
        <v>15</v>
      </c>
      <c r="SM34" s="388" t="s">
        <v>1623</v>
      </c>
      <c r="SN34" s="389">
        <f t="shared" si="207"/>
        <v>1</v>
      </c>
      <c r="SO34" s="389">
        <f t="shared" si="208"/>
        <v>2</v>
      </c>
      <c r="SP34" s="390">
        <v>150000</v>
      </c>
      <c r="SQ34" s="398" t="str">
        <f t="shared" si="209"/>
        <v>1|8|15,1|2|150000</v>
      </c>
      <c r="TY34" s="341">
        <f t="shared" si="152"/>
        <v>85</v>
      </c>
      <c r="TZ34" s="341">
        <v>170</v>
      </c>
      <c r="UA34" s="388" t="s">
        <v>1543</v>
      </c>
      <c r="UB34" s="389">
        <f t="shared" si="210"/>
        <v>1</v>
      </c>
      <c r="UC34" s="389">
        <f t="shared" si="271"/>
        <v>8</v>
      </c>
      <c r="UD34" s="390">
        <v>5</v>
      </c>
      <c r="UE34" s="388" t="s">
        <v>1859</v>
      </c>
      <c r="UF34" s="389">
        <f t="shared" si="212"/>
        <v>2</v>
      </c>
      <c r="UG34" s="389">
        <f t="shared" si="272"/>
        <v>1001</v>
      </c>
      <c r="UH34" s="390">
        <v>2</v>
      </c>
      <c r="UI34" s="398" t="str">
        <f t="shared" si="273"/>
        <v>1|8|5,2|1001|2</v>
      </c>
    </row>
    <row r="35" spans="1:555" ht="15" x14ac:dyDescent="0.35">
      <c r="A35" s="383" t="s">
        <v>1543</v>
      </c>
      <c r="B35" s="383">
        <f>'抽奖|MoonBless'!W35</f>
        <v>0</v>
      </c>
      <c r="C35" s="383">
        <f>'抽奖|MoonBless'!X35</f>
        <v>0</v>
      </c>
      <c r="D35" s="383">
        <v>1</v>
      </c>
      <c r="E35" s="383">
        <v>8</v>
      </c>
      <c r="G35" s="125">
        <f t="shared" si="257"/>
        <v>140</v>
      </c>
      <c r="H35" s="388" t="s">
        <v>1543</v>
      </c>
      <c r="I35" s="389">
        <f t="shared" si="5"/>
        <v>1</v>
      </c>
      <c r="J35" s="389">
        <f t="shared" si="6"/>
        <v>8</v>
      </c>
      <c r="K35" s="390">
        <v>20</v>
      </c>
      <c r="L35" s="388" t="s">
        <v>1623</v>
      </c>
      <c r="M35" s="389">
        <f t="shared" si="7"/>
        <v>1</v>
      </c>
      <c r="N35" s="389">
        <f t="shared" si="8"/>
        <v>2</v>
      </c>
      <c r="O35" s="390">
        <v>150000</v>
      </c>
      <c r="P35" s="341" t="str">
        <f t="shared" si="9"/>
        <v>1|8|20,1|2|150000</v>
      </c>
      <c r="Q35" s="404">
        <f t="shared" si="10"/>
        <v>50.925925925925931</v>
      </c>
      <c r="R35" s="125">
        <v>1100000</v>
      </c>
      <c r="S35" s="388" t="s">
        <v>1543</v>
      </c>
      <c r="T35" s="389">
        <f t="shared" ref="T35:T44" si="339">VLOOKUP(S35,$A:$E,4,0)</f>
        <v>1</v>
      </c>
      <c r="U35" s="389">
        <f t="shared" ref="U35:U44" si="340">VLOOKUP(S35,$A:$E,5,0)</f>
        <v>8</v>
      </c>
      <c r="V35" s="390">
        <f t="shared" si="297"/>
        <v>20</v>
      </c>
      <c r="W35" s="388" t="s">
        <v>1623</v>
      </c>
      <c r="X35" s="389">
        <f t="shared" ref="X35:X44" si="341">VLOOKUP(W35,$A:$E,4,0)</f>
        <v>1</v>
      </c>
      <c r="Y35" s="389">
        <f t="shared" ref="Y35:Y44" si="342">VLOOKUP(W35,$A:$E,5,0)</f>
        <v>2</v>
      </c>
      <c r="Z35" s="390">
        <v>150000</v>
      </c>
      <c r="AA35" s="341" t="str">
        <f t="shared" ref="AA35:AA44" si="343">T35&amp;"|"&amp;U35&amp;"|"&amp;V35&amp;","&amp;X35&amp;"|"&amp;Y35&amp;"|"&amp;Z35</f>
        <v>1|8|20,1|2|150000</v>
      </c>
      <c r="AM35" s="341">
        <f t="shared" si="154"/>
        <v>90</v>
      </c>
      <c r="AN35" s="125">
        <v>360</v>
      </c>
      <c r="AO35" s="388" t="s">
        <v>1543</v>
      </c>
      <c r="AP35" s="389">
        <f t="shared" si="155"/>
        <v>1</v>
      </c>
      <c r="AQ35" s="389">
        <f t="shared" si="156"/>
        <v>8</v>
      </c>
      <c r="AR35" s="390">
        <f t="shared" si="298"/>
        <v>20</v>
      </c>
      <c r="AS35" s="388" t="s">
        <v>1644</v>
      </c>
      <c r="AT35" s="389">
        <f t="shared" si="157"/>
        <v>2</v>
      </c>
      <c r="AU35" s="389">
        <f t="shared" si="158"/>
        <v>1001</v>
      </c>
      <c r="AV35" s="390">
        <f t="shared" si="296"/>
        <v>4</v>
      </c>
      <c r="AW35" s="341" t="str">
        <f t="shared" si="159"/>
        <v>1|8|20,2|1001|4</v>
      </c>
      <c r="AX35" s="403">
        <f t="shared" si="27"/>
        <v>141.66666666666666</v>
      </c>
      <c r="AY35" s="125">
        <v>8500</v>
      </c>
      <c r="AZ35" s="388" t="s">
        <v>1543</v>
      </c>
      <c r="BA35" s="389">
        <f t="shared" si="324"/>
        <v>1</v>
      </c>
      <c r="BB35" s="389">
        <f t="shared" si="325"/>
        <v>8</v>
      </c>
      <c r="BC35" s="390">
        <v>10</v>
      </c>
      <c r="BD35" s="388" t="s">
        <v>1653</v>
      </c>
      <c r="BE35" s="389">
        <f t="shared" si="326"/>
        <v>1</v>
      </c>
      <c r="BF35" s="389">
        <f t="shared" si="327"/>
        <v>2</v>
      </c>
      <c r="BG35" s="390">
        <v>155000</v>
      </c>
      <c r="BH35" s="341" t="str">
        <f t="shared" si="328"/>
        <v>1|8|10,1|2|155000</v>
      </c>
      <c r="BT35" s="341">
        <f t="shared" si="38"/>
        <v>220000000</v>
      </c>
      <c r="BU35" s="402">
        <v>4400000000</v>
      </c>
      <c r="BV35" s="388" t="s">
        <v>1731</v>
      </c>
      <c r="BW35" s="389">
        <f t="shared" si="329"/>
        <v>1</v>
      </c>
      <c r="BX35" s="389">
        <f t="shared" si="330"/>
        <v>8</v>
      </c>
      <c r="BY35" s="390">
        <v>10</v>
      </c>
      <c r="BZ35" s="388" t="s">
        <v>1856</v>
      </c>
      <c r="CA35" s="389">
        <f t="shared" si="331"/>
        <v>2</v>
      </c>
      <c r="CB35" s="389">
        <f t="shared" si="332"/>
        <v>1001</v>
      </c>
      <c r="CC35" s="390">
        <f t="shared" si="258"/>
        <v>8</v>
      </c>
      <c r="CD35" s="398" t="str">
        <f t="shared" si="333"/>
        <v>1|8|10,2|1001|8</v>
      </c>
      <c r="DX35" s="125">
        <v>50000</v>
      </c>
      <c r="DY35" s="388" t="s">
        <v>1543</v>
      </c>
      <c r="DZ35" s="389">
        <f t="shared" si="334"/>
        <v>1</v>
      </c>
      <c r="EA35" s="389">
        <f t="shared" si="335"/>
        <v>8</v>
      </c>
      <c r="EB35" s="390">
        <v>20</v>
      </c>
      <c r="EC35" s="388" t="s">
        <v>1623</v>
      </c>
      <c r="ED35" s="389">
        <f t="shared" si="336"/>
        <v>1</v>
      </c>
      <c r="EE35" s="389">
        <f t="shared" si="337"/>
        <v>2</v>
      </c>
      <c r="EF35" s="390">
        <v>155000</v>
      </c>
      <c r="EG35" s="398" t="str">
        <f t="shared" si="338"/>
        <v>1|8|20,1|2|155000</v>
      </c>
      <c r="EI35" s="125">
        <v>5000</v>
      </c>
      <c r="EJ35" s="388" t="s">
        <v>1543</v>
      </c>
      <c r="EK35" s="389">
        <f t="shared" si="216"/>
        <v>1</v>
      </c>
      <c r="EL35" s="389">
        <f t="shared" si="217"/>
        <v>8</v>
      </c>
      <c r="EM35" s="390">
        <f t="shared" si="261"/>
        <v>7</v>
      </c>
      <c r="EN35" s="388" t="s">
        <v>1858</v>
      </c>
      <c r="EO35" s="389">
        <f t="shared" si="218"/>
        <v>2</v>
      </c>
      <c r="EP35" s="389">
        <f t="shared" si="219"/>
        <v>1002</v>
      </c>
      <c r="EQ35" s="390">
        <f t="shared" si="285"/>
        <v>4</v>
      </c>
      <c r="ER35" s="398" t="str">
        <f t="shared" si="220"/>
        <v>1|8|7,2|1002|4</v>
      </c>
      <c r="ET35" s="125">
        <v>5000</v>
      </c>
      <c r="EU35" s="388" t="s">
        <v>1543</v>
      </c>
      <c r="EV35" s="389">
        <f t="shared" si="221"/>
        <v>1</v>
      </c>
      <c r="EW35" s="389">
        <f t="shared" si="222"/>
        <v>8</v>
      </c>
      <c r="EX35" s="390">
        <f t="shared" si="262"/>
        <v>14</v>
      </c>
      <c r="EY35" s="388" t="s">
        <v>1859</v>
      </c>
      <c r="EZ35" s="389">
        <f t="shared" si="223"/>
        <v>2</v>
      </c>
      <c r="FA35" s="389">
        <f t="shared" si="224"/>
        <v>1001</v>
      </c>
      <c r="FB35" s="390">
        <f t="shared" si="286"/>
        <v>4</v>
      </c>
      <c r="FC35" s="398" t="str">
        <f t="shared" si="225"/>
        <v>1|8|14,2|1001|4</v>
      </c>
      <c r="FE35" s="125">
        <v>5000</v>
      </c>
      <c r="FF35" s="388" t="s">
        <v>1543</v>
      </c>
      <c r="FG35" s="389">
        <f t="shared" si="226"/>
        <v>1</v>
      </c>
      <c r="FH35" s="389">
        <f t="shared" si="227"/>
        <v>8</v>
      </c>
      <c r="FI35" s="390">
        <f t="shared" si="263"/>
        <v>21</v>
      </c>
      <c r="FJ35" s="388" t="s">
        <v>1878</v>
      </c>
      <c r="FK35" s="389">
        <f t="shared" si="228"/>
        <v>2</v>
      </c>
      <c r="FL35" s="389">
        <f t="shared" si="229"/>
        <v>1003</v>
      </c>
      <c r="FM35" s="390">
        <f t="shared" si="287"/>
        <v>4</v>
      </c>
      <c r="FN35" s="398" t="str">
        <f t="shared" si="230"/>
        <v>1|8|21,2|1003|4</v>
      </c>
      <c r="FP35" s="125">
        <v>5000</v>
      </c>
      <c r="FQ35" s="388" t="s">
        <v>1543</v>
      </c>
      <c r="FR35" s="389">
        <f t="shared" si="231"/>
        <v>1</v>
      </c>
      <c r="FS35" s="389">
        <f t="shared" si="232"/>
        <v>8</v>
      </c>
      <c r="FT35" s="390">
        <f t="shared" si="264"/>
        <v>28</v>
      </c>
      <c r="FU35" s="388" t="s">
        <v>1855</v>
      </c>
      <c r="FV35" s="389">
        <f t="shared" si="233"/>
        <v>2</v>
      </c>
      <c r="FW35" s="389">
        <f t="shared" si="234"/>
        <v>1003</v>
      </c>
      <c r="FX35" s="390">
        <f t="shared" si="288"/>
        <v>5</v>
      </c>
      <c r="FY35" s="398" t="str">
        <f t="shared" si="235"/>
        <v>1|8|28,2|1003|5</v>
      </c>
      <c r="HS35" s="125">
        <v>5000</v>
      </c>
      <c r="HT35" s="388" t="s">
        <v>1543</v>
      </c>
      <c r="HU35" s="389">
        <f t="shared" si="236"/>
        <v>1</v>
      </c>
      <c r="HV35" s="389">
        <f t="shared" si="237"/>
        <v>8</v>
      </c>
      <c r="HW35" s="390">
        <f t="shared" si="265"/>
        <v>7</v>
      </c>
      <c r="HX35" s="388" t="s">
        <v>1860</v>
      </c>
      <c r="HY35" s="389">
        <f t="shared" si="238"/>
        <v>2</v>
      </c>
      <c r="HZ35" s="389">
        <f t="shared" si="239"/>
        <v>1001</v>
      </c>
      <c r="IA35" s="390">
        <f t="shared" si="289"/>
        <v>4</v>
      </c>
      <c r="IB35" s="398" t="str">
        <f t="shared" si="240"/>
        <v>1|8|7,2|1001|4</v>
      </c>
      <c r="ID35" s="125">
        <v>5000</v>
      </c>
      <c r="IE35" s="388" t="s">
        <v>1543</v>
      </c>
      <c r="IF35" s="389">
        <f t="shared" si="241"/>
        <v>1</v>
      </c>
      <c r="IG35" s="389">
        <f t="shared" si="242"/>
        <v>8</v>
      </c>
      <c r="IH35" s="390">
        <f t="shared" si="266"/>
        <v>14</v>
      </c>
      <c r="II35" s="388" t="s">
        <v>1644</v>
      </c>
      <c r="IJ35" s="389">
        <f t="shared" si="243"/>
        <v>2</v>
      </c>
      <c r="IK35" s="389">
        <f t="shared" si="244"/>
        <v>1001</v>
      </c>
      <c r="IL35" s="390">
        <f t="shared" si="290"/>
        <v>5</v>
      </c>
      <c r="IM35" s="398" t="str">
        <f t="shared" si="245"/>
        <v>1|8|14,2|1001|5</v>
      </c>
      <c r="IO35" s="125">
        <v>5000</v>
      </c>
      <c r="IP35" s="388" t="s">
        <v>1543</v>
      </c>
      <c r="IQ35" s="389">
        <f t="shared" si="246"/>
        <v>1</v>
      </c>
      <c r="IR35" s="389">
        <f t="shared" si="247"/>
        <v>8</v>
      </c>
      <c r="IS35" s="390">
        <f t="shared" si="267"/>
        <v>21</v>
      </c>
      <c r="IT35" s="388" t="s">
        <v>1861</v>
      </c>
      <c r="IU35" s="389">
        <f t="shared" si="248"/>
        <v>2</v>
      </c>
      <c r="IV35" s="389">
        <f t="shared" si="249"/>
        <v>1003</v>
      </c>
      <c r="IW35" s="390">
        <f t="shared" si="291"/>
        <v>4</v>
      </c>
      <c r="IX35" s="398" t="str">
        <f t="shared" si="250"/>
        <v>1|8|21,2|1003|4</v>
      </c>
      <c r="IZ35" s="125">
        <v>5000</v>
      </c>
      <c r="JA35" s="388" t="s">
        <v>1543</v>
      </c>
      <c r="JB35" s="389">
        <f t="shared" si="251"/>
        <v>1</v>
      </c>
      <c r="JC35" s="389">
        <f t="shared" si="252"/>
        <v>8</v>
      </c>
      <c r="JD35" s="390">
        <f t="shared" si="268"/>
        <v>28</v>
      </c>
      <c r="JE35" s="388" t="s">
        <v>1861</v>
      </c>
      <c r="JF35" s="389">
        <f t="shared" si="253"/>
        <v>2</v>
      </c>
      <c r="JG35" s="389">
        <f t="shared" si="254"/>
        <v>1003</v>
      </c>
      <c r="JH35" s="390">
        <f t="shared" si="292"/>
        <v>5</v>
      </c>
      <c r="JI35" s="398" t="str">
        <f t="shared" si="255"/>
        <v>1|8|28,2|1003|5</v>
      </c>
      <c r="PT35" s="341">
        <v>850</v>
      </c>
      <c r="PU35" s="388" t="s">
        <v>1543</v>
      </c>
      <c r="PV35" s="389">
        <f t="shared" si="175"/>
        <v>1</v>
      </c>
      <c r="PW35" s="389">
        <f t="shared" si="176"/>
        <v>8</v>
      </c>
      <c r="PX35" s="390">
        <v>5</v>
      </c>
      <c r="PY35" s="388" t="s">
        <v>1623</v>
      </c>
      <c r="PZ35" s="389">
        <f t="shared" si="177"/>
        <v>1</v>
      </c>
      <c r="QA35" s="389">
        <f t="shared" si="178"/>
        <v>2</v>
      </c>
      <c r="QB35" s="390">
        <v>155000</v>
      </c>
      <c r="QC35" s="398" t="str">
        <f t="shared" si="179"/>
        <v>1|8|5,1|2|155000</v>
      </c>
      <c r="QE35" s="402">
        <v>8500</v>
      </c>
      <c r="QF35" s="388" t="s">
        <v>1543</v>
      </c>
      <c r="QG35" s="389">
        <f t="shared" si="180"/>
        <v>1</v>
      </c>
      <c r="QH35" s="389">
        <f t="shared" si="181"/>
        <v>8</v>
      </c>
      <c r="QI35" s="390">
        <v>5</v>
      </c>
      <c r="QJ35" s="388" t="s">
        <v>1623</v>
      </c>
      <c r="QK35" s="389">
        <f t="shared" si="182"/>
        <v>1</v>
      </c>
      <c r="QL35" s="389">
        <f t="shared" si="183"/>
        <v>2</v>
      </c>
      <c r="QM35" s="390">
        <v>155000</v>
      </c>
      <c r="QN35" s="398" t="str">
        <f t="shared" si="184"/>
        <v>1|8|5,1|2|155000</v>
      </c>
      <c r="QP35" s="341">
        <v>360</v>
      </c>
      <c r="QQ35" s="388" t="s">
        <v>1543</v>
      </c>
      <c r="QR35" s="389">
        <f t="shared" si="185"/>
        <v>1</v>
      </c>
      <c r="QS35" s="389">
        <f t="shared" si="186"/>
        <v>8</v>
      </c>
      <c r="QT35" s="390">
        <v>10</v>
      </c>
      <c r="QU35" s="388" t="s">
        <v>1867</v>
      </c>
      <c r="QV35" s="389">
        <f t="shared" si="187"/>
        <v>2</v>
      </c>
      <c r="QW35" s="389">
        <f t="shared" si="188"/>
        <v>1001</v>
      </c>
      <c r="QX35" s="390">
        <v>2</v>
      </c>
      <c r="QY35" s="398" t="str">
        <f t="shared" si="189"/>
        <v>1|8|10,2|1001|2</v>
      </c>
      <c r="RA35" s="341">
        <v>360</v>
      </c>
      <c r="RB35" s="388" t="s">
        <v>1543</v>
      </c>
      <c r="RC35" s="389">
        <f t="shared" si="190"/>
        <v>1</v>
      </c>
      <c r="RD35" s="389">
        <f t="shared" si="191"/>
        <v>8</v>
      </c>
      <c r="RE35" s="390">
        <v>10</v>
      </c>
      <c r="RF35" s="388" t="s">
        <v>1865</v>
      </c>
      <c r="RG35" s="389">
        <f t="shared" si="192"/>
        <v>2</v>
      </c>
      <c r="RH35" s="389">
        <f t="shared" si="193"/>
        <v>1002</v>
      </c>
      <c r="RI35" s="390">
        <v>2</v>
      </c>
      <c r="RJ35" s="398" t="str">
        <f t="shared" si="194"/>
        <v>1|8|10,2|1002|2</v>
      </c>
      <c r="RK35" s="341">
        <v>200</v>
      </c>
      <c r="RL35" s="125">
        <f t="shared" si="149"/>
        <v>4800</v>
      </c>
      <c r="RM35" s="388" t="s">
        <v>1543</v>
      </c>
      <c r="RN35" s="389">
        <f t="shared" si="195"/>
        <v>1</v>
      </c>
      <c r="RO35" s="389">
        <f t="shared" si="196"/>
        <v>8</v>
      </c>
      <c r="RP35" s="390">
        <f t="shared" si="293"/>
        <v>20</v>
      </c>
      <c r="RQ35" s="388" t="s">
        <v>1623</v>
      </c>
      <c r="RR35" s="389">
        <f t="shared" si="197"/>
        <v>1</v>
      </c>
      <c r="RS35" s="389">
        <f t="shared" si="198"/>
        <v>2</v>
      </c>
      <c r="RT35" s="390">
        <v>155000</v>
      </c>
      <c r="RU35" s="398" t="str">
        <f t="shared" si="199"/>
        <v>1|8|20,1|2|155000</v>
      </c>
      <c r="RV35" s="341">
        <v>200</v>
      </c>
      <c r="RW35" s="125">
        <f t="shared" si="150"/>
        <v>4800</v>
      </c>
      <c r="RX35" s="388" t="s">
        <v>1543</v>
      </c>
      <c r="RY35" s="389">
        <f t="shared" si="200"/>
        <v>1</v>
      </c>
      <c r="RZ35" s="389">
        <f t="shared" si="201"/>
        <v>8</v>
      </c>
      <c r="SA35" s="390">
        <f t="shared" si="294"/>
        <v>20</v>
      </c>
      <c r="SB35" s="388" t="s">
        <v>1623</v>
      </c>
      <c r="SC35" s="389">
        <f t="shared" si="202"/>
        <v>1</v>
      </c>
      <c r="SD35" s="389">
        <f t="shared" si="203"/>
        <v>2</v>
      </c>
      <c r="SE35" s="390">
        <v>155000</v>
      </c>
      <c r="SF35" s="398" t="str">
        <f t="shared" si="204"/>
        <v>1|8|20,1|2|155000</v>
      </c>
      <c r="SG35" s="341">
        <v>200</v>
      </c>
      <c r="SH35" s="125">
        <f t="shared" si="151"/>
        <v>4800</v>
      </c>
      <c r="SI35" s="388" t="s">
        <v>1543</v>
      </c>
      <c r="SJ35" s="389">
        <f t="shared" si="205"/>
        <v>1</v>
      </c>
      <c r="SK35" s="389">
        <f t="shared" si="206"/>
        <v>8</v>
      </c>
      <c r="SL35" s="390">
        <f t="shared" si="295"/>
        <v>20</v>
      </c>
      <c r="SM35" s="388" t="s">
        <v>1623</v>
      </c>
      <c r="SN35" s="389">
        <f t="shared" si="207"/>
        <v>1</v>
      </c>
      <c r="SO35" s="389">
        <f t="shared" si="208"/>
        <v>2</v>
      </c>
      <c r="SP35" s="390">
        <v>155000</v>
      </c>
      <c r="SQ35" s="398" t="str">
        <f t="shared" si="209"/>
        <v>1|8|20,1|2|155000</v>
      </c>
      <c r="TY35" s="341">
        <f t="shared" si="152"/>
        <v>90</v>
      </c>
      <c r="TZ35" s="341">
        <v>180</v>
      </c>
      <c r="UA35" s="388" t="s">
        <v>1543</v>
      </c>
      <c r="UB35" s="389">
        <f t="shared" si="210"/>
        <v>1</v>
      </c>
      <c r="UC35" s="389">
        <f t="shared" si="271"/>
        <v>8</v>
      </c>
      <c r="UD35" s="390">
        <v>5</v>
      </c>
      <c r="UE35" s="388" t="s">
        <v>1859</v>
      </c>
      <c r="UF35" s="389">
        <f t="shared" si="212"/>
        <v>2</v>
      </c>
      <c r="UG35" s="389">
        <f t="shared" si="272"/>
        <v>1001</v>
      </c>
      <c r="UH35" s="390">
        <v>2</v>
      </c>
      <c r="UI35" s="398" t="str">
        <f t="shared" si="273"/>
        <v>1|8|5,2|1001|2</v>
      </c>
    </row>
    <row r="36" spans="1:555" ht="15" x14ac:dyDescent="0.35">
      <c r="A36" s="341">
        <f>'抽奖|MoonBless'!DN36</f>
        <v>0</v>
      </c>
      <c r="B36" s="341">
        <f>'抽奖|MoonBless'!DO36</f>
        <v>0</v>
      </c>
      <c r="C36" s="341">
        <f>'抽奖|MoonBless'!DP36</f>
        <v>0</v>
      </c>
      <c r="D36" s="341">
        <f>'抽奖|MoonBless'!DQ36</f>
        <v>0</v>
      </c>
      <c r="E36" s="341">
        <f>'抽奖|MoonBless'!DR36</f>
        <v>0</v>
      </c>
      <c r="G36" s="125">
        <f t="shared" si="257"/>
        <v>145</v>
      </c>
      <c r="H36" s="388" t="s">
        <v>1543</v>
      </c>
      <c r="I36" s="389">
        <f t="shared" si="5"/>
        <v>1</v>
      </c>
      <c r="J36" s="389">
        <f t="shared" si="6"/>
        <v>8</v>
      </c>
      <c r="K36" s="390">
        <v>20</v>
      </c>
      <c r="L36" s="388" t="s">
        <v>1623</v>
      </c>
      <c r="M36" s="389">
        <f t="shared" si="7"/>
        <v>1</v>
      </c>
      <c r="N36" s="389">
        <f t="shared" si="8"/>
        <v>2</v>
      </c>
      <c r="O36" s="390">
        <v>155000</v>
      </c>
      <c r="P36" s="341" t="str">
        <f t="shared" si="9"/>
        <v>1|8|20,1|2|155000</v>
      </c>
      <c r="Q36" s="404">
        <f t="shared" si="10"/>
        <v>55.555555555555557</v>
      </c>
      <c r="R36" s="125">
        <v>1200000</v>
      </c>
      <c r="S36" s="388" t="s">
        <v>1543</v>
      </c>
      <c r="T36" s="389">
        <f t="shared" si="339"/>
        <v>1</v>
      </c>
      <c r="U36" s="389">
        <f t="shared" si="340"/>
        <v>8</v>
      </c>
      <c r="V36" s="390">
        <f t="shared" si="297"/>
        <v>20</v>
      </c>
      <c r="W36" s="388" t="s">
        <v>1623</v>
      </c>
      <c r="X36" s="389">
        <f t="shared" si="341"/>
        <v>1</v>
      </c>
      <c r="Y36" s="389">
        <f t="shared" si="342"/>
        <v>2</v>
      </c>
      <c r="Z36" s="390">
        <v>155000</v>
      </c>
      <c r="AA36" s="341" t="str">
        <f t="shared" si="343"/>
        <v>1|8|20,1|2|155000</v>
      </c>
      <c r="AM36" s="341">
        <f t="shared" si="154"/>
        <v>95</v>
      </c>
      <c r="AN36" s="125">
        <v>380</v>
      </c>
      <c r="AO36" s="388" t="s">
        <v>1543</v>
      </c>
      <c r="AP36" s="389">
        <f t="shared" si="155"/>
        <v>1</v>
      </c>
      <c r="AQ36" s="389">
        <f t="shared" si="156"/>
        <v>8</v>
      </c>
      <c r="AR36" s="390">
        <f t="shared" si="298"/>
        <v>20</v>
      </c>
      <c r="AS36" s="388" t="s">
        <v>1644</v>
      </c>
      <c r="AT36" s="389">
        <f t="shared" si="157"/>
        <v>2</v>
      </c>
      <c r="AU36" s="389">
        <f t="shared" si="158"/>
        <v>1001</v>
      </c>
      <c r="AV36" s="390">
        <f t="shared" si="296"/>
        <v>4</v>
      </c>
      <c r="AW36" s="341" t="str">
        <f t="shared" si="159"/>
        <v>1|8|20,2|1001|4</v>
      </c>
      <c r="AX36" s="403">
        <f t="shared" si="27"/>
        <v>150</v>
      </c>
      <c r="AY36" s="125">
        <v>9000</v>
      </c>
      <c r="AZ36" s="388" t="s">
        <v>1543</v>
      </c>
      <c r="BA36" s="389">
        <f t="shared" si="324"/>
        <v>1</v>
      </c>
      <c r="BB36" s="389">
        <f t="shared" si="325"/>
        <v>8</v>
      </c>
      <c r="BC36" s="390">
        <v>10</v>
      </c>
      <c r="BD36" s="388" t="s">
        <v>1653</v>
      </c>
      <c r="BE36" s="389">
        <f t="shared" si="326"/>
        <v>1</v>
      </c>
      <c r="BF36" s="389">
        <f t="shared" si="327"/>
        <v>2</v>
      </c>
      <c r="BG36" s="390">
        <v>160000</v>
      </c>
      <c r="BH36" s="341" t="str">
        <f t="shared" si="328"/>
        <v>1|8|10,1|2|160000</v>
      </c>
      <c r="BT36" s="341">
        <f t="shared" si="38"/>
        <v>230000000</v>
      </c>
      <c r="BU36" s="402">
        <v>4600000000</v>
      </c>
      <c r="BV36" s="388" t="s">
        <v>1731</v>
      </c>
      <c r="BW36" s="389">
        <f t="shared" si="329"/>
        <v>1</v>
      </c>
      <c r="BX36" s="389">
        <f t="shared" si="330"/>
        <v>8</v>
      </c>
      <c r="BY36" s="390">
        <v>10</v>
      </c>
      <c r="BZ36" s="388" t="s">
        <v>1856</v>
      </c>
      <c r="CA36" s="389">
        <f t="shared" si="331"/>
        <v>2</v>
      </c>
      <c r="CB36" s="389">
        <f t="shared" si="332"/>
        <v>1001</v>
      </c>
      <c r="CC36" s="390">
        <f t="shared" si="258"/>
        <v>8</v>
      </c>
      <c r="CD36" s="398" t="str">
        <f t="shared" si="333"/>
        <v>1|8|10,2|1001|8</v>
      </c>
      <c r="DX36" s="125">
        <v>55000</v>
      </c>
      <c r="DY36" s="388" t="s">
        <v>1543</v>
      </c>
      <c r="DZ36" s="389">
        <f t="shared" si="334"/>
        <v>1</v>
      </c>
      <c r="EA36" s="389">
        <f t="shared" si="335"/>
        <v>8</v>
      </c>
      <c r="EB36" s="390">
        <v>20</v>
      </c>
      <c r="EC36" s="388" t="s">
        <v>1623</v>
      </c>
      <c r="ED36" s="389">
        <f t="shared" si="336"/>
        <v>1</v>
      </c>
      <c r="EE36" s="389">
        <f t="shared" si="337"/>
        <v>2</v>
      </c>
      <c r="EF36" s="390">
        <v>160000</v>
      </c>
      <c r="EG36" s="398" t="str">
        <f t="shared" si="338"/>
        <v>1|8|20,1|2|160000</v>
      </c>
      <c r="EI36" s="125">
        <v>5500</v>
      </c>
      <c r="EJ36" s="388" t="s">
        <v>1543</v>
      </c>
      <c r="EK36" s="389">
        <f t="shared" si="216"/>
        <v>1</v>
      </c>
      <c r="EL36" s="389">
        <f t="shared" si="217"/>
        <v>8</v>
      </c>
      <c r="EM36" s="390">
        <f t="shared" si="261"/>
        <v>7</v>
      </c>
      <c r="EN36" s="388" t="s">
        <v>1858</v>
      </c>
      <c r="EO36" s="389">
        <f t="shared" si="218"/>
        <v>2</v>
      </c>
      <c r="EP36" s="389">
        <f t="shared" si="219"/>
        <v>1002</v>
      </c>
      <c r="EQ36" s="390">
        <f t="shared" si="285"/>
        <v>4</v>
      </c>
      <c r="ER36" s="398" t="str">
        <f t="shared" si="220"/>
        <v>1|8|7,2|1002|4</v>
      </c>
      <c r="ET36" s="125">
        <v>5500</v>
      </c>
      <c r="EU36" s="388" t="s">
        <v>1543</v>
      </c>
      <c r="EV36" s="389">
        <f t="shared" si="221"/>
        <v>1</v>
      </c>
      <c r="EW36" s="389">
        <f t="shared" si="222"/>
        <v>8</v>
      </c>
      <c r="EX36" s="390">
        <f t="shared" si="262"/>
        <v>14</v>
      </c>
      <c r="EY36" s="388" t="s">
        <v>1859</v>
      </c>
      <c r="EZ36" s="389">
        <f t="shared" si="223"/>
        <v>2</v>
      </c>
      <c r="FA36" s="389">
        <f t="shared" si="224"/>
        <v>1001</v>
      </c>
      <c r="FB36" s="390">
        <f t="shared" si="286"/>
        <v>4</v>
      </c>
      <c r="FC36" s="398" t="str">
        <f t="shared" si="225"/>
        <v>1|8|14,2|1001|4</v>
      </c>
      <c r="FE36" s="125">
        <v>5500</v>
      </c>
      <c r="FF36" s="388" t="s">
        <v>1543</v>
      </c>
      <c r="FG36" s="389">
        <f t="shared" si="226"/>
        <v>1</v>
      </c>
      <c r="FH36" s="389">
        <f t="shared" si="227"/>
        <v>8</v>
      </c>
      <c r="FI36" s="390">
        <f t="shared" si="263"/>
        <v>21</v>
      </c>
      <c r="FJ36" s="388" t="s">
        <v>1878</v>
      </c>
      <c r="FK36" s="389">
        <f t="shared" si="228"/>
        <v>2</v>
      </c>
      <c r="FL36" s="389">
        <f t="shared" si="229"/>
        <v>1003</v>
      </c>
      <c r="FM36" s="390">
        <f t="shared" si="287"/>
        <v>4</v>
      </c>
      <c r="FN36" s="398" t="str">
        <f t="shared" si="230"/>
        <v>1|8|21,2|1003|4</v>
      </c>
      <c r="FP36" s="125">
        <v>5500</v>
      </c>
      <c r="FQ36" s="388" t="s">
        <v>1543</v>
      </c>
      <c r="FR36" s="389">
        <f t="shared" si="231"/>
        <v>1</v>
      </c>
      <c r="FS36" s="389">
        <f t="shared" si="232"/>
        <v>8</v>
      </c>
      <c r="FT36" s="390">
        <f t="shared" si="264"/>
        <v>28</v>
      </c>
      <c r="FU36" s="388" t="s">
        <v>1855</v>
      </c>
      <c r="FV36" s="389">
        <f t="shared" si="233"/>
        <v>2</v>
      </c>
      <c r="FW36" s="389">
        <f t="shared" si="234"/>
        <v>1003</v>
      </c>
      <c r="FX36" s="390">
        <f t="shared" si="288"/>
        <v>5</v>
      </c>
      <c r="FY36" s="398" t="str">
        <f t="shared" si="235"/>
        <v>1|8|28,2|1003|5</v>
      </c>
      <c r="HS36" s="125">
        <v>5500</v>
      </c>
      <c r="HT36" s="388" t="s">
        <v>1543</v>
      </c>
      <c r="HU36" s="389">
        <f t="shared" si="236"/>
        <v>1</v>
      </c>
      <c r="HV36" s="389">
        <f t="shared" si="237"/>
        <v>8</v>
      </c>
      <c r="HW36" s="390">
        <f t="shared" si="265"/>
        <v>7</v>
      </c>
      <c r="HX36" s="388" t="s">
        <v>1860</v>
      </c>
      <c r="HY36" s="389">
        <f t="shared" si="238"/>
        <v>2</v>
      </c>
      <c r="HZ36" s="389">
        <f t="shared" si="239"/>
        <v>1001</v>
      </c>
      <c r="IA36" s="390">
        <f t="shared" si="289"/>
        <v>4</v>
      </c>
      <c r="IB36" s="398" t="str">
        <f t="shared" si="240"/>
        <v>1|8|7,2|1001|4</v>
      </c>
      <c r="ID36" s="125">
        <v>5500</v>
      </c>
      <c r="IE36" s="388" t="s">
        <v>1543</v>
      </c>
      <c r="IF36" s="389">
        <f t="shared" si="241"/>
        <v>1</v>
      </c>
      <c r="IG36" s="389">
        <f t="shared" si="242"/>
        <v>8</v>
      </c>
      <c r="IH36" s="390">
        <f t="shared" si="266"/>
        <v>14</v>
      </c>
      <c r="II36" s="388" t="s">
        <v>1644</v>
      </c>
      <c r="IJ36" s="389">
        <f t="shared" si="243"/>
        <v>2</v>
      </c>
      <c r="IK36" s="389">
        <f t="shared" si="244"/>
        <v>1001</v>
      </c>
      <c r="IL36" s="390">
        <f t="shared" si="290"/>
        <v>5</v>
      </c>
      <c r="IM36" s="398" t="str">
        <f t="shared" si="245"/>
        <v>1|8|14,2|1001|5</v>
      </c>
      <c r="IO36" s="125">
        <v>5500</v>
      </c>
      <c r="IP36" s="388" t="s">
        <v>1543</v>
      </c>
      <c r="IQ36" s="389">
        <f t="shared" si="246"/>
        <v>1</v>
      </c>
      <c r="IR36" s="389">
        <f t="shared" si="247"/>
        <v>8</v>
      </c>
      <c r="IS36" s="390">
        <f t="shared" si="267"/>
        <v>21</v>
      </c>
      <c r="IT36" s="388" t="s">
        <v>1861</v>
      </c>
      <c r="IU36" s="389">
        <f t="shared" si="248"/>
        <v>2</v>
      </c>
      <c r="IV36" s="389">
        <f t="shared" si="249"/>
        <v>1003</v>
      </c>
      <c r="IW36" s="390">
        <f t="shared" si="291"/>
        <v>4</v>
      </c>
      <c r="IX36" s="398" t="str">
        <f t="shared" si="250"/>
        <v>1|8|21,2|1003|4</v>
      </c>
      <c r="IZ36" s="125">
        <v>5500</v>
      </c>
      <c r="JA36" s="388" t="s">
        <v>1543</v>
      </c>
      <c r="JB36" s="389">
        <f t="shared" si="251"/>
        <v>1</v>
      </c>
      <c r="JC36" s="389">
        <f t="shared" si="252"/>
        <v>8</v>
      </c>
      <c r="JD36" s="390">
        <f t="shared" si="268"/>
        <v>28</v>
      </c>
      <c r="JE36" s="388" t="s">
        <v>1861</v>
      </c>
      <c r="JF36" s="389">
        <f t="shared" si="253"/>
        <v>2</v>
      </c>
      <c r="JG36" s="389">
        <f t="shared" si="254"/>
        <v>1003</v>
      </c>
      <c r="JH36" s="390">
        <f t="shared" si="292"/>
        <v>5</v>
      </c>
      <c r="JI36" s="398" t="str">
        <f t="shared" si="255"/>
        <v>1|8|28,2|1003|5</v>
      </c>
      <c r="PT36" s="341">
        <v>900</v>
      </c>
      <c r="PU36" s="388" t="s">
        <v>1543</v>
      </c>
      <c r="PV36" s="389">
        <f t="shared" si="175"/>
        <v>1</v>
      </c>
      <c r="PW36" s="389">
        <f t="shared" si="176"/>
        <v>8</v>
      </c>
      <c r="PX36" s="390">
        <v>5</v>
      </c>
      <c r="PY36" s="388" t="s">
        <v>1623</v>
      </c>
      <c r="PZ36" s="389">
        <f t="shared" si="177"/>
        <v>1</v>
      </c>
      <c r="QA36" s="389">
        <f t="shared" si="178"/>
        <v>2</v>
      </c>
      <c r="QB36" s="390">
        <v>160000</v>
      </c>
      <c r="QC36" s="398" t="str">
        <f t="shared" si="179"/>
        <v>1|8|5,1|2|160000</v>
      </c>
      <c r="QE36" s="402">
        <v>9000</v>
      </c>
      <c r="QF36" s="388" t="s">
        <v>1543</v>
      </c>
      <c r="QG36" s="389">
        <f t="shared" si="180"/>
        <v>1</v>
      </c>
      <c r="QH36" s="389">
        <f t="shared" si="181"/>
        <v>8</v>
      </c>
      <c r="QI36" s="390">
        <v>5</v>
      </c>
      <c r="QJ36" s="388" t="s">
        <v>1623</v>
      </c>
      <c r="QK36" s="389">
        <f t="shared" si="182"/>
        <v>1</v>
      </c>
      <c r="QL36" s="389">
        <f t="shared" si="183"/>
        <v>2</v>
      </c>
      <c r="QM36" s="390">
        <v>160000</v>
      </c>
      <c r="QN36" s="398" t="str">
        <f t="shared" si="184"/>
        <v>1|8|5,1|2|160000</v>
      </c>
      <c r="QP36" s="341">
        <v>380</v>
      </c>
      <c r="QQ36" s="388" t="s">
        <v>1543</v>
      </c>
      <c r="QR36" s="389">
        <f t="shared" si="185"/>
        <v>1</v>
      </c>
      <c r="QS36" s="389">
        <f t="shared" si="186"/>
        <v>8</v>
      </c>
      <c r="QT36" s="390">
        <v>10</v>
      </c>
      <c r="QU36" s="388" t="s">
        <v>1867</v>
      </c>
      <c r="QV36" s="389">
        <f t="shared" si="187"/>
        <v>2</v>
      </c>
      <c r="QW36" s="389">
        <f t="shared" si="188"/>
        <v>1001</v>
      </c>
      <c r="QX36" s="390">
        <v>2</v>
      </c>
      <c r="QY36" s="398" t="str">
        <f t="shared" si="189"/>
        <v>1|8|10,2|1001|2</v>
      </c>
      <c r="RA36" s="341">
        <v>380</v>
      </c>
      <c r="RB36" s="388" t="s">
        <v>1543</v>
      </c>
      <c r="RC36" s="389">
        <f t="shared" si="190"/>
        <v>1</v>
      </c>
      <c r="RD36" s="389">
        <f t="shared" si="191"/>
        <v>8</v>
      </c>
      <c r="RE36" s="390">
        <v>10</v>
      </c>
      <c r="RF36" s="388" t="s">
        <v>1865</v>
      </c>
      <c r="RG36" s="389">
        <f t="shared" si="192"/>
        <v>2</v>
      </c>
      <c r="RH36" s="389">
        <f t="shared" si="193"/>
        <v>1002</v>
      </c>
      <c r="RI36" s="390">
        <v>2</v>
      </c>
      <c r="RJ36" s="398" t="str">
        <f t="shared" si="194"/>
        <v>1|8|10,2|1002|2</v>
      </c>
      <c r="RL36" s="406"/>
      <c r="RM36" s="408"/>
      <c r="RN36" s="409"/>
      <c r="RO36" s="409"/>
      <c r="RP36" s="409"/>
      <c r="RQ36" s="408"/>
      <c r="RR36" s="409"/>
      <c r="RS36" s="409"/>
      <c r="RT36" s="409"/>
      <c r="RU36" s="411"/>
      <c r="RV36" s="406"/>
      <c r="RW36" s="406"/>
      <c r="RX36" s="408"/>
      <c r="RY36" s="409"/>
      <c r="RZ36" s="409"/>
      <c r="SA36" s="409"/>
      <c r="SB36" s="408"/>
      <c r="SC36" s="409"/>
      <c r="SD36" s="409"/>
      <c r="SE36" s="409"/>
      <c r="SF36" s="411"/>
      <c r="SH36" s="406"/>
      <c r="SI36" s="408"/>
      <c r="SJ36" s="409"/>
      <c r="SK36" s="409"/>
      <c r="SL36" s="409"/>
      <c r="SM36" s="408"/>
      <c r="SN36" s="409"/>
      <c r="SO36" s="409"/>
      <c r="SP36" s="409"/>
      <c r="SQ36" s="411"/>
      <c r="TY36" s="341">
        <f t="shared" si="152"/>
        <v>95</v>
      </c>
      <c r="TZ36" s="341">
        <v>190</v>
      </c>
      <c r="UA36" s="388" t="s">
        <v>1543</v>
      </c>
      <c r="UB36" s="389">
        <f t="shared" si="210"/>
        <v>1</v>
      </c>
      <c r="UC36" s="389">
        <f t="shared" si="271"/>
        <v>8</v>
      </c>
      <c r="UD36" s="390">
        <v>5</v>
      </c>
      <c r="UE36" s="388" t="s">
        <v>1859</v>
      </c>
      <c r="UF36" s="389">
        <f t="shared" si="212"/>
        <v>2</v>
      </c>
      <c r="UG36" s="389">
        <f t="shared" si="272"/>
        <v>1001</v>
      </c>
      <c r="UH36" s="390">
        <v>2</v>
      </c>
      <c r="UI36" s="398" t="str">
        <f t="shared" si="273"/>
        <v>1|8|5,2|1001|2</v>
      </c>
    </row>
    <row r="37" spans="1:555" ht="15" x14ac:dyDescent="0.35">
      <c r="A37" s="341">
        <f>'抽奖|MoonBless'!DN37</f>
        <v>0</v>
      </c>
      <c r="B37" s="341">
        <f>'抽奖|MoonBless'!DO37</f>
        <v>0</v>
      </c>
      <c r="C37" s="341">
        <f>'抽奖|MoonBless'!DP37</f>
        <v>0</v>
      </c>
      <c r="D37" s="341">
        <f>'抽奖|MoonBless'!DQ37</f>
        <v>0</v>
      </c>
      <c r="E37" s="341">
        <f>'抽奖|MoonBless'!DR37</f>
        <v>0</v>
      </c>
      <c r="G37" s="125">
        <f t="shared" si="257"/>
        <v>150</v>
      </c>
      <c r="H37" s="388" t="s">
        <v>1543</v>
      </c>
      <c r="I37" s="389">
        <f t="shared" si="5"/>
        <v>1</v>
      </c>
      <c r="J37" s="389">
        <f t="shared" si="6"/>
        <v>8</v>
      </c>
      <c r="K37" s="390">
        <v>20</v>
      </c>
      <c r="L37" s="388" t="s">
        <v>1623</v>
      </c>
      <c r="M37" s="389">
        <f t="shared" si="7"/>
        <v>1</v>
      </c>
      <c r="N37" s="389">
        <f t="shared" si="8"/>
        <v>2</v>
      </c>
      <c r="O37" s="390">
        <v>160000</v>
      </c>
      <c r="P37" s="341" t="str">
        <f t="shared" si="9"/>
        <v>1|8|20,1|2|160000</v>
      </c>
      <c r="Q37" s="404">
        <f t="shared" si="10"/>
        <v>60.185185185185183</v>
      </c>
      <c r="R37" s="125">
        <v>1300000</v>
      </c>
      <c r="S37" s="388" t="s">
        <v>1543</v>
      </c>
      <c r="T37" s="389">
        <f t="shared" si="339"/>
        <v>1</v>
      </c>
      <c r="U37" s="389">
        <f t="shared" si="340"/>
        <v>8</v>
      </c>
      <c r="V37" s="390">
        <f t="shared" si="297"/>
        <v>20</v>
      </c>
      <c r="W37" s="388" t="s">
        <v>1623</v>
      </c>
      <c r="X37" s="389">
        <f t="shared" si="341"/>
        <v>1</v>
      </c>
      <c r="Y37" s="389">
        <f t="shared" si="342"/>
        <v>2</v>
      </c>
      <c r="Z37" s="390">
        <v>160000</v>
      </c>
      <c r="AA37" s="341" t="str">
        <f t="shared" si="343"/>
        <v>1|8|20,1|2|160000</v>
      </c>
      <c r="AM37" s="341">
        <f t="shared" si="154"/>
        <v>100</v>
      </c>
      <c r="AN37" s="125">
        <v>400</v>
      </c>
      <c r="AO37" s="388" t="s">
        <v>1543</v>
      </c>
      <c r="AP37" s="389">
        <f t="shared" si="155"/>
        <v>1</v>
      </c>
      <c r="AQ37" s="389">
        <f t="shared" si="156"/>
        <v>8</v>
      </c>
      <c r="AR37" s="390">
        <f t="shared" si="298"/>
        <v>20</v>
      </c>
      <c r="AS37" s="388" t="s">
        <v>1644</v>
      </c>
      <c r="AT37" s="389">
        <f t="shared" si="157"/>
        <v>2</v>
      </c>
      <c r="AU37" s="389">
        <f t="shared" si="158"/>
        <v>1001</v>
      </c>
      <c r="AV37" s="390">
        <f t="shared" si="296"/>
        <v>5</v>
      </c>
      <c r="AW37" s="341" t="str">
        <f t="shared" si="159"/>
        <v>1|8|20,2|1001|5</v>
      </c>
      <c r="AX37" s="403">
        <f t="shared" si="27"/>
        <v>158.33333333333334</v>
      </c>
      <c r="AY37" s="125">
        <v>9500</v>
      </c>
      <c r="AZ37" s="388" t="s">
        <v>1543</v>
      </c>
      <c r="BA37" s="389">
        <f t="shared" si="324"/>
        <v>1</v>
      </c>
      <c r="BB37" s="389">
        <f t="shared" si="325"/>
        <v>8</v>
      </c>
      <c r="BC37" s="390">
        <v>10</v>
      </c>
      <c r="BD37" s="388" t="s">
        <v>1653</v>
      </c>
      <c r="BE37" s="389">
        <f t="shared" si="326"/>
        <v>1</v>
      </c>
      <c r="BF37" s="389">
        <f t="shared" si="327"/>
        <v>2</v>
      </c>
      <c r="BG37" s="390">
        <v>165000</v>
      </c>
      <c r="BH37" s="341" t="str">
        <f t="shared" si="328"/>
        <v>1|8|10,1|2|165000</v>
      </c>
      <c r="BT37" s="341">
        <f t="shared" si="38"/>
        <v>240000000</v>
      </c>
      <c r="BU37" s="402">
        <v>4800000000</v>
      </c>
      <c r="BV37" s="388" t="s">
        <v>1731</v>
      </c>
      <c r="BW37" s="389">
        <f t="shared" si="329"/>
        <v>1</v>
      </c>
      <c r="BX37" s="389">
        <f t="shared" si="330"/>
        <v>8</v>
      </c>
      <c r="BY37" s="390">
        <v>10</v>
      </c>
      <c r="BZ37" s="388" t="s">
        <v>1856</v>
      </c>
      <c r="CA37" s="389">
        <f t="shared" si="331"/>
        <v>2</v>
      </c>
      <c r="CB37" s="389">
        <f t="shared" si="332"/>
        <v>1001</v>
      </c>
      <c r="CC37" s="390">
        <f t="shared" si="258"/>
        <v>8</v>
      </c>
      <c r="CD37" s="398" t="str">
        <f t="shared" si="333"/>
        <v>1|8|10,2|1001|8</v>
      </c>
      <c r="DX37" s="125">
        <v>60000</v>
      </c>
      <c r="DY37" s="388" t="s">
        <v>1543</v>
      </c>
      <c r="DZ37" s="389">
        <f t="shared" si="334"/>
        <v>1</v>
      </c>
      <c r="EA37" s="389">
        <f t="shared" si="335"/>
        <v>8</v>
      </c>
      <c r="EB37" s="390">
        <v>20</v>
      </c>
      <c r="EC37" s="388" t="s">
        <v>1623</v>
      </c>
      <c r="ED37" s="389">
        <f t="shared" si="336"/>
        <v>1</v>
      </c>
      <c r="EE37" s="389">
        <f t="shared" si="337"/>
        <v>2</v>
      </c>
      <c r="EF37" s="390">
        <v>165000</v>
      </c>
      <c r="EG37" s="398" t="str">
        <f t="shared" si="338"/>
        <v>1|8|20,1|2|165000</v>
      </c>
      <c r="EI37" s="125">
        <v>6000</v>
      </c>
      <c r="EJ37" s="388" t="s">
        <v>1543</v>
      </c>
      <c r="EK37" s="389">
        <f t="shared" si="216"/>
        <v>1</v>
      </c>
      <c r="EL37" s="389">
        <f t="shared" si="217"/>
        <v>8</v>
      </c>
      <c r="EM37" s="390">
        <f t="shared" si="261"/>
        <v>7</v>
      </c>
      <c r="EN37" s="388" t="s">
        <v>1858</v>
      </c>
      <c r="EO37" s="389">
        <f t="shared" si="218"/>
        <v>2</v>
      </c>
      <c r="EP37" s="389">
        <f t="shared" si="219"/>
        <v>1002</v>
      </c>
      <c r="EQ37" s="390">
        <f t="shared" si="285"/>
        <v>4</v>
      </c>
      <c r="ER37" s="398" t="str">
        <f t="shared" si="220"/>
        <v>1|8|7,2|1002|4</v>
      </c>
      <c r="ET37" s="125">
        <v>6000</v>
      </c>
      <c r="EU37" s="388" t="s">
        <v>1543</v>
      </c>
      <c r="EV37" s="389">
        <f t="shared" si="221"/>
        <v>1</v>
      </c>
      <c r="EW37" s="389">
        <f t="shared" si="222"/>
        <v>8</v>
      </c>
      <c r="EX37" s="390">
        <f t="shared" si="262"/>
        <v>14</v>
      </c>
      <c r="EY37" s="388" t="s">
        <v>1859</v>
      </c>
      <c r="EZ37" s="389">
        <f t="shared" si="223"/>
        <v>2</v>
      </c>
      <c r="FA37" s="389">
        <f t="shared" si="224"/>
        <v>1001</v>
      </c>
      <c r="FB37" s="390">
        <f t="shared" si="286"/>
        <v>4</v>
      </c>
      <c r="FC37" s="398" t="str">
        <f t="shared" si="225"/>
        <v>1|8|14,2|1001|4</v>
      </c>
      <c r="FE37" s="125">
        <v>6000</v>
      </c>
      <c r="FF37" s="388" t="s">
        <v>1543</v>
      </c>
      <c r="FG37" s="389">
        <f t="shared" si="226"/>
        <v>1</v>
      </c>
      <c r="FH37" s="389">
        <f t="shared" si="227"/>
        <v>8</v>
      </c>
      <c r="FI37" s="390">
        <f t="shared" si="263"/>
        <v>21</v>
      </c>
      <c r="FJ37" s="388" t="s">
        <v>1878</v>
      </c>
      <c r="FK37" s="389">
        <f t="shared" si="228"/>
        <v>2</v>
      </c>
      <c r="FL37" s="389">
        <f t="shared" si="229"/>
        <v>1003</v>
      </c>
      <c r="FM37" s="390">
        <f t="shared" si="287"/>
        <v>4</v>
      </c>
      <c r="FN37" s="398" t="str">
        <f t="shared" si="230"/>
        <v>1|8|21,2|1003|4</v>
      </c>
      <c r="FP37" s="125">
        <v>6000</v>
      </c>
      <c r="FQ37" s="388" t="s">
        <v>1543</v>
      </c>
      <c r="FR37" s="389">
        <f t="shared" si="231"/>
        <v>1</v>
      </c>
      <c r="FS37" s="389">
        <f t="shared" si="232"/>
        <v>8</v>
      </c>
      <c r="FT37" s="390">
        <f t="shared" si="264"/>
        <v>28</v>
      </c>
      <c r="FU37" s="388" t="s">
        <v>1855</v>
      </c>
      <c r="FV37" s="389">
        <f t="shared" si="233"/>
        <v>2</v>
      </c>
      <c r="FW37" s="389">
        <f t="shared" si="234"/>
        <v>1003</v>
      </c>
      <c r="FX37" s="390">
        <f t="shared" si="288"/>
        <v>5</v>
      </c>
      <c r="FY37" s="398" t="str">
        <f t="shared" si="235"/>
        <v>1|8|28,2|1003|5</v>
      </c>
      <c r="HS37" s="125">
        <v>6000</v>
      </c>
      <c r="HT37" s="388" t="s">
        <v>1543</v>
      </c>
      <c r="HU37" s="389">
        <f t="shared" si="236"/>
        <v>1</v>
      </c>
      <c r="HV37" s="389">
        <f t="shared" si="237"/>
        <v>8</v>
      </c>
      <c r="HW37" s="390">
        <f t="shared" si="265"/>
        <v>7</v>
      </c>
      <c r="HX37" s="388" t="s">
        <v>1860</v>
      </c>
      <c r="HY37" s="389">
        <f t="shared" si="238"/>
        <v>2</v>
      </c>
      <c r="HZ37" s="389">
        <f t="shared" si="239"/>
        <v>1001</v>
      </c>
      <c r="IA37" s="390">
        <f t="shared" si="289"/>
        <v>4</v>
      </c>
      <c r="IB37" s="398" t="str">
        <f t="shared" si="240"/>
        <v>1|8|7,2|1001|4</v>
      </c>
      <c r="ID37" s="125">
        <v>6000</v>
      </c>
      <c r="IE37" s="388" t="s">
        <v>1543</v>
      </c>
      <c r="IF37" s="389">
        <f t="shared" si="241"/>
        <v>1</v>
      </c>
      <c r="IG37" s="389">
        <f t="shared" si="242"/>
        <v>8</v>
      </c>
      <c r="IH37" s="390">
        <f t="shared" si="266"/>
        <v>14</v>
      </c>
      <c r="II37" s="388" t="s">
        <v>1644</v>
      </c>
      <c r="IJ37" s="389">
        <f t="shared" si="243"/>
        <v>2</v>
      </c>
      <c r="IK37" s="389">
        <f t="shared" si="244"/>
        <v>1001</v>
      </c>
      <c r="IL37" s="390">
        <f t="shared" si="290"/>
        <v>5</v>
      </c>
      <c r="IM37" s="398" t="str">
        <f t="shared" si="245"/>
        <v>1|8|14,2|1001|5</v>
      </c>
      <c r="IO37" s="125">
        <v>6000</v>
      </c>
      <c r="IP37" s="388" t="s">
        <v>1543</v>
      </c>
      <c r="IQ37" s="389">
        <f t="shared" si="246"/>
        <v>1</v>
      </c>
      <c r="IR37" s="389">
        <f t="shared" si="247"/>
        <v>8</v>
      </c>
      <c r="IS37" s="390">
        <f t="shared" si="267"/>
        <v>21</v>
      </c>
      <c r="IT37" s="388" t="s">
        <v>1861</v>
      </c>
      <c r="IU37" s="389">
        <f t="shared" si="248"/>
        <v>2</v>
      </c>
      <c r="IV37" s="389">
        <f t="shared" si="249"/>
        <v>1003</v>
      </c>
      <c r="IW37" s="390">
        <f t="shared" si="291"/>
        <v>4</v>
      </c>
      <c r="IX37" s="398" t="str">
        <f t="shared" si="250"/>
        <v>1|8|21,2|1003|4</v>
      </c>
      <c r="IZ37" s="125">
        <v>6000</v>
      </c>
      <c r="JA37" s="388" t="s">
        <v>1543</v>
      </c>
      <c r="JB37" s="389">
        <f t="shared" si="251"/>
        <v>1</v>
      </c>
      <c r="JC37" s="389">
        <f t="shared" si="252"/>
        <v>8</v>
      </c>
      <c r="JD37" s="390">
        <f t="shared" si="268"/>
        <v>28</v>
      </c>
      <c r="JE37" s="388" t="s">
        <v>1861</v>
      </c>
      <c r="JF37" s="389">
        <f t="shared" si="253"/>
        <v>2</v>
      </c>
      <c r="JG37" s="389">
        <f t="shared" si="254"/>
        <v>1003</v>
      </c>
      <c r="JH37" s="390">
        <f t="shared" si="292"/>
        <v>5</v>
      </c>
      <c r="JI37" s="398" t="str">
        <f t="shared" si="255"/>
        <v>1|8|28,2|1003|5</v>
      </c>
      <c r="PT37" s="341">
        <v>950</v>
      </c>
      <c r="PU37" s="388" t="s">
        <v>1543</v>
      </c>
      <c r="PV37" s="389">
        <f t="shared" si="175"/>
        <v>1</v>
      </c>
      <c r="PW37" s="389">
        <f t="shared" si="176"/>
        <v>8</v>
      </c>
      <c r="PX37" s="390">
        <v>5</v>
      </c>
      <c r="PY37" s="388" t="s">
        <v>1623</v>
      </c>
      <c r="PZ37" s="389">
        <f t="shared" si="177"/>
        <v>1</v>
      </c>
      <c r="QA37" s="389">
        <f t="shared" si="178"/>
        <v>2</v>
      </c>
      <c r="QB37" s="390">
        <v>165000</v>
      </c>
      <c r="QC37" s="398" t="str">
        <f t="shared" si="179"/>
        <v>1|8|5,1|2|165000</v>
      </c>
      <c r="QE37" s="402">
        <v>9500</v>
      </c>
      <c r="QF37" s="388" t="s">
        <v>1543</v>
      </c>
      <c r="QG37" s="389">
        <f t="shared" si="180"/>
        <v>1</v>
      </c>
      <c r="QH37" s="389">
        <f t="shared" si="181"/>
        <v>8</v>
      </c>
      <c r="QI37" s="390">
        <v>5</v>
      </c>
      <c r="QJ37" s="388" t="s">
        <v>1623</v>
      </c>
      <c r="QK37" s="389">
        <f t="shared" si="182"/>
        <v>1</v>
      </c>
      <c r="QL37" s="389">
        <f t="shared" si="183"/>
        <v>2</v>
      </c>
      <c r="QM37" s="390">
        <v>165000</v>
      </c>
      <c r="QN37" s="398" t="str">
        <f t="shared" si="184"/>
        <v>1|8|5,1|2|165000</v>
      </c>
      <c r="QP37" s="341">
        <v>400</v>
      </c>
      <c r="QQ37" s="388" t="s">
        <v>1543</v>
      </c>
      <c r="QR37" s="389">
        <f t="shared" si="185"/>
        <v>1</v>
      </c>
      <c r="QS37" s="389">
        <f t="shared" si="186"/>
        <v>8</v>
      </c>
      <c r="QT37" s="390">
        <v>10</v>
      </c>
      <c r="QU37" s="388" t="s">
        <v>1867</v>
      </c>
      <c r="QV37" s="389">
        <f t="shared" si="187"/>
        <v>2</v>
      </c>
      <c r="QW37" s="389">
        <f t="shared" si="188"/>
        <v>1001</v>
      </c>
      <c r="QX37" s="390">
        <v>2</v>
      </c>
      <c r="QY37" s="398" t="str">
        <f t="shared" si="189"/>
        <v>1|8|10,2|1001|2</v>
      </c>
      <c r="RA37" s="341">
        <v>400</v>
      </c>
      <c r="RB37" s="388" t="s">
        <v>1543</v>
      </c>
      <c r="RC37" s="389">
        <f t="shared" si="190"/>
        <v>1</v>
      </c>
      <c r="RD37" s="389">
        <f t="shared" si="191"/>
        <v>8</v>
      </c>
      <c r="RE37" s="390">
        <v>10</v>
      </c>
      <c r="RF37" s="388" t="s">
        <v>1865</v>
      </c>
      <c r="RG37" s="389">
        <f t="shared" si="192"/>
        <v>2</v>
      </c>
      <c r="RH37" s="389">
        <f t="shared" si="193"/>
        <v>1002</v>
      </c>
      <c r="RI37" s="390">
        <v>2</v>
      </c>
      <c r="RJ37" s="398" t="str">
        <f t="shared" si="194"/>
        <v>1|8|10,2|1002|2</v>
      </c>
      <c r="RL37" s="406"/>
      <c r="RM37" s="408"/>
      <c r="RN37" s="409"/>
      <c r="RO37" s="409"/>
      <c r="RP37" s="409"/>
      <c r="RQ37" s="408"/>
      <c r="RR37" s="409"/>
      <c r="RS37" s="409"/>
      <c r="RT37" s="409"/>
      <c r="RU37" s="411"/>
      <c r="RV37" s="406"/>
      <c r="RW37" s="406"/>
      <c r="RX37" s="408"/>
      <c r="RY37" s="409"/>
      <c r="RZ37" s="409"/>
      <c r="SA37" s="409"/>
      <c r="SB37" s="408"/>
      <c r="SC37" s="409"/>
      <c r="SD37" s="409"/>
      <c r="SE37" s="409"/>
      <c r="SF37" s="411"/>
      <c r="SH37" s="406"/>
      <c r="SI37" s="408"/>
      <c r="SJ37" s="409"/>
      <c r="SK37" s="409"/>
      <c r="SL37" s="409"/>
      <c r="SM37" s="408"/>
      <c r="SN37" s="409"/>
      <c r="SO37" s="409"/>
      <c r="SP37" s="409"/>
      <c r="SQ37" s="411"/>
      <c r="TY37" s="341">
        <f t="shared" si="152"/>
        <v>100</v>
      </c>
      <c r="TZ37" s="341">
        <v>200</v>
      </c>
      <c r="UA37" s="388" t="s">
        <v>1543</v>
      </c>
      <c r="UB37" s="389">
        <f t="shared" si="210"/>
        <v>1</v>
      </c>
      <c r="UC37" s="389">
        <f t="shared" si="271"/>
        <v>8</v>
      </c>
      <c r="UD37" s="390">
        <v>5</v>
      </c>
      <c r="UE37" s="388" t="s">
        <v>1859</v>
      </c>
      <c r="UF37" s="389">
        <f t="shared" si="212"/>
        <v>2</v>
      </c>
      <c r="UG37" s="389">
        <f t="shared" si="272"/>
        <v>1001</v>
      </c>
      <c r="UH37" s="390">
        <v>2</v>
      </c>
      <c r="UI37" s="398" t="str">
        <f t="shared" si="273"/>
        <v>1|8|5,2|1001|2</v>
      </c>
    </row>
    <row r="38" spans="1:555" s="406" customFormat="1" ht="15" x14ac:dyDescent="0.35">
      <c r="A38" s="406">
        <f>'抽奖|MoonBless'!DN38</f>
        <v>0</v>
      </c>
      <c r="B38" s="406">
        <f>'抽奖|MoonBless'!DO38</f>
        <v>0</v>
      </c>
      <c r="C38" s="406">
        <f>'抽奖|MoonBless'!DP38</f>
        <v>0</v>
      </c>
      <c r="D38" s="406">
        <f>'抽奖|MoonBless'!DQ38</f>
        <v>0</v>
      </c>
      <c r="E38" s="406">
        <f>'抽奖|MoonBless'!DR38</f>
        <v>0</v>
      </c>
      <c r="F38" s="384"/>
      <c r="G38" s="125">
        <f t="shared" si="257"/>
        <v>155</v>
      </c>
      <c r="H38" s="388" t="s">
        <v>1543</v>
      </c>
      <c r="I38" s="389">
        <f t="shared" ref="I38:I47" si="344">VLOOKUP(H38,$A:$E,4,0)</f>
        <v>1</v>
      </c>
      <c r="J38" s="389">
        <f t="shared" ref="J38:J47" si="345">VLOOKUP(H38,$A:$E,5,0)</f>
        <v>8</v>
      </c>
      <c r="K38" s="390">
        <v>20</v>
      </c>
      <c r="L38" s="388" t="s">
        <v>1623</v>
      </c>
      <c r="M38" s="389">
        <f t="shared" ref="M38:M47" si="346">VLOOKUP(L38,$A:$E,4,0)</f>
        <v>1</v>
      </c>
      <c r="N38" s="389">
        <f t="shared" ref="N38:N47" si="347">VLOOKUP(L38,$A:$E,5,0)</f>
        <v>2</v>
      </c>
      <c r="O38" s="390">
        <v>165000</v>
      </c>
      <c r="P38" s="341" t="str">
        <f t="shared" ref="P38:P47" si="348">I38&amp;"|"&amp;J38&amp;"|"&amp;K38&amp;","&amp;M38&amp;"|"&amp;N38&amp;"|"&amp;O38</f>
        <v>1|8|20,1|2|165000</v>
      </c>
      <c r="Q38" s="404">
        <f t="shared" si="10"/>
        <v>64.814814814814824</v>
      </c>
      <c r="R38" s="125">
        <v>1400000</v>
      </c>
      <c r="S38" s="388" t="s">
        <v>1543</v>
      </c>
      <c r="T38" s="389">
        <f t="shared" si="339"/>
        <v>1</v>
      </c>
      <c r="U38" s="389">
        <f t="shared" si="340"/>
        <v>8</v>
      </c>
      <c r="V38" s="390">
        <f t="shared" si="297"/>
        <v>20</v>
      </c>
      <c r="W38" s="388" t="s">
        <v>1623</v>
      </c>
      <c r="X38" s="389">
        <f t="shared" si="341"/>
        <v>1</v>
      </c>
      <c r="Y38" s="389">
        <f t="shared" si="342"/>
        <v>2</v>
      </c>
      <c r="Z38" s="390">
        <v>165000</v>
      </c>
      <c r="AA38" s="341" t="str">
        <f t="shared" si="343"/>
        <v>1|8|20,1|2|165000</v>
      </c>
      <c r="AM38" s="341">
        <f t="shared" si="154"/>
        <v>105</v>
      </c>
      <c r="AN38" s="125">
        <v>420</v>
      </c>
      <c r="AO38" s="388" t="s">
        <v>1543</v>
      </c>
      <c r="AP38" s="389">
        <f t="shared" si="155"/>
        <v>1</v>
      </c>
      <c r="AQ38" s="389">
        <f t="shared" si="156"/>
        <v>8</v>
      </c>
      <c r="AR38" s="390">
        <f t="shared" si="298"/>
        <v>20</v>
      </c>
      <c r="AS38" s="388" t="s">
        <v>1644</v>
      </c>
      <c r="AT38" s="389">
        <f t="shared" si="157"/>
        <v>2</v>
      </c>
      <c r="AU38" s="389">
        <f t="shared" si="158"/>
        <v>1001</v>
      </c>
      <c r="AV38" s="390">
        <f t="shared" si="296"/>
        <v>5</v>
      </c>
      <c r="AW38" s="341" t="str">
        <f t="shared" si="159"/>
        <v>1|8|20,2|1001|5</v>
      </c>
      <c r="AX38" s="403">
        <f t="shared" si="27"/>
        <v>166.66666666666666</v>
      </c>
      <c r="AY38" s="125">
        <v>10000</v>
      </c>
      <c r="AZ38" s="388" t="s">
        <v>1543</v>
      </c>
      <c r="BA38" s="389">
        <f t="shared" si="324"/>
        <v>1</v>
      </c>
      <c r="BB38" s="389">
        <f t="shared" si="325"/>
        <v>8</v>
      </c>
      <c r="BC38" s="390">
        <v>10</v>
      </c>
      <c r="BD38" s="388" t="s">
        <v>1653</v>
      </c>
      <c r="BE38" s="389">
        <f t="shared" si="326"/>
        <v>1</v>
      </c>
      <c r="BF38" s="389">
        <f t="shared" si="327"/>
        <v>2</v>
      </c>
      <c r="BG38" s="390">
        <v>170000</v>
      </c>
      <c r="BH38" s="341" t="str">
        <f t="shared" si="328"/>
        <v>1|8|10,1|2|170000</v>
      </c>
      <c r="BT38" s="341">
        <f t="shared" si="38"/>
        <v>250000000</v>
      </c>
      <c r="BU38" s="402">
        <v>5000000000</v>
      </c>
      <c r="BV38" s="388" t="s">
        <v>1731</v>
      </c>
      <c r="BW38" s="389">
        <f t="shared" si="329"/>
        <v>1</v>
      </c>
      <c r="BX38" s="389">
        <f t="shared" si="330"/>
        <v>8</v>
      </c>
      <c r="BY38" s="390">
        <v>10</v>
      </c>
      <c r="BZ38" s="388" t="s">
        <v>1856</v>
      </c>
      <c r="CA38" s="389">
        <f t="shared" si="331"/>
        <v>2</v>
      </c>
      <c r="CB38" s="389">
        <f t="shared" si="332"/>
        <v>1001</v>
      </c>
      <c r="CC38" s="390">
        <f t="shared" si="258"/>
        <v>8</v>
      </c>
      <c r="CD38" s="398" t="str">
        <f t="shared" si="333"/>
        <v>1|8|10,2|1001|8</v>
      </c>
      <c r="DX38" s="125">
        <v>65000</v>
      </c>
      <c r="DY38" s="388" t="s">
        <v>1543</v>
      </c>
      <c r="DZ38" s="389">
        <f t="shared" ref="DZ38:DZ40" si="349">VLOOKUP(DY38,$A:$E,4,0)</f>
        <v>1</v>
      </c>
      <c r="EA38" s="389">
        <f t="shared" ref="EA38:EA40" si="350">VLOOKUP(DY38,$A:$E,5,0)</f>
        <v>8</v>
      </c>
      <c r="EB38" s="390">
        <v>20</v>
      </c>
      <c r="EC38" s="388" t="s">
        <v>1623</v>
      </c>
      <c r="ED38" s="389">
        <f t="shared" ref="ED38:ED40" si="351">VLOOKUP(EC38,$A:$E,4,0)</f>
        <v>1</v>
      </c>
      <c r="EE38" s="389">
        <f t="shared" ref="EE38:EE40" si="352">VLOOKUP(EC38,$A:$E,5,0)</f>
        <v>2</v>
      </c>
      <c r="EF38" s="390">
        <v>170000</v>
      </c>
      <c r="EG38" s="398" t="str">
        <f t="shared" ref="EG38:EG40" si="353">DZ38&amp;"|"&amp;EA38&amp;"|"&amp;EB38&amp;","&amp;ED38&amp;"|"&amp;EE38&amp;"|"&amp;EF38</f>
        <v>1|8|20,1|2|170000</v>
      </c>
      <c r="EI38" s="125">
        <v>6500</v>
      </c>
      <c r="EJ38" s="388" t="s">
        <v>1543</v>
      </c>
      <c r="EK38" s="389">
        <f t="shared" si="216"/>
        <v>1</v>
      </c>
      <c r="EL38" s="389">
        <f t="shared" si="217"/>
        <v>8</v>
      </c>
      <c r="EM38" s="390">
        <f t="shared" si="261"/>
        <v>7</v>
      </c>
      <c r="EN38" s="388" t="s">
        <v>1858</v>
      </c>
      <c r="EO38" s="389">
        <f t="shared" si="218"/>
        <v>2</v>
      </c>
      <c r="EP38" s="389">
        <f t="shared" si="219"/>
        <v>1002</v>
      </c>
      <c r="EQ38" s="390">
        <f t="shared" si="285"/>
        <v>4</v>
      </c>
      <c r="ER38" s="398" t="str">
        <f t="shared" si="220"/>
        <v>1|8|7,2|1002|4</v>
      </c>
      <c r="ET38" s="125">
        <v>6500</v>
      </c>
      <c r="EU38" s="388" t="s">
        <v>1543</v>
      </c>
      <c r="EV38" s="389">
        <f t="shared" si="221"/>
        <v>1</v>
      </c>
      <c r="EW38" s="389">
        <f t="shared" si="222"/>
        <v>8</v>
      </c>
      <c r="EX38" s="390">
        <f t="shared" si="262"/>
        <v>14</v>
      </c>
      <c r="EY38" s="388" t="s">
        <v>1859</v>
      </c>
      <c r="EZ38" s="389">
        <f t="shared" si="223"/>
        <v>2</v>
      </c>
      <c r="FA38" s="389">
        <f t="shared" si="224"/>
        <v>1001</v>
      </c>
      <c r="FB38" s="390">
        <f t="shared" si="286"/>
        <v>4</v>
      </c>
      <c r="FC38" s="398" t="str">
        <f t="shared" si="225"/>
        <v>1|8|14,2|1001|4</v>
      </c>
      <c r="FE38" s="125">
        <v>6500</v>
      </c>
      <c r="FF38" s="388" t="s">
        <v>1543</v>
      </c>
      <c r="FG38" s="389">
        <f t="shared" si="226"/>
        <v>1</v>
      </c>
      <c r="FH38" s="389">
        <f t="shared" si="227"/>
        <v>8</v>
      </c>
      <c r="FI38" s="390">
        <f t="shared" si="263"/>
        <v>21</v>
      </c>
      <c r="FJ38" s="388" t="s">
        <v>1878</v>
      </c>
      <c r="FK38" s="389">
        <f t="shared" si="228"/>
        <v>2</v>
      </c>
      <c r="FL38" s="389">
        <f t="shared" si="229"/>
        <v>1003</v>
      </c>
      <c r="FM38" s="390">
        <f t="shared" si="287"/>
        <v>4</v>
      </c>
      <c r="FN38" s="398" t="str">
        <f t="shared" si="230"/>
        <v>1|8|21,2|1003|4</v>
      </c>
      <c r="FP38" s="125">
        <v>6500</v>
      </c>
      <c r="FQ38" s="388" t="s">
        <v>1543</v>
      </c>
      <c r="FR38" s="389">
        <f t="shared" si="231"/>
        <v>1</v>
      </c>
      <c r="FS38" s="389">
        <f t="shared" si="232"/>
        <v>8</v>
      </c>
      <c r="FT38" s="390">
        <f t="shared" si="264"/>
        <v>28</v>
      </c>
      <c r="FU38" s="388" t="s">
        <v>1855</v>
      </c>
      <c r="FV38" s="389">
        <f t="shared" si="233"/>
        <v>2</v>
      </c>
      <c r="FW38" s="389">
        <f t="shared" si="234"/>
        <v>1003</v>
      </c>
      <c r="FX38" s="390">
        <f t="shared" si="288"/>
        <v>5</v>
      </c>
      <c r="FY38" s="398" t="str">
        <f t="shared" si="235"/>
        <v>1|8|28,2|1003|5</v>
      </c>
      <c r="HS38" s="125">
        <v>6500</v>
      </c>
      <c r="HT38" s="388" t="s">
        <v>1543</v>
      </c>
      <c r="HU38" s="389">
        <f t="shared" si="236"/>
        <v>1</v>
      </c>
      <c r="HV38" s="389">
        <f t="shared" si="237"/>
        <v>8</v>
      </c>
      <c r="HW38" s="390">
        <f t="shared" si="265"/>
        <v>7</v>
      </c>
      <c r="HX38" s="388" t="s">
        <v>1860</v>
      </c>
      <c r="HY38" s="389">
        <f t="shared" si="238"/>
        <v>2</v>
      </c>
      <c r="HZ38" s="389">
        <f t="shared" si="239"/>
        <v>1001</v>
      </c>
      <c r="IA38" s="390">
        <f t="shared" si="289"/>
        <v>4</v>
      </c>
      <c r="IB38" s="398" t="str">
        <f t="shared" si="240"/>
        <v>1|8|7,2|1001|4</v>
      </c>
      <c r="ID38" s="125">
        <v>6500</v>
      </c>
      <c r="IE38" s="388" t="s">
        <v>1543</v>
      </c>
      <c r="IF38" s="389">
        <f t="shared" si="241"/>
        <v>1</v>
      </c>
      <c r="IG38" s="389">
        <f t="shared" si="242"/>
        <v>8</v>
      </c>
      <c r="IH38" s="390">
        <f t="shared" si="266"/>
        <v>14</v>
      </c>
      <c r="II38" s="388" t="s">
        <v>1644</v>
      </c>
      <c r="IJ38" s="389">
        <f t="shared" si="243"/>
        <v>2</v>
      </c>
      <c r="IK38" s="389">
        <f t="shared" si="244"/>
        <v>1001</v>
      </c>
      <c r="IL38" s="390">
        <f t="shared" si="290"/>
        <v>5</v>
      </c>
      <c r="IM38" s="398" t="str">
        <f t="shared" si="245"/>
        <v>1|8|14,2|1001|5</v>
      </c>
      <c r="IO38" s="125">
        <v>6500</v>
      </c>
      <c r="IP38" s="388" t="s">
        <v>1543</v>
      </c>
      <c r="IQ38" s="389">
        <f t="shared" si="246"/>
        <v>1</v>
      </c>
      <c r="IR38" s="389">
        <f t="shared" si="247"/>
        <v>8</v>
      </c>
      <c r="IS38" s="390">
        <f t="shared" si="267"/>
        <v>21</v>
      </c>
      <c r="IT38" s="388" t="s">
        <v>1861</v>
      </c>
      <c r="IU38" s="389">
        <f t="shared" si="248"/>
        <v>2</v>
      </c>
      <c r="IV38" s="389">
        <f t="shared" si="249"/>
        <v>1003</v>
      </c>
      <c r="IW38" s="390">
        <f t="shared" si="291"/>
        <v>4</v>
      </c>
      <c r="IX38" s="398" t="str">
        <f t="shared" si="250"/>
        <v>1|8|21,2|1003|4</v>
      </c>
      <c r="IZ38" s="125">
        <v>6500</v>
      </c>
      <c r="JA38" s="388" t="s">
        <v>1543</v>
      </c>
      <c r="JB38" s="389">
        <f t="shared" si="251"/>
        <v>1</v>
      </c>
      <c r="JC38" s="389">
        <f t="shared" si="252"/>
        <v>8</v>
      </c>
      <c r="JD38" s="390">
        <f t="shared" si="268"/>
        <v>28</v>
      </c>
      <c r="JE38" s="388" t="s">
        <v>1861</v>
      </c>
      <c r="JF38" s="389">
        <f t="shared" si="253"/>
        <v>2</v>
      </c>
      <c r="JG38" s="389">
        <f t="shared" si="254"/>
        <v>1003</v>
      </c>
      <c r="JH38" s="390">
        <f t="shared" si="292"/>
        <v>5</v>
      </c>
      <c r="JI38" s="398" t="str">
        <f t="shared" si="255"/>
        <v>1|8|28,2|1003|5</v>
      </c>
      <c r="PT38" s="341">
        <v>1000</v>
      </c>
      <c r="PU38" s="388" t="s">
        <v>1543</v>
      </c>
      <c r="PV38" s="389">
        <f t="shared" si="175"/>
        <v>1</v>
      </c>
      <c r="PW38" s="389">
        <f t="shared" si="176"/>
        <v>8</v>
      </c>
      <c r="PX38" s="390">
        <v>5</v>
      </c>
      <c r="PY38" s="388" t="s">
        <v>1623</v>
      </c>
      <c r="PZ38" s="389">
        <f t="shared" si="177"/>
        <v>1</v>
      </c>
      <c r="QA38" s="389">
        <f t="shared" si="178"/>
        <v>2</v>
      </c>
      <c r="QB38" s="390">
        <v>170000</v>
      </c>
      <c r="QC38" s="398" t="str">
        <f t="shared" si="179"/>
        <v>1|8|5,1|2|170000</v>
      </c>
      <c r="QE38" s="402">
        <v>10000</v>
      </c>
      <c r="QF38" s="388" t="s">
        <v>1543</v>
      </c>
      <c r="QG38" s="389">
        <f t="shared" si="180"/>
        <v>1</v>
      </c>
      <c r="QH38" s="389">
        <f t="shared" si="181"/>
        <v>8</v>
      </c>
      <c r="QI38" s="390">
        <v>5</v>
      </c>
      <c r="QJ38" s="388" t="s">
        <v>1623</v>
      </c>
      <c r="QK38" s="389">
        <f t="shared" si="182"/>
        <v>1</v>
      </c>
      <c r="QL38" s="389">
        <f t="shared" si="183"/>
        <v>2</v>
      </c>
      <c r="QM38" s="390">
        <v>170000</v>
      </c>
      <c r="QN38" s="398" t="str">
        <f t="shared" si="184"/>
        <v>1|8|5,1|2|170000</v>
      </c>
      <c r="QP38" s="341">
        <v>420</v>
      </c>
      <c r="QQ38" s="388" t="s">
        <v>1543</v>
      </c>
      <c r="QR38" s="389">
        <f t="shared" si="185"/>
        <v>1</v>
      </c>
      <c r="QS38" s="389">
        <f t="shared" si="186"/>
        <v>8</v>
      </c>
      <c r="QT38" s="390">
        <v>10</v>
      </c>
      <c r="QU38" s="388" t="s">
        <v>1867</v>
      </c>
      <c r="QV38" s="389">
        <f t="shared" si="187"/>
        <v>2</v>
      </c>
      <c r="QW38" s="389">
        <f t="shared" si="188"/>
        <v>1001</v>
      </c>
      <c r="QX38" s="390">
        <v>2</v>
      </c>
      <c r="QY38" s="398" t="str">
        <f t="shared" si="189"/>
        <v>1|8|10,2|1001|2</v>
      </c>
      <c r="RA38" s="341">
        <v>420</v>
      </c>
      <c r="RB38" s="388" t="s">
        <v>1543</v>
      </c>
      <c r="RC38" s="389">
        <f t="shared" si="190"/>
        <v>1</v>
      </c>
      <c r="RD38" s="389">
        <f t="shared" si="191"/>
        <v>8</v>
      </c>
      <c r="RE38" s="390">
        <v>10</v>
      </c>
      <c r="RF38" s="388" t="s">
        <v>1865</v>
      </c>
      <c r="RG38" s="389">
        <f t="shared" si="192"/>
        <v>2</v>
      </c>
      <c r="RH38" s="389">
        <f t="shared" si="193"/>
        <v>1002</v>
      </c>
      <c r="RI38" s="390">
        <v>2</v>
      </c>
      <c r="RJ38" s="398" t="str">
        <f t="shared" si="194"/>
        <v>1|8|10,2|1002|2</v>
      </c>
      <c r="RM38" s="408"/>
      <c r="RN38" s="409"/>
      <c r="RO38" s="409"/>
      <c r="RP38" s="409"/>
      <c r="RQ38" s="408"/>
      <c r="RR38" s="409"/>
      <c r="RS38" s="409"/>
      <c r="RT38" s="409"/>
      <c r="RU38" s="411"/>
      <c r="RX38" s="408"/>
      <c r="RY38" s="409"/>
      <c r="RZ38" s="409"/>
      <c r="SA38" s="409"/>
      <c r="SB38" s="408"/>
      <c r="SC38" s="409"/>
      <c r="SD38" s="409"/>
      <c r="SE38" s="409"/>
      <c r="SF38" s="411"/>
      <c r="SI38" s="408"/>
      <c r="SJ38" s="409"/>
      <c r="SK38" s="409"/>
      <c r="SL38" s="409"/>
      <c r="SM38" s="408"/>
      <c r="SN38" s="409"/>
      <c r="SO38" s="409"/>
      <c r="SP38" s="409"/>
      <c r="SQ38" s="411"/>
      <c r="TY38" s="341">
        <f t="shared" si="152"/>
        <v>105</v>
      </c>
      <c r="TZ38" s="341">
        <v>210</v>
      </c>
      <c r="UA38" s="388" t="s">
        <v>1543</v>
      </c>
      <c r="UB38" s="389">
        <f t="shared" si="210"/>
        <v>1</v>
      </c>
      <c r="UC38" s="389">
        <f t="shared" si="271"/>
        <v>8</v>
      </c>
      <c r="UD38" s="390">
        <v>5</v>
      </c>
      <c r="UE38" s="388" t="s">
        <v>1859</v>
      </c>
      <c r="UF38" s="389">
        <f t="shared" si="212"/>
        <v>2</v>
      </c>
      <c r="UG38" s="389">
        <f t="shared" si="272"/>
        <v>1001</v>
      </c>
      <c r="UH38" s="390">
        <v>2</v>
      </c>
      <c r="UI38" s="398" t="str">
        <f t="shared" si="273"/>
        <v>1|8|5,2|1001|2</v>
      </c>
    </row>
    <row r="39" spans="1:555" ht="15" x14ac:dyDescent="0.35">
      <c r="A39" s="341">
        <f>'抽奖|MoonBless'!DN39</f>
        <v>0</v>
      </c>
      <c r="B39" s="341">
        <f>'抽奖|MoonBless'!DO39</f>
        <v>0</v>
      </c>
      <c r="C39" s="341">
        <f>'抽奖|MoonBless'!DP39</f>
        <v>0</v>
      </c>
      <c r="D39" s="341">
        <f>'抽奖|MoonBless'!DQ39</f>
        <v>0</v>
      </c>
      <c r="E39" s="341">
        <f>'抽奖|MoonBless'!DR39</f>
        <v>0</v>
      </c>
      <c r="G39" s="125">
        <f t="shared" si="257"/>
        <v>160</v>
      </c>
      <c r="H39" s="388" t="s">
        <v>1543</v>
      </c>
      <c r="I39" s="389">
        <f t="shared" si="344"/>
        <v>1</v>
      </c>
      <c r="J39" s="389">
        <f t="shared" si="345"/>
        <v>8</v>
      </c>
      <c r="K39" s="390">
        <v>20</v>
      </c>
      <c r="L39" s="388" t="s">
        <v>1623</v>
      </c>
      <c r="M39" s="389">
        <f t="shared" si="346"/>
        <v>1</v>
      </c>
      <c r="N39" s="389">
        <f t="shared" si="347"/>
        <v>2</v>
      </c>
      <c r="O39" s="390">
        <v>170000</v>
      </c>
      <c r="P39" s="341" t="str">
        <f t="shared" si="348"/>
        <v>1|8|20,1|2|170000</v>
      </c>
      <c r="Q39" s="404">
        <f t="shared" si="10"/>
        <v>69.444444444444443</v>
      </c>
      <c r="R39" s="125">
        <v>1500000</v>
      </c>
      <c r="S39" s="388" t="s">
        <v>1543</v>
      </c>
      <c r="T39" s="389">
        <f t="shared" si="339"/>
        <v>1</v>
      </c>
      <c r="U39" s="389">
        <f t="shared" si="340"/>
        <v>8</v>
      </c>
      <c r="V39" s="390">
        <f t="shared" si="297"/>
        <v>25</v>
      </c>
      <c r="W39" s="388" t="s">
        <v>1623</v>
      </c>
      <c r="X39" s="389">
        <f t="shared" si="341"/>
        <v>1</v>
      </c>
      <c r="Y39" s="389">
        <f t="shared" si="342"/>
        <v>2</v>
      </c>
      <c r="Z39" s="390">
        <v>170000</v>
      </c>
      <c r="AA39" s="341" t="str">
        <f t="shared" si="343"/>
        <v>1|8|25,1|2|170000</v>
      </c>
      <c r="AM39" s="341">
        <f t="shared" si="154"/>
        <v>110</v>
      </c>
      <c r="AN39" s="125">
        <v>440</v>
      </c>
      <c r="AO39" s="388" t="s">
        <v>1543</v>
      </c>
      <c r="AP39" s="389">
        <f t="shared" si="155"/>
        <v>1</v>
      </c>
      <c r="AQ39" s="389">
        <f t="shared" si="156"/>
        <v>8</v>
      </c>
      <c r="AR39" s="390">
        <f t="shared" si="298"/>
        <v>20</v>
      </c>
      <c r="AS39" s="388" t="s">
        <v>1644</v>
      </c>
      <c r="AT39" s="389">
        <f t="shared" si="157"/>
        <v>2</v>
      </c>
      <c r="AU39" s="389">
        <f t="shared" si="158"/>
        <v>1001</v>
      </c>
      <c r="AV39" s="390">
        <f t="shared" si="296"/>
        <v>5</v>
      </c>
      <c r="AW39" s="341" t="str">
        <f t="shared" si="159"/>
        <v>1|8|20,2|1001|5</v>
      </c>
      <c r="AX39" s="403">
        <f t="shared" si="27"/>
        <v>175</v>
      </c>
      <c r="AY39" s="125">
        <v>10500</v>
      </c>
      <c r="AZ39" s="388" t="s">
        <v>1543</v>
      </c>
      <c r="BA39" s="389">
        <f t="shared" ref="BA39:BA48" si="354">VLOOKUP(AZ39,$A:$E,4,0)</f>
        <v>1</v>
      </c>
      <c r="BB39" s="389">
        <f t="shared" ref="BB39:BB48" si="355">VLOOKUP(AZ39,$A:$E,5,0)</f>
        <v>8</v>
      </c>
      <c r="BC39" s="390">
        <v>10</v>
      </c>
      <c r="BD39" s="388" t="s">
        <v>1653</v>
      </c>
      <c r="BE39" s="389">
        <f t="shared" ref="BE39:BE48" si="356">VLOOKUP(BD39,$A:$E,4,0)</f>
        <v>1</v>
      </c>
      <c r="BF39" s="389">
        <f t="shared" ref="BF39:BF48" si="357">VLOOKUP(BD39,$A:$E,5,0)</f>
        <v>2</v>
      </c>
      <c r="BG39" s="390">
        <v>175000</v>
      </c>
      <c r="BH39" s="341" t="str">
        <f t="shared" ref="BH39:BH48" si="358">BA39&amp;"|"&amp;BB39&amp;"|"&amp;BC39&amp;","&amp;BE39&amp;"|"&amp;BF39&amp;"|"&amp;BG39</f>
        <v>1|8|10,1|2|175000</v>
      </c>
      <c r="DX39" s="125">
        <v>70000</v>
      </c>
      <c r="DY39" s="388" t="s">
        <v>1543</v>
      </c>
      <c r="DZ39" s="389">
        <f t="shared" si="349"/>
        <v>1</v>
      </c>
      <c r="EA39" s="389">
        <f t="shared" si="350"/>
        <v>8</v>
      </c>
      <c r="EB39" s="390">
        <v>20</v>
      </c>
      <c r="EC39" s="388" t="s">
        <v>1623</v>
      </c>
      <c r="ED39" s="389">
        <f t="shared" si="351"/>
        <v>1</v>
      </c>
      <c r="EE39" s="389">
        <f t="shared" si="352"/>
        <v>2</v>
      </c>
      <c r="EF39" s="390">
        <v>175000</v>
      </c>
      <c r="EG39" s="398" t="str">
        <f t="shared" si="353"/>
        <v>1|8|20,1|2|175000</v>
      </c>
      <c r="EI39" s="125">
        <v>7000</v>
      </c>
      <c r="EJ39" s="388" t="s">
        <v>1543</v>
      </c>
      <c r="EK39" s="389">
        <f t="shared" si="216"/>
        <v>1</v>
      </c>
      <c r="EL39" s="389">
        <f t="shared" si="217"/>
        <v>8</v>
      </c>
      <c r="EM39" s="390">
        <f t="shared" si="261"/>
        <v>7</v>
      </c>
      <c r="EN39" s="388" t="s">
        <v>1858</v>
      </c>
      <c r="EO39" s="389">
        <f t="shared" si="218"/>
        <v>2</v>
      </c>
      <c r="EP39" s="389">
        <f t="shared" si="219"/>
        <v>1002</v>
      </c>
      <c r="EQ39" s="390">
        <f t="shared" si="285"/>
        <v>4</v>
      </c>
      <c r="ER39" s="398" t="str">
        <f t="shared" si="220"/>
        <v>1|8|7,2|1002|4</v>
      </c>
      <c r="ET39" s="125">
        <v>7000</v>
      </c>
      <c r="EU39" s="388" t="s">
        <v>1543</v>
      </c>
      <c r="EV39" s="389">
        <f t="shared" si="221"/>
        <v>1</v>
      </c>
      <c r="EW39" s="389">
        <f t="shared" si="222"/>
        <v>8</v>
      </c>
      <c r="EX39" s="390">
        <f t="shared" si="262"/>
        <v>14</v>
      </c>
      <c r="EY39" s="388" t="s">
        <v>1859</v>
      </c>
      <c r="EZ39" s="389">
        <f t="shared" si="223"/>
        <v>2</v>
      </c>
      <c r="FA39" s="389">
        <f t="shared" si="224"/>
        <v>1001</v>
      </c>
      <c r="FB39" s="390">
        <f t="shared" si="286"/>
        <v>4</v>
      </c>
      <c r="FC39" s="398" t="str">
        <f t="shared" si="225"/>
        <v>1|8|14,2|1001|4</v>
      </c>
      <c r="FE39" s="125">
        <v>7000</v>
      </c>
      <c r="FF39" s="388" t="s">
        <v>1543</v>
      </c>
      <c r="FG39" s="389">
        <f t="shared" si="226"/>
        <v>1</v>
      </c>
      <c r="FH39" s="389">
        <f t="shared" si="227"/>
        <v>8</v>
      </c>
      <c r="FI39" s="390">
        <f t="shared" si="263"/>
        <v>21</v>
      </c>
      <c r="FJ39" s="388" t="s">
        <v>1878</v>
      </c>
      <c r="FK39" s="389">
        <f t="shared" si="228"/>
        <v>2</v>
      </c>
      <c r="FL39" s="389">
        <f t="shared" si="229"/>
        <v>1003</v>
      </c>
      <c r="FM39" s="390">
        <f t="shared" si="287"/>
        <v>4</v>
      </c>
      <c r="FN39" s="398" t="str">
        <f t="shared" si="230"/>
        <v>1|8|21,2|1003|4</v>
      </c>
      <c r="FP39" s="125">
        <v>7000</v>
      </c>
      <c r="FQ39" s="388" t="s">
        <v>1543</v>
      </c>
      <c r="FR39" s="389">
        <f t="shared" si="231"/>
        <v>1</v>
      </c>
      <c r="FS39" s="389">
        <f t="shared" si="232"/>
        <v>8</v>
      </c>
      <c r="FT39" s="390">
        <f t="shared" si="264"/>
        <v>28</v>
      </c>
      <c r="FU39" s="388" t="s">
        <v>1855</v>
      </c>
      <c r="FV39" s="389">
        <f t="shared" si="233"/>
        <v>2</v>
      </c>
      <c r="FW39" s="389">
        <f t="shared" si="234"/>
        <v>1003</v>
      </c>
      <c r="FX39" s="390">
        <f t="shared" si="288"/>
        <v>5</v>
      </c>
      <c r="FY39" s="398" t="str">
        <f t="shared" si="235"/>
        <v>1|8|28,2|1003|5</v>
      </c>
      <c r="HS39" s="125">
        <v>7000</v>
      </c>
      <c r="HT39" s="388" t="s">
        <v>1543</v>
      </c>
      <c r="HU39" s="389">
        <f t="shared" si="236"/>
        <v>1</v>
      </c>
      <c r="HV39" s="389">
        <f t="shared" si="237"/>
        <v>8</v>
      </c>
      <c r="HW39" s="390">
        <f t="shared" si="265"/>
        <v>7</v>
      </c>
      <c r="HX39" s="388" t="s">
        <v>1860</v>
      </c>
      <c r="HY39" s="389">
        <f t="shared" si="238"/>
        <v>2</v>
      </c>
      <c r="HZ39" s="389">
        <f t="shared" si="239"/>
        <v>1001</v>
      </c>
      <c r="IA39" s="390">
        <f t="shared" si="289"/>
        <v>4</v>
      </c>
      <c r="IB39" s="398" t="str">
        <f t="shared" si="240"/>
        <v>1|8|7,2|1001|4</v>
      </c>
      <c r="ID39" s="125">
        <v>7000</v>
      </c>
      <c r="IE39" s="388" t="s">
        <v>1543</v>
      </c>
      <c r="IF39" s="389">
        <f t="shared" si="241"/>
        <v>1</v>
      </c>
      <c r="IG39" s="389">
        <f t="shared" si="242"/>
        <v>8</v>
      </c>
      <c r="IH39" s="390">
        <f t="shared" si="266"/>
        <v>14</v>
      </c>
      <c r="II39" s="388" t="s">
        <v>1644</v>
      </c>
      <c r="IJ39" s="389">
        <f t="shared" si="243"/>
        <v>2</v>
      </c>
      <c r="IK39" s="389">
        <f t="shared" si="244"/>
        <v>1001</v>
      </c>
      <c r="IL39" s="390">
        <f t="shared" si="290"/>
        <v>5</v>
      </c>
      <c r="IM39" s="398" t="str">
        <f t="shared" si="245"/>
        <v>1|8|14,2|1001|5</v>
      </c>
      <c r="IO39" s="125">
        <v>7000</v>
      </c>
      <c r="IP39" s="388" t="s">
        <v>1543</v>
      </c>
      <c r="IQ39" s="389">
        <f t="shared" si="246"/>
        <v>1</v>
      </c>
      <c r="IR39" s="389">
        <f t="shared" si="247"/>
        <v>8</v>
      </c>
      <c r="IS39" s="390">
        <f t="shared" si="267"/>
        <v>21</v>
      </c>
      <c r="IT39" s="388" t="s">
        <v>1861</v>
      </c>
      <c r="IU39" s="389">
        <f t="shared" si="248"/>
        <v>2</v>
      </c>
      <c r="IV39" s="389">
        <f t="shared" si="249"/>
        <v>1003</v>
      </c>
      <c r="IW39" s="390">
        <f t="shared" si="291"/>
        <v>4</v>
      </c>
      <c r="IX39" s="398" t="str">
        <f t="shared" si="250"/>
        <v>1|8|21,2|1003|4</v>
      </c>
      <c r="IZ39" s="125">
        <v>7000</v>
      </c>
      <c r="JA39" s="388" t="s">
        <v>1543</v>
      </c>
      <c r="JB39" s="389">
        <f t="shared" si="251"/>
        <v>1</v>
      </c>
      <c r="JC39" s="389">
        <f t="shared" si="252"/>
        <v>8</v>
      </c>
      <c r="JD39" s="390">
        <f t="shared" si="268"/>
        <v>28</v>
      </c>
      <c r="JE39" s="388" t="s">
        <v>1861</v>
      </c>
      <c r="JF39" s="389">
        <f t="shared" si="253"/>
        <v>2</v>
      </c>
      <c r="JG39" s="389">
        <f t="shared" si="254"/>
        <v>1003</v>
      </c>
      <c r="JH39" s="390">
        <f t="shared" si="292"/>
        <v>5</v>
      </c>
      <c r="JI39" s="398" t="str">
        <f t="shared" si="255"/>
        <v>1|8|28,2|1003|5</v>
      </c>
      <c r="PT39" s="341">
        <v>1100</v>
      </c>
      <c r="PU39" s="388" t="s">
        <v>1543</v>
      </c>
      <c r="PV39" s="389">
        <f t="shared" si="175"/>
        <v>1</v>
      </c>
      <c r="PW39" s="389">
        <f t="shared" si="176"/>
        <v>8</v>
      </c>
      <c r="PX39" s="390">
        <v>5</v>
      </c>
      <c r="PY39" s="388" t="s">
        <v>1623</v>
      </c>
      <c r="PZ39" s="389">
        <f t="shared" si="177"/>
        <v>1</v>
      </c>
      <c r="QA39" s="389">
        <f t="shared" si="178"/>
        <v>2</v>
      </c>
      <c r="QB39" s="390">
        <v>175000</v>
      </c>
      <c r="QC39" s="398" t="str">
        <f t="shared" si="179"/>
        <v>1|8|5,1|2|175000</v>
      </c>
      <c r="QE39" s="402">
        <v>11000</v>
      </c>
      <c r="QF39" s="388" t="s">
        <v>1543</v>
      </c>
      <c r="QG39" s="389">
        <f t="shared" si="180"/>
        <v>1</v>
      </c>
      <c r="QH39" s="389">
        <f t="shared" si="181"/>
        <v>8</v>
      </c>
      <c r="QI39" s="390">
        <v>5</v>
      </c>
      <c r="QJ39" s="388" t="s">
        <v>1623</v>
      </c>
      <c r="QK39" s="389">
        <f t="shared" si="182"/>
        <v>1</v>
      </c>
      <c r="QL39" s="389">
        <f t="shared" si="183"/>
        <v>2</v>
      </c>
      <c r="QM39" s="390">
        <v>175000</v>
      </c>
      <c r="QN39" s="398" t="str">
        <f t="shared" si="184"/>
        <v>1|8|5,1|2|175000</v>
      </c>
      <c r="QP39" s="341">
        <v>440</v>
      </c>
      <c r="QQ39" s="388" t="s">
        <v>1543</v>
      </c>
      <c r="QR39" s="389">
        <f t="shared" si="185"/>
        <v>1</v>
      </c>
      <c r="QS39" s="389">
        <f t="shared" si="186"/>
        <v>8</v>
      </c>
      <c r="QT39" s="390">
        <v>10</v>
      </c>
      <c r="QU39" s="388" t="s">
        <v>1867</v>
      </c>
      <c r="QV39" s="389">
        <f t="shared" si="187"/>
        <v>2</v>
      </c>
      <c r="QW39" s="389">
        <f t="shared" si="188"/>
        <v>1001</v>
      </c>
      <c r="QX39" s="390">
        <v>2</v>
      </c>
      <c r="QY39" s="398" t="str">
        <f t="shared" si="189"/>
        <v>1|8|10,2|1001|2</v>
      </c>
      <c r="RA39" s="341">
        <v>440</v>
      </c>
      <c r="RB39" s="388" t="s">
        <v>1543</v>
      </c>
      <c r="RC39" s="389">
        <f t="shared" si="190"/>
        <v>1</v>
      </c>
      <c r="RD39" s="389">
        <f t="shared" si="191"/>
        <v>8</v>
      </c>
      <c r="RE39" s="390">
        <v>10</v>
      </c>
      <c r="RF39" s="388" t="s">
        <v>1865</v>
      </c>
      <c r="RG39" s="389">
        <f t="shared" si="192"/>
        <v>2</v>
      </c>
      <c r="RH39" s="389">
        <f t="shared" si="193"/>
        <v>1002</v>
      </c>
      <c r="RI39" s="390">
        <v>2</v>
      </c>
      <c r="RJ39" s="398" t="str">
        <f t="shared" si="194"/>
        <v>1|8|10,2|1002|2</v>
      </c>
      <c r="RL39" s="406"/>
      <c r="RM39" s="408"/>
      <c r="RN39" s="409"/>
      <c r="RO39" s="409"/>
      <c r="RP39" s="409"/>
      <c r="RQ39" s="408"/>
      <c r="RR39" s="409"/>
      <c r="RS39" s="409"/>
      <c r="RT39" s="409"/>
      <c r="RU39" s="411"/>
      <c r="RV39" s="406"/>
      <c r="RW39" s="406"/>
      <c r="RX39" s="408"/>
      <c r="RY39" s="409"/>
      <c r="RZ39" s="409"/>
      <c r="SA39" s="409"/>
      <c r="SB39" s="408"/>
      <c r="SC39" s="409"/>
      <c r="SD39" s="409"/>
      <c r="SE39" s="409"/>
      <c r="SF39" s="411"/>
      <c r="SH39" s="406"/>
      <c r="SI39" s="408"/>
      <c r="SJ39" s="409"/>
      <c r="SK39" s="409"/>
      <c r="SL39" s="409"/>
      <c r="SM39" s="408"/>
      <c r="SN39" s="409"/>
      <c r="SO39" s="409"/>
      <c r="SP39" s="409"/>
      <c r="SQ39" s="411"/>
      <c r="TY39" s="341">
        <f t="shared" si="152"/>
        <v>110</v>
      </c>
      <c r="TZ39" s="341">
        <v>220</v>
      </c>
      <c r="UA39" s="388" t="s">
        <v>1543</v>
      </c>
      <c r="UB39" s="389">
        <f t="shared" si="210"/>
        <v>1</v>
      </c>
      <c r="UC39" s="389">
        <f t="shared" si="271"/>
        <v>8</v>
      </c>
      <c r="UD39" s="390">
        <v>5</v>
      </c>
      <c r="UE39" s="388" t="s">
        <v>1859</v>
      </c>
      <c r="UF39" s="389">
        <f t="shared" si="212"/>
        <v>2</v>
      </c>
      <c r="UG39" s="389">
        <f t="shared" si="272"/>
        <v>1001</v>
      </c>
      <c r="UH39" s="390">
        <v>2</v>
      </c>
      <c r="UI39" s="398" t="str">
        <f t="shared" si="273"/>
        <v>1|8|5,2|1001|2</v>
      </c>
    </row>
    <row r="40" spans="1:555" ht="15" x14ac:dyDescent="0.35">
      <c r="A40" s="341">
        <f>'抽奖|MoonBless'!DN40</f>
        <v>0</v>
      </c>
      <c r="B40" s="341">
        <f>'抽奖|MoonBless'!DO40</f>
        <v>0</v>
      </c>
      <c r="C40" s="341">
        <f>'抽奖|MoonBless'!DP40</f>
        <v>0</v>
      </c>
      <c r="D40" s="341">
        <f>'抽奖|MoonBless'!DQ40</f>
        <v>0</v>
      </c>
      <c r="E40" s="341">
        <f>'抽奖|MoonBless'!DR40</f>
        <v>0</v>
      </c>
      <c r="G40" s="125">
        <f t="shared" si="257"/>
        <v>165</v>
      </c>
      <c r="H40" s="388" t="s">
        <v>1543</v>
      </c>
      <c r="I40" s="389">
        <f t="shared" si="344"/>
        <v>1</v>
      </c>
      <c r="J40" s="389">
        <f t="shared" si="345"/>
        <v>8</v>
      </c>
      <c r="K40" s="390">
        <v>20</v>
      </c>
      <c r="L40" s="388" t="s">
        <v>1623</v>
      </c>
      <c r="M40" s="389">
        <f t="shared" si="346"/>
        <v>1</v>
      </c>
      <c r="N40" s="389">
        <f t="shared" si="347"/>
        <v>2</v>
      </c>
      <c r="O40" s="390">
        <v>175000</v>
      </c>
      <c r="P40" s="341" t="str">
        <f t="shared" si="348"/>
        <v>1|8|20,1|2|175000</v>
      </c>
      <c r="Q40" s="404">
        <f t="shared" si="10"/>
        <v>74.074074074074076</v>
      </c>
      <c r="R40" s="125">
        <v>1600000</v>
      </c>
      <c r="S40" s="388" t="s">
        <v>1543</v>
      </c>
      <c r="T40" s="389">
        <f t="shared" si="339"/>
        <v>1</v>
      </c>
      <c r="U40" s="389">
        <f t="shared" si="340"/>
        <v>8</v>
      </c>
      <c r="V40" s="390">
        <f t="shared" si="297"/>
        <v>25</v>
      </c>
      <c r="W40" s="388" t="s">
        <v>1623</v>
      </c>
      <c r="X40" s="389">
        <f t="shared" si="341"/>
        <v>1</v>
      </c>
      <c r="Y40" s="389">
        <f t="shared" si="342"/>
        <v>2</v>
      </c>
      <c r="Z40" s="390">
        <v>175000</v>
      </c>
      <c r="AA40" s="341" t="str">
        <f t="shared" si="343"/>
        <v>1|8|25,1|2|175000</v>
      </c>
      <c r="AM40" s="341">
        <f t="shared" si="154"/>
        <v>115</v>
      </c>
      <c r="AN40" s="125">
        <v>460</v>
      </c>
      <c r="AO40" s="388" t="s">
        <v>1543</v>
      </c>
      <c r="AP40" s="389">
        <f t="shared" si="155"/>
        <v>1</v>
      </c>
      <c r="AQ40" s="389">
        <f t="shared" si="156"/>
        <v>8</v>
      </c>
      <c r="AR40" s="390">
        <f t="shared" si="298"/>
        <v>20</v>
      </c>
      <c r="AS40" s="388" t="s">
        <v>1644</v>
      </c>
      <c r="AT40" s="389">
        <f t="shared" si="157"/>
        <v>2</v>
      </c>
      <c r="AU40" s="389">
        <f t="shared" si="158"/>
        <v>1001</v>
      </c>
      <c r="AV40" s="390">
        <f t="shared" si="296"/>
        <v>5</v>
      </c>
      <c r="AW40" s="341" t="str">
        <f t="shared" si="159"/>
        <v>1|8|20,2|1001|5</v>
      </c>
      <c r="AX40" s="403">
        <f t="shared" si="27"/>
        <v>183.33333333333334</v>
      </c>
      <c r="AY40" s="125">
        <v>11000</v>
      </c>
      <c r="AZ40" s="388" t="s">
        <v>1543</v>
      </c>
      <c r="BA40" s="389">
        <f t="shared" si="354"/>
        <v>1</v>
      </c>
      <c r="BB40" s="389">
        <f t="shared" si="355"/>
        <v>8</v>
      </c>
      <c r="BC40" s="390">
        <v>10</v>
      </c>
      <c r="BD40" s="388" t="s">
        <v>1653</v>
      </c>
      <c r="BE40" s="389">
        <f t="shared" si="356"/>
        <v>1</v>
      </c>
      <c r="BF40" s="389">
        <f t="shared" si="357"/>
        <v>2</v>
      </c>
      <c r="BG40" s="390">
        <v>180000</v>
      </c>
      <c r="BH40" s="341" t="str">
        <f t="shared" si="358"/>
        <v>1|8|10,1|2|180000</v>
      </c>
      <c r="DX40" s="125">
        <v>75000</v>
      </c>
      <c r="DY40" s="388" t="s">
        <v>1543</v>
      </c>
      <c r="DZ40" s="389">
        <f t="shared" si="349"/>
        <v>1</v>
      </c>
      <c r="EA40" s="389">
        <f t="shared" si="350"/>
        <v>8</v>
      </c>
      <c r="EB40" s="390">
        <v>20</v>
      </c>
      <c r="EC40" s="388" t="s">
        <v>1623</v>
      </c>
      <c r="ED40" s="389">
        <f t="shared" si="351"/>
        <v>1</v>
      </c>
      <c r="EE40" s="389">
        <f t="shared" si="352"/>
        <v>2</v>
      </c>
      <c r="EF40" s="390">
        <v>180000</v>
      </c>
      <c r="EG40" s="398" t="str">
        <f t="shared" si="353"/>
        <v>1|8|20,1|2|180000</v>
      </c>
      <c r="EI40" s="125">
        <v>7500</v>
      </c>
      <c r="EJ40" s="388" t="s">
        <v>1543</v>
      </c>
      <c r="EK40" s="389">
        <f t="shared" si="216"/>
        <v>1</v>
      </c>
      <c r="EL40" s="389">
        <f t="shared" si="217"/>
        <v>8</v>
      </c>
      <c r="EM40" s="390">
        <f t="shared" si="261"/>
        <v>8</v>
      </c>
      <c r="EN40" s="388" t="s">
        <v>1858</v>
      </c>
      <c r="EO40" s="389">
        <f t="shared" si="218"/>
        <v>2</v>
      </c>
      <c r="EP40" s="389">
        <f t="shared" si="219"/>
        <v>1002</v>
      </c>
      <c r="EQ40" s="390">
        <f t="shared" si="285"/>
        <v>4</v>
      </c>
      <c r="ER40" s="398" t="str">
        <f t="shared" si="220"/>
        <v>1|8|8,2|1002|4</v>
      </c>
      <c r="ET40" s="125">
        <v>7500</v>
      </c>
      <c r="EU40" s="388" t="s">
        <v>1543</v>
      </c>
      <c r="EV40" s="389">
        <f t="shared" si="221"/>
        <v>1</v>
      </c>
      <c r="EW40" s="389">
        <f t="shared" si="222"/>
        <v>8</v>
      </c>
      <c r="EX40" s="390">
        <f t="shared" si="262"/>
        <v>16</v>
      </c>
      <c r="EY40" s="388" t="s">
        <v>1859</v>
      </c>
      <c r="EZ40" s="389">
        <f t="shared" si="223"/>
        <v>2</v>
      </c>
      <c r="FA40" s="389">
        <f t="shared" si="224"/>
        <v>1001</v>
      </c>
      <c r="FB40" s="390">
        <f t="shared" si="286"/>
        <v>4</v>
      </c>
      <c r="FC40" s="398" t="str">
        <f t="shared" si="225"/>
        <v>1|8|16,2|1001|4</v>
      </c>
      <c r="FE40" s="125">
        <v>7500</v>
      </c>
      <c r="FF40" s="388" t="s">
        <v>1543</v>
      </c>
      <c r="FG40" s="389">
        <f t="shared" si="226"/>
        <v>1</v>
      </c>
      <c r="FH40" s="389">
        <f t="shared" si="227"/>
        <v>8</v>
      </c>
      <c r="FI40" s="390">
        <f t="shared" si="263"/>
        <v>24</v>
      </c>
      <c r="FJ40" s="388" t="s">
        <v>1878</v>
      </c>
      <c r="FK40" s="389">
        <f t="shared" si="228"/>
        <v>2</v>
      </c>
      <c r="FL40" s="389">
        <f t="shared" si="229"/>
        <v>1003</v>
      </c>
      <c r="FM40" s="390">
        <f t="shared" si="287"/>
        <v>4</v>
      </c>
      <c r="FN40" s="398" t="str">
        <f t="shared" si="230"/>
        <v>1|8|24,2|1003|4</v>
      </c>
      <c r="FP40" s="125">
        <v>7500</v>
      </c>
      <c r="FQ40" s="388" t="s">
        <v>1543</v>
      </c>
      <c r="FR40" s="389">
        <f t="shared" si="231"/>
        <v>1</v>
      </c>
      <c r="FS40" s="389">
        <f t="shared" si="232"/>
        <v>8</v>
      </c>
      <c r="FT40" s="390">
        <f t="shared" si="264"/>
        <v>32</v>
      </c>
      <c r="FU40" s="388" t="s">
        <v>1855</v>
      </c>
      <c r="FV40" s="389">
        <f t="shared" si="233"/>
        <v>2</v>
      </c>
      <c r="FW40" s="389">
        <f t="shared" si="234"/>
        <v>1003</v>
      </c>
      <c r="FX40" s="390">
        <f t="shared" si="288"/>
        <v>5</v>
      </c>
      <c r="FY40" s="398" t="str">
        <f t="shared" si="235"/>
        <v>1|8|32,2|1003|5</v>
      </c>
      <c r="HS40" s="125">
        <v>7500</v>
      </c>
      <c r="HT40" s="388" t="s">
        <v>1543</v>
      </c>
      <c r="HU40" s="389">
        <f t="shared" si="236"/>
        <v>1</v>
      </c>
      <c r="HV40" s="389">
        <f t="shared" si="237"/>
        <v>8</v>
      </c>
      <c r="HW40" s="390">
        <f t="shared" si="265"/>
        <v>8</v>
      </c>
      <c r="HX40" s="388" t="s">
        <v>1860</v>
      </c>
      <c r="HY40" s="389">
        <f t="shared" si="238"/>
        <v>2</v>
      </c>
      <c r="HZ40" s="389">
        <f t="shared" si="239"/>
        <v>1001</v>
      </c>
      <c r="IA40" s="390">
        <f t="shared" si="289"/>
        <v>4</v>
      </c>
      <c r="IB40" s="398" t="str">
        <f t="shared" si="240"/>
        <v>1|8|8,2|1001|4</v>
      </c>
      <c r="ID40" s="125">
        <v>7500</v>
      </c>
      <c r="IE40" s="388" t="s">
        <v>1543</v>
      </c>
      <c r="IF40" s="389">
        <f t="shared" si="241"/>
        <v>1</v>
      </c>
      <c r="IG40" s="389">
        <f t="shared" si="242"/>
        <v>8</v>
      </c>
      <c r="IH40" s="390">
        <f t="shared" si="266"/>
        <v>16</v>
      </c>
      <c r="II40" s="388" t="s">
        <v>1644</v>
      </c>
      <c r="IJ40" s="389">
        <f t="shared" si="243"/>
        <v>2</v>
      </c>
      <c r="IK40" s="389">
        <f t="shared" si="244"/>
        <v>1001</v>
      </c>
      <c r="IL40" s="390">
        <f t="shared" si="290"/>
        <v>5</v>
      </c>
      <c r="IM40" s="398" t="str">
        <f t="shared" si="245"/>
        <v>1|8|16,2|1001|5</v>
      </c>
      <c r="IO40" s="125">
        <v>7500</v>
      </c>
      <c r="IP40" s="388" t="s">
        <v>1543</v>
      </c>
      <c r="IQ40" s="389">
        <f t="shared" si="246"/>
        <v>1</v>
      </c>
      <c r="IR40" s="389">
        <f t="shared" si="247"/>
        <v>8</v>
      </c>
      <c r="IS40" s="390">
        <f t="shared" si="267"/>
        <v>24</v>
      </c>
      <c r="IT40" s="388" t="s">
        <v>1861</v>
      </c>
      <c r="IU40" s="389">
        <f t="shared" si="248"/>
        <v>2</v>
      </c>
      <c r="IV40" s="389">
        <f t="shared" si="249"/>
        <v>1003</v>
      </c>
      <c r="IW40" s="390">
        <f t="shared" si="291"/>
        <v>4</v>
      </c>
      <c r="IX40" s="398" t="str">
        <f t="shared" si="250"/>
        <v>1|8|24,2|1003|4</v>
      </c>
      <c r="IZ40" s="125">
        <v>7500</v>
      </c>
      <c r="JA40" s="388" t="s">
        <v>1543</v>
      </c>
      <c r="JB40" s="389">
        <f t="shared" si="251"/>
        <v>1</v>
      </c>
      <c r="JC40" s="389">
        <f t="shared" si="252"/>
        <v>8</v>
      </c>
      <c r="JD40" s="390">
        <f t="shared" si="268"/>
        <v>32</v>
      </c>
      <c r="JE40" s="388" t="s">
        <v>1861</v>
      </c>
      <c r="JF40" s="389">
        <f t="shared" si="253"/>
        <v>2</v>
      </c>
      <c r="JG40" s="389">
        <f t="shared" si="254"/>
        <v>1003</v>
      </c>
      <c r="JH40" s="390">
        <f t="shared" si="292"/>
        <v>5</v>
      </c>
      <c r="JI40" s="398" t="str">
        <f t="shared" si="255"/>
        <v>1|8|32,2|1003|5</v>
      </c>
      <c r="PT40" s="341">
        <v>1200</v>
      </c>
      <c r="PU40" s="388" t="s">
        <v>1543</v>
      </c>
      <c r="PV40" s="389">
        <f t="shared" si="175"/>
        <v>1</v>
      </c>
      <c r="PW40" s="389">
        <f t="shared" si="176"/>
        <v>8</v>
      </c>
      <c r="PX40" s="390">
        <v>5</v>
      </c>
      <c r="PY40" s="388" t="s">
        <v>1623</v>
      </c>
      <c r="PZ40" s="389">
        <f t="shared" si="177"/>
        <v>1</v>
      </c>
      <c r="QA40" s="389">
        <f t="shared" si="178"/>
        <v>2</v>
      </c>
      <c r="QB40" s="390">
        <v>180000</v>
      </c>
      <c r="QC40" s="398" t="str">
        <f t="shared" si="179"/>
        <v>1|8|5,1|2|180000</v>
      </c>
      <c r="QE40" s="402">
        <v>12000</v>
      </c>
      <c r="QF40" s="388" t="s">
        <v>1543</v>
      </c>
      <c r="QG40" s="389">
        <f t="shared" si="180"/>
        <v>1</v>
      </c>
      <c r="QH40" s="389">
        <f t="shared" si="181"/>
        <v>8</v>
      </c>
      <c r="QI40" s="390">
        <v>5</v>
      </c>
      <c r="QJ40" s="388" t="s">
        <v>1623</v>
      </c>
      <c r="QK40" s="389">
        <f t="shared" si="182"/>
        <v>1</v>
      </c>
      <c r="QL40" s="389">
        <f t="shared" si="183"/>
        <v>2</v>
      </c>
      <c r="QM40" s="390">
        <v>180000</v>
      </c>
      <c r="QN40" s="398" t="str">
        <f t="shared" si="184"/>
        <v>1|8|5,1|2|180000</v>
      </c>
      <c r="QP40" s="341">
        <v>460</v>
      </c>
      <c r="QQ40" s="388" t="s">
        <v>1543</v>
      </c>
      <c r="QR40" s="389">
        <f t="shared" si="185"/>
        <v>1</v>
      </c>
      <c r="QS40" s="389">
        <f t="shared" si="186"/>
        <v>8</v>
      </c>
      <c r="QT40" s="390">
        <v>10</v>
      </c>
      <c r="QU40" s="388" t="s">
        <v>1867</v>
      </c>
      <c r="QV40" s="389">
        <f t="shared" si="187"/>
        <v>2</v>
      </c>
      <c r="QW40" s="389">
        <f t="shared" si="188"/>
        <v>1001</v>
      </c>
      <c r="QX40" s="390">
        <v>2</v>
      </c>
      <c r="QY40" s="398" t="str">
        <f t="shared" si="189"/>
        <v>1|8|10,2|1001|2</v>
      </c>
      <c r="RA40" s="341">
        <v>460</v>
      </c>
      <c r="RB40" s="388" t="s">
        <v>1543</v>
      </c>
      <c r="RC40" s="389">
        <f t="shared" si="190"/>
        <v>1</v>
      </c>
      <c r="RD40" s="389">
        <f t="shared" si="191"/>
        <v>8</v>
      </c>
      <c r="RE40" s="390">
        <v>10</v>
      </c>
      <c r="RF40" s="388" t="s">
        <v>1865</v>
      </c>
      <c r="RG40" s="389">
        <f t="shared" si="192"/>
        <v>2</v>
      </c>
      <c r="RH40" s="389">
        <f t="shared" si="193"/>
        <v>1002</v>
      </c>
      <c r="RI40" s="390">
        <v>2</v>
      </c>
      <c r="RJ40" s="398" t="str">
        <f t="shared" si="194"/>
        <v>1|8|10,2|1002|2</v>
      </c>
      <c r="RL40" s="406"/>
      <c r="RM40" s="408"/>
      <c r="RN40" s="409"/>
      <c r="RO40" s="409"/>
      <c r="RP40" s="409"/>
      <c r="RQ40" s="408"/>
      <c r="RR40" s="409"/>
      <c r="RS40" s="409"/>
      <c r="RT40" s="409"/>
      <c r="RU40" s="411"/>
      <c r="RV40" s="406"/>
      <c r="RW40" s="406"/>
      <c r="RX40" s="408"/>
      <c r="RY40" s="409"/>
      <c r="RZ40" s="409"/>
      <c r="SA40" s="409"/>
      <c r="SB40" s="408"/>
      <c r="SC40" s="409"/>
      <c r="SD40" s="409"/>
      <c r="SE40" s="409"/>
      <c r="SF40" s="411"/>
      <c r="SH40" s="406"/>
      <c r="SI40" s="408"/>
      <c r="SJ40" s="409"/>
      <c r="SK40" s="409"/>
      <c r="SL40" s="409"/>
      <c r="SM40" s="408"/>
      <c r="SN40" s="409"/>
      <c r="SO40" s="409"/>
      <c r="SP40" s="409"/>
      <c r="SQ40" s="411"/>
      <c r="TY40" s="341">
        <f t="shared" si="152"/>
        <v>115</v>
      </c>
      <c r="TZ40" s="341">
        <v>230</v>
      </c>
      <c r="UA40" s="388" t="s">
        <v>1543</v>
      </c>
      <c r="UB40" s="389">
        <f t="shared" si="210"/>
        <v>1</v>
      </c>
      <c r="UC40" s="389">
        <f t="shared" si="271"/>
        <v>8</v>
      </c>
      <c r="UD40" s="390">
        <v>5</v>
      </c>
      <c r="UE40" s="388" t="s">
        <v>1859</v>
      </c>
      <c r="UF40" s="389">
        <f t="shared" si="212"/>
        <v>2</v>
      </c>
      <c r="UG40" s="389">
        <f t="shared" si="272"/>
        <v>1001</v>
      </c>
      <c r="UH40" s="390">
        <v>2</v>
      </c>
      <c r="UI40" s="398" t="str">
        <f t="shared" si="273"/>
        <v>1|8|5,2|1001|2</v>
      </c>
    </row>
    <row r="41" spans="1:555" ht="15" x14ac:dyDescent="0.35">
      <c r="A41" s="341">
        <f>'抽奖|MoonBless'!DN41</f>
        <v>0</v>
      </c>
      <c r="B41" s="341">
        <f>'抽奖|MoonBless'!DO41</f>
        <v>0</v>
      </c>
      <c r="C41" s="341">
        <f>'抽奖|MoonBless'!DP41</f>
        <v>0</v>
      </c>
      <c r="D41" s="341">
        <f>'抽奖|MoonBless'!DQ41</f>
        <v>0</v>
      </c>
      <c r="E41" s="341">
        <f>'抽奖|MoonBless'!DR41</f>
        <v>0</v>
      </c>
      <c r="G41" s="125">
        <f t="shared" si="257"/>
        <v>170</v>
      </c>
      <c r="H41" s="388" t="s">
        <v>1543</v>
      </c>
      <c r="I41" s="389">
        <f t="shared" si="344"/>
        <v>1</v>
      </c>
      <c r="J41" s="389">
        <f t="shared" si="345"/>
        <v>8</v>
      </c>
      <c r="K41" s="390">
        <v>20</v>
      </c>
      <c r="L41" s="388" t="s">
        <v>1623</v>
      </c>
      <c r="M41" s="389">
        <f t="shared" si="346"/>
        <v>1</v>
      </c>
      <c r="N41" s="389">
        <f t="shared" si="347"/>
        <v>2</v>
      </c>
      <c r="O41" s="390">
        <v>180000</v>
      </c>
      <c r="P41" s="341" t="str">
        <f t="shared" si="348"/>
        <v>1|8|20,1|2|180000</v>
      </c>
      <c r="Q41" s="404">
        <f t="shared" si="10"/>
        <v>78.703703703703695</v>
      </c>
      <c r="R41" s="125">
        <v>1700000</v>
      </c>
      <c r="S41" s="388" t="s">
        <v>1543</v>
      </c>
      <c r="T41" s="389">
        <f t="shared" si="339"/>
        <v>1</v>
      </c>
      <c r="U41" s="389">
        <f t="shared" si="340"/>
        <v>8</v>
      </c>
      <c r="V41" s="390">
        <f t="shared" si="297"/>
        <v>25</v>
      </c>
      <c r="W41" s="388" t="s">
        <v>1623</v>
      </c>
      <c r="X41" s="389">
        <f t="shared" si="341"/>
        <v>1</v>
      </c>
      <c r="Y41" s="389">
        <f t="shared" si="342"/>
        <v>2</v>
      </c>
      <c r="Z41" s="390">
        <v>180000</v>
      </c>
      <c r="AA41" s="341" t="str">
        <f t="shared" si="343"/>
        <v>1|8|25,1|2|180000</v>
      </c>
      <c r="AM41" s="341">
        <f t="shared" si="154"/>
        <v>120</v>
      </c>
      <c r="AN41" s="125">
        <v>480</v>
      </c>
      <c r="AO41" s="388" t="s">
        <v>1543</v>
      </c>
      <c r="AP41" s="389">
        <f t="shared" si="155"/>
        <v>1</v>
      </c>
      <c r="AQ41" s="389">
        <f t="shared" si="156"/>
        <v>8</v>
      </c>
      <c r="AR41" s="390">
        <f t="shared" si="298"/>
        <v>25</v>
      </c>
      <c r="AS41" s="388" t="s">
        <v>1644</v>
      </c>
      <c r="AT41" s="389">
        <f t="shared" si="157"/>
        <v>2</v>
      </c>
      <c r="AU41" s="389">
        <f t="shared" si="158"/>
        <v>1001</v>
      </c>
      <c r="AV41" s="390">
        <f t="shared" si="296"/>
        <v>5</v>
      </c>
      <c r="AW41" s="341" t="str">
        <f t="shared" si="159"/>
        <v>1|8|25,2|1001|5</v>
      </c>
      <c r="AX41" s="403">
        <f t="shared" si="27"/>
        <v>191.66666666666666</v>
      </c>
      <c r="AY41" s="125">
        <v>11500</v>
      </c>
      <c r="AZ41" s="388" t="s">
        <v>1543</v>
      </c>
      <c r="BA41" s="389">
        <f t="shared" si="354"/>
        <v>1</v>
      </c>
      <c r="BB41" s="389">
        <f t="shared" si="355"/>
        <v>8</v>
      </c>
      <c r="BC41" s="390">
        <v>10</v>
      </c>
      <c r="BD41" s="388" t="s">
        <v>1653</v>
      </c>
      <c r="BE41" s="389">
        <f t="shared" si="356"/>
        <v>1</v>
      </c>
      <c r="BF41" s="389">
        <f t="shared" si="357"/>
        <v>2</v>
      </c>
      <c r="BG41" s="390">
        <v>185000</v>
      </c>
      <c r="BH41" s="341" t="str">
        <f t="shared" si="358"/>
        <v>1|8|10,1|2|185000</v>
      </c>
      <c r="DX41" s="125">
        <v>80000</v>
      </c>
      <c r="DY41" s="388" t="s">
        <v>1543</v>
      </c>
      <c r="DZ41" s="389">
        <f t="shared" ref="DZ41:DZ49" si="359">VLOOKUP(DY41,$A:$E,4,0)</f>
        <v>1</v>
      </c>
      <c r="EA41" s="389">
        <f t="shared" ref="EA41:EA49" si="360">VLOOKUP(DY41,$A:$E,5,0)</f>
        <v>8</v>
      </c>
      <c r="EB41" s="390">
        <v>20</v>
      </c>
      <c r="EC41" s="388" t="s">
        <v>1623</v>
      </c>
      <c r="ED41" s="389">
        <f t="shared" ref="ED41:ED49" si="361">VLOOKUP(EC41,$A:$E,4,0)</f>
        <v>1</v>
      </c>
      <c r="EE41" s="389">
        <f t="shared" ref="EE41:EE49" si="362">VLOOKUP(EC41,$A:$E,5,0)</f>
        <v>2</v>
      </c>
      <c r="EF41" s="390">
        <v>185000</v>
      </c>
      <c r="EG41" s="398" t="str">
        <f t="shared" ref="EG41:EG49" si="363">DZ41&amp;"|"&amp;EA41&amp;"|"&amp;EB41&amp;","&amp;ED41&amp;"|"&amp;EE41&amp;"|"&amp;EF41</f>
        <v>1|8|20,1|2|185000</v>
      </c>
      <c r="EI41" s="125">
        <v>8000</v>
      </c>
      <c r="EJ41" s="388" t="s">
        <v>1543</v>
      </c>
      <c r="EK41" s="389">
        <f t="shared" si="216"/>
        <v>1</v>
      </c>
      <c r="EL41" s="389">
        <f t="shared" si="217"/>
        <v>8</v>
      </c>
      <c r="EM41" s="390">
        <f t="shared" si="261"/>
        <v>8</v>
      </c>
      <c r="EN41" s="388" t="s">
        <v>1858</v>
      </c>
      <c r="EO41" s="389">
        <f t="shared" si="218"/>
        <v>2</v>
      </c>
      <c r="EP41" s="389">
        <f t="shared" si="219"/>
        <v>1002</v>
      </c>
      <c r="EQ41" s="390">
        <f t="shared" si="285"/>
        <v>4</v>
      </c>
      <c r="ER41" s="398" t="str">
        <f t="shared" si="220"/>
        <v>1|8|8,2|1002|4</v>
      </c>
      <c r="ET41" s="125">
        <v>8000</v>
      </c>
      <c r="EU41" s="388" t="s">
        <v>1543</v>
      </c>
      <c r="EV41" s="389">
        <f t="shared" si="221"/>
        <v>1</v>
      </c>
      <c r="EW41" s="389">
        <f t="shared" si="222"/>
        <v>8</v>
      </c>
      <c r="EX41" s="390">
        <f t="shared" si="262"/>
        <v>16</v>
      </c>
      <c r="EY41" s="388" t="s">
        <v>1859</v>
      </c>
      <c r="EZ41" s="389">
        <f t="shared" si="223"/>
        <v>2</v>
      </c>
      <c r="FA41" s="389">
        <f t="shared" si="224"/>
        <v>1001</v>
      </c>
      <c r="FB41" s="390">
        <f t="shared" si="286"/>
        <v>4</v>
      </c>
      <c r="FC41" s="398" t="str">
        <f t="shared" si="225"/>
        <v>1|8|16,2|1001|4</v>
      </c>
      <c r="FE41" s="125">
        <v>8000</v>
      </c>
      <c r="FF41" s="388" t="s">
        <v>1543</v>
      </c>
      <c r="FG41" s="389">
        <f t="shared" si="226"/>
        <v>1</v>
      </c>
      <c r="FH41" s="389">
        <f t="shared" si="227"/>
        <v>8</v>
      </c>
      <c r="FI41" s="390">
        <f t="shared" si="263"/>
        <v>24</v>
      </c>
      <c r="FJ41" s="388" t="s">
        <v>1878</v>
      </c>
      <c r="FK41" s="389">
        <f t="shared" si="228"/>
        <v>2</v>
      </c>
      <c r="FL41" s="389">
        <f t="shared" si="229"/>
        <v>1003</v>
      </c>
      <c r="FM41" s="390">
        <f t="shared" si="287"/>
        <v>4</v>
      </c>
      <c r="FN41" s="398" t="str">
        <f t="shared" si="230"/>
        <v>1|8|24,2|1003|4</v>
      </c>
      <c r="FP41" s="125">
        <v>8000</v>
      </c>
      <c r="FQ41" s="388" t="s">
        <v>1543</v>
      </c>
      <c r="FR41" s="389">
        <f t="shared" si="231"/>
        <v>1</v>
      </c>
      <c r="FS41" s="389">
        <f t="shared" si="232"/>
        <v>8</v>
      </c>
      <c r="FT41" s="390">
        <f t="shared" si="264"/>
        <v>32</v>
      </c>
      <c r="FU41" s="388" t="s">
        <v>1855</v>
      </c>
      <c r="FV41" s="389">
        <f t="shared" si="233"/>
        <v>2</v>
      </c>
      <c r="FW41" s="389">
        <f t="shared" si="234"/>
        <v>1003</v>
      </c>
      <c r="FX41" s="390">
        <f t="shared" si="288"/>
        <v>5</v>
      </c>
      <c r="FY41" s="398" t="str">
        <f t="shared" si="235"/>
        <v>1|8|32,2|1003|5</v>
      </c>
      <c r="HS41" s="125">
        <v>8000</v>
      </c>
      <c r="HT41" s="388" t="s">
        <v>1543</v>
      </c>
      <c r="HU41" s="389">
        <f t="shared" si="236"/>
        <v>1</v>
      </c>
      <c r="HV41" s="389">
        <f t="shared" si="237"/>
        <v>8</v>
      </c>
      <c r="HW41" s="390">
        <f t="shared" si="265"/>
        <v>8</v>
      </c>
      <c r="HX41" s="388" t="s">
        <v>1860</v>
      </c>
      <c r="HY41" s="389">
        <f t="shared" si="238"/>
        <v>2</v>
      </c>
      <c r="HZ41" s="389">
        <f t="shared" si="239"/>
        <v>1001</v>
      </c>
      <c r="IA41" s="390">
        <f t="shared" si="289"/>
        <v>4</v>
      </c>
      <c r="IB41" s="398" t="str">
        <f t="shared" si="240"/>
        <v>1|8|8,2|1001|4</v>
      </c>
      <c r="ID41" s="125">
        <v>8000</v>
      </c>
      <c r="IE41" s="388" t="s">
        <v>1543</v>
      </c>
      <c r="IF41" s="389">
        <f t="shared" si="241"/>
        <v>1</v>
      </c>
      <c r="IG41" s="389">
        <f t="shared" si="242"/>
        <v>8</v>
      </c>
      <c r="IH41" s="390">
        <f t="shared" si="266"/>
        <v>16</v>
      </c>
      <c r="II41" s="388" t="s">
        <v>1644</v>
      </c>
      <c r="IJ41" s="389">
        <f t="shared" si="243"/>
        <v>2</v>
      </c>
      <c r="IK41" s="389">
        <f t="shared" si="244"/>
        <v>1001</v>
      </c>
      <c r="IL41" s="390">
        <f t="shared" si="290"/>
        <v>5</v>
      </c>
      <c r="IM41" s="398" t="str">
        <f t="shared" si="245"/>
        <v>1|8|16,2|1001|5</v>
      </c>
      <c r="IO41" s="125">
        <v>8000</v>
      </c>
      <c r="IP41" s="388" t="s">
        <v>1543</v>
      </c>
      <c r="IQ41" s="389">
        <f t="shared" si="246"/>
        <v>1</v>
      </c>
      <c r="IR41" s="389">
        <f t="shared" si="247"/>
        <v>8</v>
      </c>
      <c r="IS41" s="390">
        <f t="shared" si="267"/>
        <v>24</v>
      </c>
      <c r="IT41" s="388" t="s">
        <v>1861</v>
      </c>
      <c r="IU41" s="389">
        <f t="shared" si="248"/>
        <v>2</v>
      </c>
      <c r="IV41" s="389">
        <f t="shared" si="249"/>
        <v>1003</v>
      </c>
      <c r="IW41" s="390">
        <f t="shared" si="291"/>
        <v>4</v>
      </c>
      <c r="IX41" s="398" t="str">
        <f t="shared" si="250"/>
        <v>1|8|24,2|1003|4</v>
      </c>
      <c r="IZ41" s="125">
        <v>8000</v>
      </c>
      <c r="JA41" s="388" t="s">
        <v>1543</v>
      </c>
      <c r="JB41" s="389">
        <f t="shared" si="251"/>
        <v>1</v>
      </c>
      <c r="JC41" s="389">
        <f t="shared" si="252"/>
        <v>8</v>
      </c>
      <c r="JD41" s="390">
        <f t="shared" si="268"/>
        <v>32</v>
      </c>
      <c r="JE41" s="388" t="s">
        <v>1861</v>
      </c>
      <c r="JF41" s="389">
        <f t="shared" si="253"/>
        <v>2</v>
      </c>
      <c r="JG41" s="389">
        <f t="shared" si="254"/>
        <v>1003</v>
      </c>
      <c r="JH41" s="390">
        <f t="shared" si="292"/>
        <v>5</v>
      </c>
      <c r="JI41" s="398" t="str">
        <f t="shared" si="255"/>
        <v>1|8|32,2|1003|5</v>
      </c>
      <c r="PT41" s="341">
        <v>1300</v>
      </c>
      <c r="PU41" s="388" t="s">
        <v>1543</v>
      </c>
      <c r="PV41" s="389">
        <f t="shared" si="175"/>
        <v>1</v>
      </c>
      <c r="PW41" s="389">
        <f t="shared" si="176"/>
        <v>8</v>
      </c>
      <c r="PX41" s="390">
        <v>5</v>
      </c>
      <c r="PY41" s="388" t="s">
        <v>1623</v>
      </c>
      <c r="PZ41" s="389">
        <f t="shared" si="177"/>
        <v>1</v>
      </c>
      <c r="QA41" s="389">
        <f t="shared" si="178"/>
        <v>2</v>
      </c>
      <c r="QB41" s="390">
        <v>185000</v>
      </c>
      <c r="QC41" s="398" t="str">
        <f t="shared" si="179"/>
        <v>1|8|5,1|2|185000</v>
      </c>
      <c r="QE41" s="402">
        <v>13000</v>
      </c>
      <c r="QF41" s="388" t="s">
        <v>1543</v>
      </c>
      <c r="QG41" s="389">
        <f t="shared" si="180"/>
        <v>1</v>
      </c>
      <c r="QH41" s="389">
        <f t="shared" si="181"/>
        <v>8</v>
      </c>
      <c r="QI41" s="390">
        <v>5</v>
      </c>
      <c r="QJ41" s="388" t="s">
        <v>1623</v>
      </c>
      <c r="QK41" s="389">
        <f t="shared" si="182"/>
        <v>1</v>
      </c>
      <c r="QL41" s="389">
        <f t="shared" si="183"/>
        <v>2</v>
      </c>
      <c r="QM41" s="390">
        <v>185000</v>
      </c>
      <c r="QN41" s="398" t="str">
        <f t="shared" si="184"/>
        <v>1|8|5,1|2|185000</v>
      </c>
      <c r="QP41" s="341">
        <v>480</v>
      </c>
      <c r="QQ41" s="388" t="s">
        <v>1543</v>
      </c>
      <c r="QR41" s="389">
        <f t="shared" si="185"/>
        <v>1</v>
      </c>
      <c r="QS41" s="389">
        <f t="shared" si="186"/>
        <v>8</v>
      </c>
      <c r="QT41" s="390">
        <v>10</v>
      </c>
      <c r="QU41" s="388" t="s">
        <v>1867</v>
      </c>
      <c r="QV41" s="389">
        <f t="shared" si="187"/>
        <v>2</v>
      </c>
      <c r="QW41" s="389">
        <f t="shared" si="188"/>
        <v>1001</v>
      </c>
      <c r="QX41" s="390">
        <v>2</v>
      </c>
      <c r="QY41" s="398" t="str">
        <f t="shared" si="189"/>
        <v>1|8|10,2|1001|2</v>
      </c>
      <c r="RA41" s="341">
        <v>480</v>
      </c>
      <c r="RB41" s="388" t="s">
        <v>1543</v>
      </c>
      <c r="RC41" s="389">
        <f t="shared" si="190"/>
        <v>1</v>
      </c>
      <c r="RD41" s="389">
        <f t="shared" si="191"/>
        <v>8</v>
      </c>
      <c r="RE41" s="390">
        <v>10</v>
      </c>
      <c r="RF41" s="388" t="s">
        <v>1865</v>
      </c>
      <c r="RG41" s="389">
        <f t="shared" si="192"/>
        <v>2</v>
      </c>
      <c r="RH41" s="389">
        <f t="shared" si="193"/>
        <v>1002</v>
      </c>
      <c r="RI41" s="390">
        <v>2</v>
      </c>
      <c r="RJ41" s="398" t="str">
        <f t="shared" si="194"/>
        <v>1|8|10,2|1002|2</v>
      </c>
      <c r="TY41" s="341">
        <f t="shared" si="152"/>
        <v>120</v>
      </c>
      <c r="TZ41" s="341">
        <v>240</v>
      </c>
      <c r="UA41" s="388" t="s">
        <v>1543</v>
      </c>
      <c r="UB41" s="389">
        <f t="shared" si="210"/>
        <v>1</v>
      </c>
      <c r="UC41" s="389">
        <f t="shared" si="271"/>
        <v>8</v>
      </c>
      <c r="UD41" s="390">
        <v>5</v>
      </c>
      <c r="UE41" s="388" t="s">
        <v>1859</v>
      </c>
      <c r="UF41" s="389">
        <f t="shared" si="212"/>
        <v>2</v>
      </c>
      <c r="UG41" s="389">
        <f t="shared" si="272"/>
        <v>1001</v>
      </c>
      <c r="UH41" s="390">
        <v>2</v>
      </c>
      <c r="UI41" s="398" t="str">
        <f t="shared" si="273"/>
        <v>1|8|5,2|1001|2</v>
      </c>
    </row>
    <row r="42" spans="1:555" ht="15" x14ac:dyDescent="0.35">
      <c r="G42" s="125">
        <f t="shared" si="257"/>
        <v>175</v>
      </c>
      <c r="H42" s="388" t="s">
        <v>1543</v>
      </c>
      <c r="I42" s="389">
        <f t="shared" si="344"/>
        <v>1</v>
      </c>
      <c r="J42" s="389">
        <f t="shared" si="345"/>
        <v>8</v>
      </c>
      <c r="K42" s="390">
        <v>25</v>
      </c>
      <c r="L42" s="388" t="s">
        <v>1623</v>
      </c>
      <c r="M42" s="389">
        <f t="shared" si="346"/>
        <v>1</v>
      </c>
      <c r="N42" s="389">
        <f t="shared" si="347"/>
        <v>2</v>
      </c>
      <c r="O42" s="390">
        <v>185000</v>
      </c>
      <c r="P42" s="341" t="str">
        <f t="shared" si="348"/>
        <v>1|8|25,1|2|185000</v>
      </c>
      <c r="Q42" s="404">
        <f t="shared" si="10"/>
        <v>83.333333333333329</v>
      </c>
      <c r="R42" s="125">
        <v>1800000</v>
      </c>
      <c r="S42" s="388" t="s">
        <v>1543</v>
      </c>
      <c r="T42" s="389">
        <f t="shared" si="339"/>
        <v>1</v>
      </c>
      <c r="U42" s="389">
        <f t="shared" si="340"/>
        <v>8</v>
      </c>
      <c r="V42" s="390">
        <f t="shared" si="297"/>
        <v>25</v>
      </c>
      <c r="W42" s="388" t="s">
        <v>1623</v>
      </c>
      <c r="X42" s="389">
        <f t="shared" si="341"/>
        <v>1</v>
      </c>
      <c r="Y42" s="389">
        <f t="shared" si="342"/>
        <v>2</v>
      </c>
      <c r="Z42" s="390">
        <v>185000</v>
      </c>
      <c r="AA42" s="341" t="str">
        <f t="shared" si="343"/>
        <v>1|8|25,1|2|185000</v>
      </c>
      <c r="AM42" s="341">
        <f t="shared" si="154"/>
        <v>125</v>
      </c>
      <c r="AN42" s="125">
        <v>500</v>
      </c>
      <c r="AO42" s="388" t="s">
        <v>1543</v>
      </c>
      <c r="AP42" s="389">
        <f t="shared" si="155"/>
        <v>1</v>
      </c>
      <c r="AQ42" s="389">
        <f t="shared" si="156"/>
        <v>8</v>
      </c>
      <c r="AR42" s="390">
        <f t="shared" si="298"/>
        <v>25</v>
      </c>
      <c r="AS42" s="388" t="s">
        <v>1644</v>
      </c>
      <c r="AT42" s="389">
        <f t="shared" si="157"/>
        <v>2</v>
      </c>
      <c r="AU42" s="389">
        <f t="shared" si="158"/>
        <v>1001</v>
      </c>
      <c r="AV42" s="390">
        <f t="shared" si="296"/>
        <v>5</v>
      </c>
      <c r="AW42" s="341" t="str">
        <f t="shared" si="159"/>
        <v>1|8|25,2|1001|5</v>
      </c>
      <c r="AX42" s="403">
        <f t="shared" si="27"/>
        <v>200</v>
      </c>
      <c r="AY42" s="125">
        <v>12000</v>
      </c>
      <c r="AZ42" s="388" t="s">
        <v>1543</v>
      </c>
      <c r="BA42" s="389">
        <f t="shared" si="354"/>
        <v>1</v>
      </c>
      <c r="BB42" s="389">
        <f t="shared" si="355"/>
        <v>8</v>
      </c>
      <c r="BC42" s="390">
        <v>10</v>
      </c>
      <c r="BD42" s="388" t="s">
        <v>1653</v>
      </c>
      <c r="BE42" s="389">
        <f t="shared" si="356"/>
        <v>1</v>
      </c>
      <c r="BF42" s="389">
        <f t="shared" si="357"/>
        <v>2</v>
      </c>
      <c r="BG42" s="390">
        <v>190000</v>
      </c>
      <c r="BH42" s="341" t="str">
        <f t="shared" si="358"/>
        <v>1|8|10,1|2|190000</v>
      </c>
      <c r="DX42" s="125">
        <v>85000</v>
      </c>
      <c r="DY42" s="388" t="s">
        <v>1543</v>
      </c>
      <c r="DZ42" s="389">
        <f t="shared" si="359"/>
        <v>1</v>
      </c>
      <c r="EA42" s="389">
        <f t="shared" si="360"/>
        <v>8</v>
      </c>
      <c r="EB42" s="390">
        <v>20</v>
      </c>
      <c r="EC42" s="388" t="s">
        <v>1623</v>
      </c>
      <c r="ED42" s="389">
        <f t="shared" si="361"/>
        <v>1</v>
      </c>
      <c r="EE42" s="389">
        <f t="shared" si="362"/>
        <v>2</v>
      </c>
      <c r="EF42" s="390">
        <v>190000</v>
      </c>
      <c r="EG42" s="398" t="str">
        <f t="shared" si="363"/>
        <v>1|8|20,1|2|190000</v>
      </c>
      <c r="EI42" s="125">
        <v>8500</v>
      </c>
      <c r="EJ42" s="388" t="s">
        <v>1543</v>
      </c>
      <c r="EK42" s="389">
        <f t="shared" si="216"/>
        <v>1</v>
      </c>
      <c r="EL42" s="389">
        <f t="shared" si="217"/>
        <v>8</v>
      </c>
      <c r="EM42" s="390">
        <f t="shared" si="261"/>
        <v>8</v>
      </c>
      <c r="EN42" s="388" t="s">
        <v>1858</v>
      </c>
      <c r="EO42" s="389">
        <f t="shared" si="218"/>
        <v>2</v>
      </c>
      <c r="EP42" s="389">
        <f t="shared" si="219"/>
        <v>1002</v>
      </c>
      <c r="EQ42" s="390">
        <f t="shared" si="285"/>
        <v>4</v>
      </c>
      <c r="ER42" s="398" t="str">
        <f t="shared" si="220"/>
        <v>1|8|8,2|1002|4</v>
      </c>
      <c r="ET42" s="125">
        <v>8500</v>
      </c>
      <c r="EU42" s="388" t="s">
        <v>1543</v>
      </c>
      <c r="EV42" s="389">
        <f t="shared" si="221"/>
        <v>1</v>
      </c>
      <c r="EW42" s="389">
        <f t="shared" si="222"/>
        <v>8</v>
      </c>
      <c r="EX42" s="390">
        <f t="shared" si="262"/>
        <v>16</v>
      </c>
      <c r="EY42" s="388" t="s">
        <v>1859</v>
      </c>
      <c r="EZ42" s="389">
        <f t="shared" si="223"/>
        <v>2</v>
      </c>
      <c r="FA42" s="389">
        <f t="shared" si="224"/>
        <v>1001</v>
      </c>
      <c r="FB42" s="390">
        <f t="shared" si="286"/>
        <v>4</v>
      </c>
      <c r="FC42" s="398" t="str">
        <f t="shared" si="225"/>
        <v>1|8|16,2|1001|4</v>
      </c>
      <c r="FE42" s="125">
        <v>8500</v>
      </c>
      <c r="FF42" s="388" t="s">
        <v>1543</v>
      </c>
      <c r="FG42" s="389">
        <f t="shared" si="226"/>
        <v>1</v>
      </c>
      <c r="FH42" s="389">
        <f t="shared" si="227"/>
        <v>8</v>
      </c>
      <c r="FI42" s="390">
        <f t="shared" si="263"/>
        <v>24</v>
      </c>
      <c r="FJ42" s="388" t="s">
        <v>1878</v>
      </c>
      <c r="FK42" s="389">
        <f t="shared" si="228"/>
        <v>2</v>
      </c>
      <c r="FL42" s="389">
        <f t="shared" si="229"/>
        <v>1003</v>
      </c>
      <c r="FM42" s="390">
        <f t="shared" si="287"/>
        <v>4</v>
      </c>
      <c r="FN42" s="398" t="str">
        <f t="shared" si="230"/>
        <v>1|8|24,2|1003|4</v>
      </c>
      <c r="FP42" s="125">
        <v>8500</v>
      </c>
      <c r="FQ42" s="388" t="s">
        <v>1543</v>
      </c>
      <c r="FR42" s="389">
        <f t="shared" si="231"/>
        <v>1</v>
      </c>
      <c r="FS42" s="389">
        <f t="shared" si="232"/>
        <v>8</v>
      </c>
      <c r="FT42" s="390">
        <f t="shared" si="264"/>
        <v>32</v>
      </c>
      <c r="FU42" s="388" t="s">
        <v>1855</v>
      </c>
      <c r="FV42" s="389">
        <f t="shared" si="233"/>
        <v>2</v>
      </c>
      <c r="FW42" s="389">
        <f t="shared" si="234"/>
        <v>1003</v>
      </c>
      <c r="FX42" s="390">
        <f t="shared" si="288"/>
        <v>5</v>
      </c>
      <c r="FY42" s="398" t="str">
        <f t="shared" si="235"/>
        <v>1|8|32,2|1003|5</v>
      </c>
      <c r="HS42" s="125">
        <v>8500</v>
      </c>
      <c r="HT42" s="388" t="s">
        <v>1543</v>
      </c>
      <c r="HU42" s="389">
        <f t="shared" si="236"/>
        <v>1</v>
      </c>
      <c r="HV42" s="389">
        <f t="shared" si="237"/>
        <v>8</v>
      </c>
      <c r="HW42" s="390">
        <f t="shared" si="265"/>
        <v>8</v>
      </c>
      <c r="HX42" s="388" t="s">
        <v>1860</v>
      </c>
      <c r="HY42" s="389">
        <f t="shared" si="238"/>
        <v>2</v>
      </c>
      <c r="HZ42" s="389">
        <f t="shared" si="239"/>
        <v>1001</v>
      </c>
      <c r="IA42" s="390">
        <f t="shared" si="289"/>
        <v>4</v>
      </c>
      <c r="IB42" s="398" t="str">
        <f t="shared" si="240"/>
        <v>1|8|8,2|1001|4</v>
      </c>
      <c r="ID42" s="125">
        <v>8500</v>
      </c>
      <c r="IE42" s="388" t="s">
        <v>1543</v>
      </c>
      <c r="IF42" s="389">
        <f t="shared" si="241"/>
        <v>1</v>
      </c>
      <c r="IG42" s="389">
        <f t="shared" si="242"/>
        <v>8</v>
      </c>
      <c r="IH42" s="390">
        <f t="shared" si="266"/>
        <v>16</v>
      </c>
      <c r="II42" s="388" t="s">
        <v>1644</v>
      </c>
      <c r="IJ42" s="389">
        <f t="shared" si="243"/>
        <v>2</v>
      </c>
      <c r="IK42" s="389">
        <f t="shared" si="244"/>
        <v>1001</v>
      </c>
      <c r="IL42" s="390">
        <f t="shared" si="290"/>
        <v>5</v>
      </c>
      <c r="IM42" s="398" t="str">
        <f t="shared" si="245"/>
        <v>1|8|16,2|1001|5</v>
      </c>
      <c r="IO42" s="125">
        <v>8500</v>
      </c>
      <c r="IP42" s="388" t="s">
        <v>1543</v>
      </c>
      <c r="IQ42" s="389">
        <f t="shared" si="246"/>
        <v>1</v>
      </c>
      <c r="IR42" s="389">
        <f t="shared" si="247"/>
        <v>8</v>
      </c>
      <c r="IS42" s="390">
        <f t="shared" si="267"/>
        <v>24</v>
      </c>
      <c r="IT42" s="388" t="s">
        <v>1861</v>
      </c>
      <c r="IU42" s="389">
        <f t="shared" si="248"/>
        <v>2</v>
      </c>
      <c r="IV42" s="389">
        <f t="shared" si="249"/>
        <v>1003</v>
      </c>
      <c r="IW42" s="390">
        <f t="shared" si="291"/>
        <v>4</v>
      </c>
      <c r="IX42" s="398" t="str">
        <f t="shared" si="250"/>
        <v>1|8|24,2|1003|4</v>
      </c>
      <c r="IZ42" s="125">
        <v>8500</v>
      </c>
      <c r="JA42" s="388" t="s">
        <v>1543</v>
      </c>
      <c r="JB42" s="389">
        <f t="shared" si="251"/>
        <v>1</v>
      </c>
      <c r="JC42" s="389">
        <f t="shared" si="252"/>
        <v>8</v>
      </c>
      <c r="JD42" s="390">
        <f t="shared" si="268"/>
        <v>32</v>
      </c>
      <c r="JE42" s="388" t="s">
        <v>1861</v>
      </c>
      <c r="JF42" s="389">
        <f t="shared" si="253"/>
        <v>2</v>
      </c>
      <c r="JG42" s="389">
        <f t="shared" si="254"/>
        <v>1003</v>
      </c>
      <c r="JH42" s="390">
        <f t="shared" si="292"/>
        <v>5</v>
      </c>
      <c r="JI42" s="398" t="str">
        <f t="shared" si="255"/>
        <v>1|8|32,2|1003|5</v>
      </c>
      <c r="PT42" s="341">
        <v>1400</v>
      </c>
      <c r="PU42" s="388" t="s">
        <v>1543</v>
      </c>
      <c r="PV42" s="389">
        <f t="shared" si="175"/>
        <v>1</v>
      </c>
      <c r="PW42" s="389">
        <f t="shared" si="176"/>
        <v>8</v>
      </c>
      <c r="PX42" s="390">
        <v>5</v>
      </c>
      <c r="PY42" s="388" t="s">
        <v>1623</v>
      </c>
      <c r="PZ42" s="389">
        <f t="shared" si="177"/>
        <v>1</v>
      </c>
      <c r="QA42" s="389">
        <f t="shared" si="178"/>
        <v>2</v>
      </c>
      <c r="QB42" s="390">
        <v>190000</v>
      </c>
      <c r="QC42" s="398" t="str">
        <f t="shared" si="179"/>
        <v>1|8|5,1|2|190000</v>
      </c>
      <c r="QE42" s="402">
        <v>14000</v>
      </c>
      <c r="QF42" s="388" t="s">
        <v>1543</v>
      </c>
      <c r="QG42" s="389">
        <f t="shared" si="180"/>
        <v>1</v>
      </c>
      <c r="QH42" s="389">
        <f t="shared" si="181"/>
        <v>8</v>
      </c>
      <c r="QI42" s="390">
        <v>5</v>
      </c>
      <c r="QJ42" s="388" t="s">
        <v>1623</v>
      </c>
      <c r="QK42" s="389">
        <f t="shared" si="182"/>
        <v>1</v>
      </c>
      <c r="QL42" s="389">
        <f t="shared" si="183"/>
        <v>2</v>
      </c>
      <c r="QM42" s="390">
        <v>190000</v>
      </c>
      <c r="QN42" s="398" t="str">
        <f t="shared" si="184"/>
        <v>1|8|5,1|2|190000</v>
      </c>
      <c r="QP42" s="341">
        <v>500</v>
      </c>
      <c r="QQ42" s="388" t="s">
        <v>1543</v>
      </c>
      <c r="QR42" s="389">
        <f t="shared" si="185"/>
        <v>1</v>
      </c>
      <c r="QS42" s="389">
        <f t="shared" si="186"/>
        <v>8</v>
      </c>
      <c r="QT42" s="390">
        <v>10</v>
      </c>
      <c r="QU42" s="388" t="s">
        <v>1867</v>
      </c>
      <c r="QV42" s="389">
        <f t="shared" si="187"/>
        <v>2</v>
      </c>
      <c r="QW42" s="389">
        <f t="shared" si="188"/>
        <v>1001</v>
      </c>
      <c r="QX42" s="390">
        <v>2</v>
      </c>
      <c r="QY42" s="398" t="str">
        <f t="shared" si="189"/>
        <v>1|8|10,2|1001|2</v>
      </c>
      <c r="RA42" s="341">
        <v>500</v>
      </c>
      <c r="RB42" s="388" t="s">
        <v>1543</v>
      </c>
      <c r="RC42" s="389">
        <f t="shared" si="190"/>
        <v>1</v>
      </c>
      <c r="RD42" s="389">
        <f t="shared" si="191"/>
        <v>8</v>
      </c>
      <c r="RE42" s="390">
        <v>10</v>
      </c>
      <c r="RF42" s="388" t="s">
        <v>1865</v>
      </c>
      <c r="RG42" s="389">
        <f t="shared" si="192"/>
        <v>2</v>
      </c>
      <c r="RH42" s="389">
        <f t="shared" si="193"/>
        <v>1002</v>
      </c>
      <c r="RI42" s="390">
        <v>2</v>
      </c>
      <c r="RJ42" s="398" t="str">
        <f t="shared" si="194"/>
        <v>1|8|10,2|1002|2</v>
      </c>
      <c r="TY42" s="341">
        <f t="shared" si="152"/>
        <v>125</v>
      </c>
      <c r="TZ42" s="341">
        <v>250</v>
      </c>
      <c r="UA42" s="388" t="s">
        <v>1543</v>
      </c>
      <c r="UB42" s="389">
        <f t="shared" si="210"/>
        <v>1</v>
      </c>
      <c r="UC42" s="389">
        <f t="shared" si="271"/>
        <v>8</v>
      </c>
      <c r="UD42" s="390">
        <v>5</v>
      </c>
      <c r="UE42" s="388" t="s">
        <v>1859</v>
      </c>
      <c r="UF42" s="389">
        <f t="shared" si="212"/>
        <v>2</v>
      </c>
      <c r="UG42" s="389">
        <f t="shared" si="272"/>
        <v>1001</v>
      </c>
      <c r="UH42" s="390">
        <v>2</v>
      </c>
      <c r="UI42" s="398" t="str">
        <f t="shared" si="273"/>
        <v>1|8|5,2|1001|2</v>
      </c>
    </row>
    <row r="43" spans="1:555" ht="15" x14ac:dyDescent="0.35">
      <c r="G43" s="125">
        <f t="shared" si="257"/>
        <v>180</v>
      </c>
      <c r="H43" s="388" t="s">
        <v>1543</v>
      </c>
      <c r="I43" s="389">
        <f t="shared" si="344"/>
        <v>1</v>
      </c>
      <c r="J43" s="389">
        <f t="shared" si="345"/>
        <v>8</v>
      </c>
      <c r="K43" s="390">
        <v>25</v>
      </c>
      <c r="L43" s="388" t="s">
        <v>1623</v>
      </c>
      <c r="M43" s="389">
        <f t="shared" si="346"/>
        <v>1</v>
      </c>
      <c r="N43" s="389">
        <f t="shared" si="347"/>
        <v>2</v>
      </c>
      <c r="O43" s="390">
        <v>190000</v>
      </c>
      <c r="P43" s="341" t="str">
        <f t="shared" si="348"/>
        <v>1|8|25,1|2|190000</v>
      </c>
      <c r="Q43" s="404">
        <f t="shared" si="10"/>
        <v>87.962962962962976</v>
      </c>
      <c r="R43" s="125">
        <v>1900000</v>
      </c>
      <c r="S43" s="388" t="s">
        <v>1543</v>
      </c>
      <c r="T43" s="389">
        <f t="shared" si="339"/>
        <v>1</v>
      </c>
      <c r="U43" s="389">
        <f t="shared" si="340"/>
        <v>8</v>
      </c>
      <c r="V43" s="390">
        <f t="shared" si="297"/>
        <v>25</v>
      </c>
      <c r="W43" s="388" t="s">
        <v>1623</v>
      </c>
      <c r="X43" s="389">
        <f t="shared" si="341"/>
        <v>1</v>
      </c>
      <c r="Y43" s="389">
        <f t="shared" si="342"/>
        <v>2</v>
      </c>
      <c r="Z43" s="390">
        <v>190000</v>
      </c>
      <c r="AA43" s="341" t="str">
        <f t="shared" si="343"/>
        <v>1|8|25,1|2|190000</v>
      </c>
      <c r="AM43" s="341">
        <f t="shared" si="154"/>
        <v>130</v>
      </c>
      <c r="AN43" s="125">
        <v>520</v>
      </c>
      <c r="AO43" s="388" t="s">
        <v>1543</v>
      </c>
      <c r="AP43" s="389">
        <f t="shared" si="155"/>
        <v>1</v>
      </c>
      <c r="AQ43" s="389">
        <f t="shared" si="156"/>
        <v>8</v>
      </c>
      <c r="AR43" s="390">
        <f t="shared" si="298"/>
        <v>25</v>
      </c>
      <c r="AS43" s="388" t="s">
        <v>1644</v>
      </c>
      <c r="AT43" s="389">
        <f t="shared" si="157"/>
        <v>2</v>
      </c>
      <c r="AU43" s="389">
        <f t="shared" si="158"/>
        <v>1001</v>
      </c>
      <c r="AV43" s="390">
        <f t="shared" si="296"/>
        <v>5</v>
      </c>
      <c r="AW43" s="341" t="str">
        <f t="shared" si="159"/>
        <v>1|8|25,2|1001|5</v>
      </c>
      <c r="AX43" s="403">
        <f t="shared" si="27"/>
        <v>208.33333333333334</v>
      </c>
      <c r="AY43" s="125">
        <v>12500</v>
      </c>
      <c r="AZ43" s="388" t="s">
        <v>1543</v>
      </c>
      <c r="BA43" s="389">
        <f t="shared" si="354"/>
        <v>1</v>
      </c>
      <c r="BB43" s="389">
        <f t="shared" si="355"/>
        <v>8</v>
      </c>
      <c r="BC43" s="390">
        <v>10</v>
      </c>
      <c r="BD43" s="388" t="s">
        <v>1653</v>
      </c>
      <c r="BE43" s="389">
        <f t="shared" si="356"/>
        <v>1</v>
      </c>
      <c r="BF43" s="389">
        <f t="shared" si="357"/>
        <v>2</v>
      </c>
      <c r="BG43" s="390">
        <v>195000</v>
      </c>
      <c r="BH43" s="341" t="str">
        <f t="shared" si="358"/>
        <v>1|8|10,1|2|195000</v>
      </c>
      <c r="DX43" s="125">
        <v>90000</v>
      </c>
      <c r="DY43" s="388" t="s">
        <v>1543</v>
      </c>
      <c r="DZ43" s="389">
        <f t="shared" si="359"/>
        <v>1</v>
      </c>
      <c r="EA43" s="389">
        <f t="shared" si="360"/>
        <v>8</v>
      </c>
      <c r="EB43" s="390">
        <v>20</v>
      </c>
      <c r="EC43" s="388" t="s">
        <v>1623</v>
      </c>
      <c r="ED43" s="389">
        <f t="shared" si="361"/>
        <v>1</v>
      </c>
      <c r="EE43" s="389">
        <f t="shared" si="362"/>
        <v>2</v>
      </c>
      <c r="EF43" s="390">
        <v>195000</v>
      </c>
      <c r="EG43" s="398" t="str">
        <f t="shared" si="363"/>
        <v>1|8|20,1|2|195000</v>
      </c>
      <c r="EI43" s="125">
        <v>9000</v>
      </c>
      <c r="EJ43" s="388" t="s">
        <v>1543</v>
      </c>
      <c r="EK43" s="389">
        <f t="shared" si="216"/>
        <v>1</v>
      </c>
      <c r="EL43" s="389">
        <f t="shared" si="217"/>
        <v>8</v>
      </c>
      <c r="EM43" s="390">
        <f t="shared" si="261"/>
        <v>8</v>
      </c>
      <c r="EN43" s="388" t="s">
        <v>1858</v>
      </c>
      <c r="EO43" s="389">
        <f t="shared" si="218"/>
        <v>2</v>
      </c>
      <c r="EP43" s="389">
        <f t="shared" si="219"/>
        <v>1002</v>
      </c>
      <c r="EQ43" s="390">
        <f t="shared" si="285"/>
        <v>4</v>
      </c>
      <c r="ER43" s="398" t="str">
        <f t="shared" si="220"/>
        <v>1|8|8,2|1002|4</v>
      </c>
      <c r="ET43" s="125">
        <v>9000</v>
      </c>
      <c r="EU43" s="388" t="s">
        <v>1543</v>
      </c>
      <c r="EV43" s="389">
        <f t="shared" si="221"/>
        <v>1</v>
      </c>
      <c r="EW43" s="389">
        <f t="shared" si="222"/>
        <v>8</v>
      </c>
      <c r="EX43" s="390">
        <f t="shared" si="262"/>
        <v>16</v>
      </c>
      <c r="EY43" s="388" t="s">
        <v>1859</v>
      </c>
      <c r="EZ43" s="389">
        <f t="shared" si="223"/>
        <v>2</v>
      </c>
      <c r="FA43" s="389">
        <f t="shared" si="224"/>
        <v>1001</v>
      </c>
      <c r="FB43" s="390">
        <f t="shared" si="286"/>
        <v>4</v>
      </c>
      <c r="FC43" s="398" t="str">
        <f t="shared" si="225"/>
        <v>1|8|16,2|1001|4</v>
      </c>
      <c r="FE43" s="125">
        <v>9000</v>
      </c>
      <c r="FF43" s="388" t="s">
        <v>1543</v>
      </c>
      <c r="FG43" s="389">
        <f t="shared" si="226"/>
        <v>1</v>
      </c>
      <c r="FH43" s="389">
        <f t="shared" si="227"/>
        <v>8</v>
      </c>
      <c r="FI43" s="390">
        <f t="shared" si="263"/>
        <v>24</v>
      </c>
      <c r="FJ43" s="388" t="s">
        <v>1878</v>
      </c>
      <c r="FK43" s="389">
        <f t="shared" si="228"/>
        <v>2</v>
      </c>
      <c r="FL43" s="389">
        <f t="shared" si="229"/>
        <v>1003</v>
      </c>
      <c r="FM43" s="390">
        <f t="shared" si="287"/>
        <v>4</v>
      </c>
      <c r="FN43" s="398" t="str">
        <f t="shared" si="230"/>
        <v>1|8|24,2|1003|4</v>
      </c>
      <c r="FP43" s="125">
        <v>9000</v>
      </c>
      <c r="FQ43" s="388" t="s">
        <v>1543</v>
      </c>
      <c r="FR43" s="389">
        <f t="shared" si="231"/>
        <v>1</v>
      </c>
      <c r="FS43" s="389">
        <f t="shared" si="232"/>
        <v>8</v>
      </c>
      <c r="FT43" s="390">
        <f t="shared" si="264"/>
        <v>32</v>
      </c>
      <c r="FU43" s="388" t="s">
        <v>1855</v>
      </c>
      <c r="FV43" s="389">
        <f t="shared" si="233"/>
        <v>2</v>
      </c>
      <c r="FW43" s="389">
        <f t="shared" si="234"/>
        <v>1003</v>
      </c>
      <c r="FX43" s="390">
        <f t="shared" si="288"/>
        <v>5</v>
      </c>
      <c r="FY43" s="398" t="str">
        <f t="shared" si="235"/>
        <v>1|8|32,2|1003|5</v>
      </c>
      <c r="HS43" s="125">
        <v>9000</v>
      </c>
      <c r="HT43" s="388" t="s">
        <v>1543</v>
      </c>
      <c r="HU43" s="389">
        <f t="shared" si="236"/>
        <v>1</v>
      </c>
      <c r="HV43" s="389">
        <f t="shared" si="237"/>
        <v>8</v>
      </c>
      <c r="HW43" s="390">
        <f t="shared" si="265"/>
        <v>8</v>
      </c>
      <c r="HX43" s="388" t="s">
        <v>1860</v>
      </c>
      <c r="HY43" s="389">
        <f t="shared" si="238"/>
        <v>2</v>
      </c>
      <c r="HZ43" s="389">
        <f t="shared" si="239"/>
        <v>1001</v>
      </c>
      <c r="IA43" s="390">
        <f t="shared" si="289"/>
        <v>4</v>
      </c>
      <c r="IB43" s="398" t="str">
        <f t="shared" si="240"/>
        <v>1|8|8,2|1001|4</v>
      </c>
      <c r="ID43" s="125">
        <v>9000</v>
      </c>
      <c r="IE43" s="388" t="s">
        <v>1543</v>
      </c>
      <c r="IF43" s="389">
        <f t="shared" si="241"/>
        <v>1</v>
      </c>
      <c r="IG43" s="389">
        <f t="shared" si="242"/>
        <v>8</v>
      </c>
      <c r="IH43" s="390">
        <f t="shared" si="266"/>
        <v>16</v>
      </c>
      <c r="II43" s="388" t="s">
        <v>1644</v>
      </c>
      <c r="IJ43" s="389">
        <f t="shared" si="243"/>
        <v>2</v>
      </c>
      <c r="IK43" s="389">
        <f t="shared" si="244"/>
        <v>1001</v>
      </c>
      <c r="IL43" s="390">
        <f t="shared" si="290"/>
        <v>5</v>
      </c>
      <c r="IM43" s="398" t="str">
        <f t="shared" si="245"/>
        <v>1|8|16,2|1001|5</v>
      </c>
      <c r="IO43" s="125">
        <v>9000</v>
      </c>
      <c r="IP43" s="388" t="s">
        <v>1543</v>
      </c>
      <c r="IQ43" s="389">
        <f t="shared" si="246"/>
        <v>1</v>
      </c>
      <c r="IR43" s="389">
        <f t="shared" si="247"/>
        <v>8</v>
      </c>
      <c r="IS43" s="390">
        <f t="shared" si="267"/>
        <v>24</v>
      </c>
      <c r="IT43" s="388" t="s">
        <v>1861</v>
      </c>
      <c r="IU43" s="389">
        <f t="shared" si="248"/>
        <v>2</v>
      </c>
      <c r="IV43" s="389">
        <f t="shared" si="249"/>
        <v>1003</v>
      </c>
      <c r="IW43" s="390">
        <f t="shared" si="291"/>
        <v>4</v>
      </c>
      <c r="IX43" s="398" t="str">
        <f t="shared" si="250"/>
        <v>1|8|24,2|1003|4</v>
      </c>
      <c r="IZ43" s="125">
        <v>9000</v>
      </c>
      <c r="JA43" s="388" t="s">
        <v>1543</v>
      </c>
      <c r="JB43" s="389">
        <f t="shared" si="251"/>
        <v>1</v>
      </c>
      <c r="JC43" s="389">
        <f t="shared" si="252"/>
        <v>8</v>
      </c>
      <c r="JD43" s="390">
        <f t="shared" si="268"/>
        <v>32</v>
      </c>
      <c r="JE43" s="388" t="s">
        <v>1861</v>
      </c>
      <c r="JF43" s="389">
        <f t="shared" si="253"/>
        <v>2</v>
      </c>
      <c r="JG43" s="389">
        <f t="shared" si="254"/>
        <v>1003</v>
      </c>
      <c r="JH43" s="390">
        <f t="shared" si="292"/>
        <v>5</v>
      </c>
      <c r="JI43" s="398" t="str">
        <f t="shared" si="255"/>
        <v>1|8|32,2|1003|5</v>
      </c>
      <c r="PT43" s="341">
        <v>1500</v>
      </c>
      <c r="PU43" s="388" t="s">
        <v>1543</v>
      </c>
      <c r="PV43" s="389">
        <f t="shared" si="175"/>
        <v>1</v>
      </c>
      <c r="PW43" s="389">
        <f t="shared" si="176"/>
        <v>8</v>
      </c>
      <c r="PX43" s="390">
        <v>5</v>
      </c>
      <c r="PY43" s="388" t="s">
        <v>1623</v>
      </c>
      <c r="PZ43" s="389">
        <f t="shared" si="177"/>
        <v>1</v>
      </c>
      <c r="QA43" s="389">
        <f t="shared" si="178"/>
        <v>2</v>
      </c>
      <c r="QB43" s="390">
        <v>195000</v>
      </c>
      <c r="QC43" s="398" t="str">
        <f t="shared" si="179"/>
        <v>1|8|5,1|2|195000</v>
      </c>
      <c r="QE43" s="402">
        <v>15000</v>
      </c>
      <c r="QF43" s="388" t="s">
        <v>1543</v>
      </c>
      <c r="QG43" s="389">
        <f t="shared" si="180"/>
        <v>1</v>
      </c>
      <c r="QH43" s="389">
        <f t="shared" si="181"/>
        <v>8</v>
      </c>
      <c r="QI43" s="390">
        <v>5</v>
      </c>
      <c r="QJ43" s="388" t="s">
        <v>1623</v>
      </c>
      <c r="QK43" s="389">
        <f t="shared" si="182"/>
        <v>1</v>
      </c>
      <c r="QL43" s="389">
        <f t="shared" si="183"/>
        <v>2</v>
      </c>
      <c r="QM43" s="390">
        <v>195000</v>
      </c>
      <c r="QN43" s="398" t="str">
        <f t="shared" si="184"/>
        <v>1|8|5,1|2|195000</v>
      </c>
      <c r="TY43" s="341">
        <f t="shared" si="152"/>
        <v>130</v>
      </c>
      <c r="TZ43" s="341">
        <v>260</v>
      </c>
      <c r="UA43" s="388" t="s">
        <v>1543</v>
      </c>
      <c r="UB43" s="389">
        <f t="shared" si="210"/>
        <v>1</v>
      </c>
      <c r="UC43" s="389">
        <f t="shared" si="271"/>
        <v>8</v>
      </c>
      <c r="UD43" s="390">
        <v>5</v>
      </c>
      <c r="UE43" s="388" t="s">
        <v>1859</v>
      </c>
      <c r="UF43" s="389">
        <f t="shared" si="212"/>
        <v>2</v>
      </c>
      <c r="UG43" s="389">
        <f t="shared" si="272"/>
        <v>1001</v>
      </c>
      <c r="UH43" s="390">
        <v>2</v>
      </c>
      <c r="UI43" s="398" t="str">
        <f t="shared" si="273"/>
        <v>1|8|5,2|1001|2</v>
      </c>
    </row>
    <row r="44" spans="1:555" ht="15" x14ac:dyDescent="0.35">
      <c r="G44" s="125">
        <f t="shared" si="257"/>
        <v>185</v>
      </c>
      <c r="H44" s="388" t="s">
        <v>1543</v>
      </c>
      <c r="I44" s="389">
        <f t="shared" si="344"/>
        <v>1</v>
      </c>
      <c r="J44" s="389">
        <f t="shared" si="345"/>
        <v>8</v>
      </c>
      <c r="K44" s="390">
        <v>25</v>
      </c>
      <c r="L44" s="388" t="s">
        <v>1623</v>
      </c>
      <c r="M44" s="389">
        <f t="shared" si="346"/>
        <v>1</v>
      </c>
      <c r="N44" s="389">
        <f t="shared" si="347"/>
        <v>2</v>
      </c>
      <c r="O44" s="390">
        <v>195000</v>
      </c>
      <c r="P44" s="341" t="str">
        <f t="shared" si="348"/>
        <v>1|8|25,1|2|195000</v>
      </c>
      <c r="Q44" s="404">
        <f t="shared" si="10"/>
        <v>92.592592592592595</v>
      </c>
      <c r="R44" s="125">
        <v>2000000</v>
      </c>
      <c r="S44" s="388" t="s">
        <v>1543</v>
      </c>
      <c r="T44" s="389">
        <f t="shared" si="339"/>
        <v>1</v>
      </c>
      <c r="U44" s="389">
        <f t="shared" si="340"/>
        <v>8</v>
      </c>
      <c r="V44" s="390">
        <f t="shared" si="297"/>
        <v>25</v>
      </c>
      <c r="W44" s="388" t="s">
        <v>1623</v>
      </c>
      <c r="X44" s="389">
        <f t="shared" si="341"/>
        <v>1</v>
      </c>
      <c r="Y44" s="389">
        <f t="shared" si="342"/>
        <v>2</v>
      </c>
      <c r="Z44" s="390">
        <v>195000</v>
      </c>
      <c r="AA44" s="341" t="str">
        <f t="shared" si="343"/>
        <v>1|8|25,1|2|195000</v>
      </c>
      <c r="AM44" s="341">
        <f t="shared" si="154"/>
        <v>135</v>
      </c>
      <c r="AN44" s="125">
        <v>540</v>
      </c>
      <c r="AO44" s="388" t="s">
        <v>1543</v>
      </c>
      <c r="AP44" s="389">
        <f t="shared" si="155"/>
        <v>1</v>
      </c>
      <c r="AQ44" s="389">
        <f t="shared" si="156"/>
        <v>8</v>
      </c>
      <c r="AR44" s="390">
        <f t="shared" si="298"/>
        <v>25</v>
      </c>
      <c r="AS44" s="388" t="s">
        <v>1644</v>
      </c>
      <c r="AT44" s="389">
        <f t="shared" si="157"/>
        <v>2</v>
      </c>
      <c r="AU44" s="389">
        <f t="shared" si="158"/>
        <v>1001</v>
      </c>
      <c r="AV44" s="390">
        <f t="shared" si="296"/>
        <v>5</v>
      </c>
      <c r="AW44" s="341" t="str">
        <f t="shared" si="159"/>
        <v>1|8|25,2|1001|5</v>
      </c>
      <c r="AX44" s="403">
        <f t="shared" si="27"/>
        <v>216.66666666666666</v>
      </c>
      <c r="AY44" s="125">
        <v>13000</v>
      </c>
      <c r="AZ44" s="388" t="s">
        <v>1543</v>
      </c>
      <c r="BA44" s="389">
        <f t="shared" si="354"/>
        <v>1</v>
      </c>
      <c r="BB44" s="389">
        <f t="shared" si="355"/>
        <v>8</v>
      </c>
      <c r="BC44" s="390">
        <v>10</v>
      </c>
      <c r="BD44" s="388" t="s">
        <v>1653</v>
      </c>
      <c r="BE44" s="389">
        <f t="shared" si="356"/>
        <v>1</v>
      </c>
      <c r="BF44" s="389">
        <f t="shared" si="357"/>
        <v>2</v>
      </c>
      <c r="BG44" s="390">
        <v>200000</v>
      </c>
      <c r="BH44" s="341" t="str">
        <f t="shared" si="358"/>
        <v>1|8|10,1|2|200000</v>
      </c>
      <c r="DX44" s="125">
        <v>95000</v>
      </c>
      <c r="DY44" s="388" t="s">
        <v>1543</v>
      </c>
      <c r="DZ44" s="389">
        <f t="shared" si="359"/>
        <v>1</v>
      </c>
      <c r="EA44" s="389">
        <f t="shared" si="360"/>
        <v>8</v>
      </c>
      <c r="EB44" s="390">
        <v>20</v>
      </c>
      <c r="EC44" s="388" t="s">
        <v>1623</v>
      </c>
      <c r="ED44" s="389">
        <f t="shared" si="361"/>
        <v>1</v>
      </c>
      <c r="EE44" s="389">
        <f t="shared" si="362"/>
        <v>2</v>
      </c>
      <c r="EF44" s="390">
        <v>200000</v>
      </c>
      <c r="EG44" s="398" t="str">
        <f t="shared" si="363"/>
        <v>1|8|20,1|2|200000</v>
      </c>
      <c r="EI44" s="125">
        <v>9500</v>
      </c>
      <c r="EJ44" s="388" t="s">
        <v>1543</v>
      </c>
      <c r="EK44" s="389">
        <f t="shared" si="216"/>
        <v>1</v>
      </c>
      <c r="EL44" s="389">
        <f t="shared" si="217"/>
        <v>8</v>
      </c>
      <c r="EM44" s="390">
        <f t="shared" si="261"/>
        <v>8</v>
      </c>
      <c r="EN44" s="388" t="s">
        <v>1858</v>
      </c>
      <c r="EO44" s="389">
        <f t="shared" si="218"/>
        <v>2</v>
      </c>
      <c r="EP44" s="389">
        <f t="shared" si="219"/>
        <v>1002</v>
      </c>
      <c r="EQ44" s="390">
        <f t="shared" si="285"/>
        <v>4</v>
      </c>
      <c r="ER44" s="398" t="str">
        <f t="shared" si="220"/>
        <v>1|8|8,2|1002|4</v>
      </c>
      <c r="ET44" s="125">
        <v>9500</v>
      </c>
      <c r="EU44" s="388" t="s">
        <v>1543</v>
      </c>
      <c r="EV44" s="389">
        <f t="shared" si="221"/>
        <v>1</v>
      </c>
      <c r="EW44" s="389">
        <f t="shared" si="222"/>
        <v>8</v>
      </c>
      <c r="EX44" s="390">
        <f t="shared" si="262"/>
        <v>16</v>
      </c>
      <c r="EY44" s="388" t="s">
        <v>1859</v>
      </c>
      <c r="EZ44" s="389">
        <f t="shared" si="223"/>
        <v>2</v>
      </c>
      <c r="FA44" s="389">
        <f t="shared" si="224"/>
        <v>1001</v>
      </c>
      <c r="FB44" s="390">
        <f t="shared" si="286"/>
        <v>4</v>
      </c>
      <c r="FC44" s="398" t="str">
        <f t="shared" si="225"/>
        <v>1|8|16,2|1001|4</v>
      </c>
      <c r="FE44" s="125">
        <v>9500</v>
      </c>
      <c r="FF44" s="388" t="s">
        <v>1543</v>
      </c>
      <c r="FG44" s="389">
        <f t="shared" si="226"/>
        <v>1</v>
      </c>
      <c r="FH44" s="389">
        <f t="shared" si="227"/>
        <v>8</v>
      </c>
      <c r="FI44" s="390">
        <f t="shared" si="263"/>
        <v>24</v>
      </c>
      <c r="FJ44" s="388" t="s">
        <v>1878</v>
      </c>
      <c r="FK44" s="389">
        <f t="shared" si="228"/>
        <v>2</v>
      </c>
      <c r="FL44" s="389">
        <f t="shared" si="229"/>
        <v>1003</v>
      </c>
      <c r="FM44" s="390">
        <f t="shared" si="287"/>
        <v>4</v>
      </c>
      <c r="FN44" s="398" t="str">
        <f t="shared" si="230"/>
        <v>1|8|24,2|1003|4</v>
      </c>
      <c r="FP44" s="125">
        <v>9500</v>
      </c>
      <c r="FQ44" s="388" t="s">
        <v>1543</v>
      </c>
      <c r="FR44" s="389">
        <f t="shared" si="231"/>
        <v>1</v>
      </c>
      <c r="FS44" s="389">
        <f t="shared" si="232"/>
        <v>8</v>
      </c>
      <c r="FT44" s="390">
        <f t="shared" si="264"/>
        <v>32</v>
      </c>
      <c r="FU44" s="388" t="s">
        <v>1855</v>
      </c>
      <c r="FV44" s="389">
        <f t="shared" si="233"/>
        <v>2</v>
      </c>
      <c r="FW44" s="389">
        <f t="shared" si="234"/>
        <v>1003</v>
      </c>
      <c r="FX44" s="390">
        <f t="shared" si="288"/>
        <v>5</v>
      </c>
      <c r="FY44" s="398" t="str">
        <f t="shared" si="235"/>
        <v>1|8|32,2|1003|5</v>
      </c>
      <c r="HS44" s="125">
        <v>9500</v>
      </c>
      <c r="HT44" s="388" t="s">
        <v>1543</v>
      </c>
      <c r="HU44" s="389">
        <f t="shared" si="236"/>
        <v>1</v>
      </c>
      <c r="HV44" s="389">
        <f t="shared" si="237"/>
        <v>8</v>
      </c>
      <c r="HW44" s="390">
        <f t="shared" si="265"/>
        <v>8</v>
      </c>
      <c r="HX44" s="388" t="s">
        <v>1860</v>
      </c>
      <c r="HY44" s="389">
        <f t="shared" si="238"/>
        <v>2</v>
      </c>
      <c r="HZ44" s="389">
        <f t="shared" si="239"/>
        <v>1001</v>
      </c>
      <c r="IA44" s="390">
        <f t="shared" si="289"/>
        <v>4</v>
      </c>
      <c r="IB44" s="398" t="str">
        <f t="shared" si="240"/>
        <v>1|8|8,2|1001|4</v>
      </c>
      <c r="ID44" s="125">
        <v>9500</v>
      </c>
      <c r="IE44" s="388" t="s">
        <v>1543</v>
      </c>
      <c r="IF44" s="389">
        <f t="shared" si="241"/>
        <v>1</v>
      </c>
      <c r="IG44" s="389">
        <f t="shared" si="242"/>
        <v>8</v>
      </c>
      <c r="IH44" s="390">
        <f t="shared" si="266"/>
        <v>16</v>
      </c>
      <c r="II44" s="388" t="s">
        <v>1644</v>
      </c>
      <c r="IJ44" s="389">
        <f t="shared" si="243"/>
        <v>2</v>
      </c>
      <c r="IK44" s="389">
        <f t="shared" si="244"/>
        <v>1001</v>
      </c>
      <c r="IL44" s="390">
        <f t="shared" si="290"/>
        <v>5</v>
      </c>
      <c r="IM44" s="398" t="str">
        <f t="shared" si="245"/>
        <v>1|8|16,2|1001|5</v>
      </c>
      <c r="IO44" s="125">
        <v>9500</v>
      </c>
      <c r="IP44" s="388" t="s">
        <v>1543</v>
      </c>
      <c r="IQ44" s="389">
        <f t="shared" si="246"/>
        <v>1</v>
      </c>
      <c r="IR44" s="389">
        <f t="shared" si="247"/>
        <v>8</v>
      </c>
      <c r="IS44" s="390">
        <f t="shared" si="267"/>
        <v>24</v>
      </c>
      <c r="IT44" s="388" t="s">
        <v>1861</v>
      </c>
      <c r="IU44" s="389">
        <f t="shared" si="248"/>
        <v>2</v>
      </c>
      <c r="IV44" s="389">
        <f t="shared" si="249"/>
        <v>1003</v>
      </c>
      <c r="IW44" s="390">
        <f t="shared" si="291"/>
        <v>4</v>
      </c>
      <c r="IX44" s="398" t="str">
        <f t="shared" si="250"/>
        <v>1|8|24,2|1003|4</v>
      </c>
      <c r="IZ44" s="125">
        <v>9500</v>
      </c>
      <c r="JA44" s="388" t="s">
        <v>1543</v>
      </c>
      <c r="JB44" s="389">
        <f t="shared" si="251"/>
        <v>1</v>
      </c>
      <c r="JC44" s="389">
        <f t="shared" si="252"/>
        <v>8</v>
      </c>
      <c r="JD44" s="390">
        <f t="shared" si="268"/>
        <v>32</v>
      </c>
      <c r="JE44" s="388" t="s">
        <v>1861</v>
      </c>
      <c r="JF44" s="389">
        <f t="shared" si="253"/>
        <v>2</v>
      </c>
      <c r="JG44" s="389">
        <f t="shared" si="254"/>
        <v>1003</v>
      </c>
      <c r="JH44" s="390">
        <f t="shared" si="292"/>
        <v>5</v>
      </c>
      <c r="JI44" s="398" t="str">
        <f t="shared" si="255"/>
        <v>1|8|32,2|1003|5</v>
      </c>
      <c r="PT44" s="341">
        <v>1600</v>
      </c>
      <c r="PU44" s="388" t="s">
        <v>1543</v>
      </c>
      <c r="PV44" s="389">
        <f t="shared" si="175"/>
        <v>1</v>
      </c>
      <c r="PW44" s="389">
        <f t="shared" ref="PW44:PW48" si="364">VLOOKUP(PU44,$A:$E,5,0)</f>
        <v>8</v>
      </c>
      <c r="PX44" s="390">
        <v>5</v>
      </c>
      <c r="PY44" s="388" t="s">
        <v>1623</v>
      </c>
      <c r="PZ44" s="389">
        <f t="shared" si="177"/>
        <v>1</v>
      </c>
      <c r="QA44" s="389">
        <f t="shared" ref="QA44:QA48" si="365">VLOOKUP(PY44,$A:$E,5,0)</f>
        <v>2</v>
      </c>
      <c r="QB44" s="390">
        <v>200000</v>
      </c>
      <c r="QC44" s="398" t="str">
        <f t="shared" ref="QC44:QC48" si="366">PV44&amp;"|"&amp;PW44&amp;"|"&amp;PX44&amp;","&amp;PZ44&amp;"|"&amp;QA44&amp;"|"&amp;QB44</f>
        <v>1|8|5,1|2|200000</v>
      </c>
      <c r="QE44" s="402">
        <v>16000</v>
      </c>
      <c r="QF44" s="388" t="s">
        <v>1543</v>
      </c>
      <c r="QG44" s="389">
        <f t="shared" si="180"/>
        <v>1</v>
      </c>
      <c r="QH44" s="389">
        <f t="shared" si="181"/>
        <v>8</v>
      </c>
      <c r="QI44" s="390">
        <v>5</v>
      </c>
      <c r="QJ44" s="388" t="s">
        <v>1623</v>
      </c>
      <c r="QK44" s="389">
        <f t="shared" si="182"/>
        <v>1</v>
      </c>
      <c r="QL44" s="389">
        <f t="shared" si="183"/>
        <v>2</v>
      </c>
      <c r="QM44" s="390">
        <v>200000</v>
      </c>
      <c r="QN44" s="398" t="str">
        <f t="shared" si="184"/>
        <v>1|8|5,1|2|200000</v>
      </c>
      <c r="TY44" s="341">
        <f t="shared" si="152"/>
        <v>135</v>
      </c>
      <c r="TZ44" s="341">
        <v>270</v>
      </c>
      <c r="UA44" s="388" t="s">
        <v>1543</v>
      </c>
      <c r="UB44" s="389">
        <f t="shared" si="210"/>
        <v>1</v>
      </c>
      <c r="UC44" s="389">
        <f t="shared" si="271"/>
        <v>8</v>
      </c>
      <c r="UD44" s="390">
        <v>5</v>
      </c>
      <c r="UE44" s="388" t="s">
        <v>1859</v>
      </c>
      <c r="UF44" s="389">
        <f t="shared" si="212"/>
        <v>2</v>
      </c>
      <c r="UG44" s="389">
        <f t="shared" si="272"/>
        <v>1001</v>
      </c>
      <c r="UH44" s="390">
        <v>2</v>
      </c>
      <c r="UI44" s="398" t="str">
        <f t="shared" si="273"/>
        <v>1|8|5,2|1001|2</v>
      </c>
    </row>
    <row r="45" spans="1:555" ht="15" x14ac:dyDescent="0.35">
      <c r="G45" s="125">
        <f t="shared" si="257"/>
        <v>190</v>
      </c>
      <c r="H45" s="388" t="s">
        <v>1543</v>
      </c>
      <c r="I45" s="389">
        <f t="shared" si="344"/>
        <v>1</v>
      </c>
      <c r="J45" s="389">
        <f t="shared" si="345"/>
        <v>8</v>
      </c>
      <c r="K45" s="390">
        <v>25</v>
      </c>
      <c r="L45" s="388" t="s">
        <v>1623</v>
      </c>
      <c r="M45" s="389">
        <f t="shared" si="346"/>
        <v>1</v>
      </c>
      <c r="N45" s="389">
        <f t="shared" si="347"/>
        <v>2</v>
      </c>
      <c r="O45" s="390">
        <v>200000</v>
      </c>
      <c r="P45" s="341" t="str">
        <f t="shared" si="348"/>
        <v>1|8|25,1|2|200000</v>
      </c>
      <c r="Q45" s="404">
        <f t="shared" si="10"/>
        <v>97.222222222222214</v>
      </c>
      <c r="R45" s="125">
        <v>2100000</v>
      </c>
      <c r="S45" s="388" t="s">
        <v>1543</v>
      </c>
      <c r="T45" s="389">
        <f t="shared" ref="T45:T53" si="367">VLOOKUP(S45,$A:$E,4,0)</f>
        <v>1</v>
      </c>
      <c r="U45" s="389">
        <f t="shared" ref="U45:U53" si="368">VLOOKUP(S45,$A:$E,5,0)</f>
        <v>8</v>
      </c>
      <c r="V45" s="390">
        <f t="shared" si="297"/>
        <v>25</v>
      </c>
      <c r="W45" s="388" t="s">
        <v>1623</v>
      </c>
      <c r="X45" s="389">
        <f t="shared" ref="X45:X53" si="369">VLOOKUP(W45,$A:$E,4,0)</f>
        <v>1</v>
      </c>
      <c r="Y45" s="389">
        <f t="shared" ref="Y45:Y53" si="370">VLOOKUP(W45,$A:$E,5,0)</f>
        <v>2</v>
      </c>
      <c r="Z45" s="390">
        <v>200000</v>
      </c>
      <c r="AA45" s="341" t="str">
        <f t="shared" ref="AA45:AA53" si="371">T45&amp;"|"&amp;U45&amp;"|"&amp;V45&amp;","&amp;X45&amp;"|"&amp;Y45&amp;"|"&amp;Z45</f>
        <v>1|8|25,1|2|200000</v>
      </c>
      <c r="AM45" s="341">
        <f t="shared" si="154"/>
        <v>140</v>
      </c>
      <c r="AN45" s="125">
        <v>560</v>
      </c>
      <c r="AO45" s="388" t="s">
        <v>1543</v>
      </c>
      <c r="AP45" s="389">
        <f t="shared" si="155"/>
        <v>1</v>
      </c>
      <c r="AQ45" s="389">
        <f t="shared" si="156"/>
        <v>8</v>
      </c>
      <c r="AR45" s="390">
        <f t="shared" si="298"/>
        <v>25</v>
      </c>
      <c r="AS45" s="388" t="s">
        <v>1644</v>
      </c>
      <c r="AT45" s="389">
        <f t="shared" si="157"/>
        <v>2</v>
      </c>
      <c r="AU45" s="389">
        <f t="shared" si="158"/>
        <v>1001</v>
      </c>
      <c r="AV45" s="390">
        <f t="shared" si="296"/>
        <v>5</v>
      </c>
      <c r="AW45" s="341" t="str">
        <f t="shared" si="159"/>
        <v>1|8|25,2|1001|5</v>
      </c>
      <c r="AX45" s="403">
        <f t="shared" si="27"/>
        <v>225</v>
      </c>
      <c r="AY45" s="125">
        <v>13500</v>
      </c>
      <c r="AZ45" s="388" t="s">
        <v>1543</v>
      </c>
      <c r="BA45" s="389">
        <f t="shared" si="354"/>
        <v>1</v>
      </c>
      <c r="BB45" s="389">
        <f t="shared" si="355"/>
        <v>8</v>
      </c>
      <c r="BC45" s="390">
        <v>10</v>
      </c>
      <c r="BD45" s="388" t="s">
        <v>1653</v>
      </c>
      <c r="BE45" s="389">
        <f t="shared" si="356"/>
        <v>1</v>
      </c>
      <c r="BF45" s="389">
        <f t="shared" si="357"/>
        <v>2</v>
      </c>
      <c r="BG45" s="390">
        <v>205000</v>
      </c>
      <c r="BH45" s="341" t="str">
        <f t="shared" si="358"/>
        <v>1|8|10,1|2|205000</v>
      </c>
      <c r="DX45" s="125">
        <v>100000</v>
      </c>
      <c r="DY45" s="388" t="s">
        <v>1543</v>
      </c>
      <c r="DZ45" s="389">
        <f t="shared" si="359"/>
        <v>1</v>
      </c>
      <c r="EA45" s="389">
        <f t="shared" si="360"/>
        <v>8</v>
      </c>
      <c r="EB45" s="390">
        <v>20</v>
      </c>
      <c r="EC45" s="388" t="s">
        <v>1623</v>
      </c>
      <c r="ED45" s="389">
        <f t="shared" si="361"/>
        <v>1</v>
      </c>
      <c r="EE45" s="389">
        <f t="shared" si="362"/>
        <v>2</v>
      </c>
      <c r="EF45" s="390">
        <v>205000</v>
      </c>
      <c r="EG45" s="398" t="str">
        <f t="shared" si="363"/>
        <v>1|8|20,1|2|205000</v>
      </c>
      <c r="EI45" s="125">
        <v>10000</v>
      </c>
      <c r="EJ45" s="388" t="s">
        <v>1543</v>
      </c>
      <c r="EK45" s="389">
        <f t="shared" si="216"/>
        <v>1</v>
      </c>
      <c r="EL45" s="389">
        <f t="shared" si="217"/>
        <v>8</v>
      </c>
      <c r="EM45" s="390">
        <f t="shared" si="261"/>
        <v>9</v>
      </c>
      <c r="EN45" s="388" t="s">
        <v>1858</v>
      </c>
      <c r="EO45" s="389">
        <f t="shared" si="218"/>
        <v>2</v>
      </c>
      <c r="EP45" s="389">
        <f t="shared" si="219"/>
        <v>1002</v>
      </c>
      <c r="EQ45" s="390">
        <f t="shared" si="285"/>
        <v>5</v>
      </c>
      <c r="ER45" s="398" t="str">
        <f t="shared" si="220"/>
        <v>1|8|9,2|1002|5</v>
      </c>
      <c r="ET45" s="125">
        <v>10000</v>
      </c>
      <c r="EU45" s="388" t="s">
        <v>1543</v>
      </c>
      <c r="EV45" s="389">
        <f t="shared" si="221"/>
        <v>1</v>
      </c>
      <c r="EW45" s="389">
        <f t="shared" si="222"/>
        <v>8</v>
      </c>
      <c r="EX45" s="390">
        <f t="shared" si="262"/>
        <v>18</v>
      </c>
      <c r="EY45" s="388" t="s">
        <v>1859</v>
      </c>
      <c r="EZ45" s="389">
        <f t="shared" si="223"/>
        <v>2</v>
      </c>
      <c r="FA45" s="389">
        <f t="shared" si="224"/>
        <v>1001</v>
      </c>
      <c r="FB45" s="390">
        <f t="shared" si="286"/>
        <v>5</v>
      </c>
      <c r="FC45" s="398" t="str">
        <f t="shared" si="225"/>
        <v>1|8|18,2|1001|5</v>
      </c>
      <c r="FE45" s="125">
        <v>10000</v>
      </c>
      <c r="FF45" s="388" t="s">
        <v>1543</v>
      </c>
      <c r="FG45" s="389">
        <f t="shared" si="226"/>
        <v>1</v>
      </c>
      <c r="FH45" s="389">
        <f t="shared" si="227"/>
        <v>8</v>
      </c>
      <c r="FI45" s="390">
        <f t="shared" si="263"/>
        <v>27</v>
      </c>
      <c r="FJ45" s="388" t="s">
        <v>1878</v>
      </c>
      <c r="FK45" s="389">
        <f t="shared" si="228"/>
        <v>2</v>
      </c>
      <c r="FL45" s="389">
        <f t="shared" si="229"/>
        <v>1003</v>
      </c>
      <c r="FM45" s="390">
        <f t="shared" si="287"/>
        <v>5</v>
      </c>
      <c r="FN45" s="398" t="str">
        <f t="shared" si="230"/>
        <v>1|8|27,2|1003|5</v>
      </c>
      <c r="FP45" s="125">
        <v>10000</v>
      </c>
      <c r="FQ45" s="388" t="s">
        <v>1543</v>
      </c>
      <c r="FR45" s="389">
        <f t="shared" si="231"/>
        <v>1</v>
      </c>
      <c r="FS45" s="389">
        <f t="shared" si="232"/>
        <v>8</v>
      </c>
      <c r="FT45" s="390">
        <f t="shared" si="264"/>
        <v>36</v>
      </c>
      <c r="FU45" s="388" t="s">
        <v>1855</v>
      </c>
      <c r="FV45" s="389">
        <f t="shared" si="233"/>
        <v>2</v>
      </c>
      <c r="FW45" s="389">
        <f t="shared" si="234"/>
        <v>1003</v>
      </c>
      <c r="FX45" s="390">
        <f t="shared" si="288"/>
        <v>6</v>
      </c>
      <c r="FY45" s="398" t="str">
        <f t="shared" si="235"/>
        <v>1|8|36,2|1003|6</v>
      </c>
      <c r="HS45" s="125">
        <v>10000</v>
      </c>
      <c r="HT45" s="388" t="s">
        <v>1543</v>
      </c>
      <c r="HU45" s="389">
        <f t="shared" si="236"/>
        <v>1</v>
      </c>
      <c r="HV45" s="389">
        <f t="shared" si="237"/>
        <v>8</v>
      </c>
      <c r="HW45" s="390">
        <f t="shared" si="265"/>
        <v>9</v>
      </c>
      <c r="HX45" s="388" t="s">
        <v>1860</v>
      </c>
      <c r="HY45" s="389">
        <f t="shared" si="238"/>
        <v>2</v>
      </c>
      <c r="HZ45" s="389">
        <f t="shared" si="239"/>
        <v>1001</v>
      </c>
      <c r="IA45" s="390">
        <f t="shared" si="289"/>
        <v>5</v>
      </c>
      <c r="IB45" s="398" t="str">
        <f t="shared" si="240"/>
        <v>1|8|9,2|1001|5</v>
      </c>
      <c r="ID45" s="125">
        <v>10000</v>
      </c>
      <c r="IE45" s="388" t="s">
        <v>1543</v>
      </c>
      <c r="IF45" s="389">
        <f t="shared" si="241"/>
        <v>1</v>
      </c>
      <c r="IG45" s="389">
        <f t="shared" si="242"/>
        <v>8</v>
      </c>
      <c r="IH45" s="390">
        <f t="shared" si="266"/>
        <v>18</v>
      </c>
      <c r="II45" s="388" t="s">
        <v>1644</v>
      </c>
      <c r="IJ45" s="389">
        <f t="shared" si="243"/>
        <v>2</v>
      </c>
      <c r="IK45" s="389">
        <f t="shared" si="244"/>
        <v>1001</v>
      </c>
      <c r="IL45" s="390">
        <f t="shared" si="290"/>
        <v>6</v>
      </c>
      <c r="IM45" s="398" t="str">
        <f t="shared" si="245"/>
        <v>1|8|18,2|1001|6</v>
      </c>
      <c r="IO45" s="125">
        <v>10000</v>
      </c>
      <c r="IP45" s="388" t="s">
        <v>1543</v>
      </c>
      <c r="IQ45" s="389">
        <f t="shared" si="246"/>
        <v>1</v>
      </c>
      <c r="IR45" s="389">
        <f t="shared" si="247"/>
        <v>8</v>
      </c>
      <c r="IS45" s="390">
        <f t="shared" si="267"/>
        <v>27</v>
      </c>
      <c r="IT45" s="388" t="s">
        <v>1861</v>
      </c>
      <c r="IU45" s="389">
        <f t="shared" si="248"/>
        <v>2</v>
      </c>
      <c r="IV45" s="389">
        <f t="shared" si="249"/>
        <v>1003</v>
      </c>
      <c r="IW45" s="390">
        <f t="shared" si="291"/>
        <v>5</v>
      </c>
      <c r="IX45" s="398" t="str">
        <f t="shared" si="250"/>
        <v>1|8|27,2|1003|5</v>
      </c>
      <c r="IZ45" s="125">
        <v>10000</v>
      </c>
      <c r="JA45" s="388" t="s">
        <v>1543</v>
      </c>
      <c r="JB45" s="389">
        <f t="shared" si="251"/>
        <v>1</v>
      </c>
      <c r="JC45" s="389">
        <f t="shared" si="252"/>
        <v>8</v>
      </c>
      <c r="JD45" s="390">
        <f t="shared" si="268"/>
        <v>36</v>
      </c>
      <c r="JE45" s="388" t="s">
        <v>1861</v>
      </c>
      <c r="JF45" s="389">
        <f t="shared" si="253"/>
        <v>2</v>
      </c>
      <c r="JG45" s="389">
        <f t="shared" si="254"/>
        <v>1003</v>
      </c>
      <c r="JH45" s="390">
        <f t="shared" si="292"/>
        <v>6</v>
      </c>
      <c r="JI45" s="398" t="str">
        <f t="shared" si="255"/>
        <v>1|8|36,2|1003|6</v>
      </c>
      <c r="PT45" s="341">
        <v>1700</v>
      </c>
      <c r="PU45" s="388" t="s">
        <v>1543</v>
      </c>
      <c r="PV45" s="389">
        <f t="shared" si="175"/>
        <v>1</v>
      </c>
      <c r="PW45" s="389">
        <f t="shared" si="364"/>
        <v>8</v>
      </c>
      <c r="PX45" s="390">
        <v>5</v>
      </c>
      <c r="PY45" s="388" t="s">
        <v>1623</v>
      </c>
      <c r="PZ45" s="389">
        <f t="shared" si="177"/>
        <v>1</v>
      </c>
      <c r="QA45" s="389">
        <f t="shared" si="365"/>
        <v>2</v>
      </c>
      <c r="QB45" s="390">
        <v>205000</v>
      </c>
      <c r="QC45" s="398" t="str">
        <f t="shared" si="366"/>
        <v>1|8|5,1|2|205000</v>
      </c>
      <c r="QE45" s="402">
        <v>17000</v>
      </c>
      <c r="QF45" s="388" t="s">
        <v>1543</v>
      </c>
      <c r="QG45" s="389">
        <f t="shared" si="180"/>
        <v>1</v>
      </c>
      <c r="QH45" s="389">
        <f t="shared" si="181"/>
        <v>8</v>
      </c>
      <c r="QI45" s="390">
        <v>5</v>
      </c>
      <c r="QJ45" s="388" t="s">
        <v>1623</v>
      </c>
      <c r="QK45" s="389">
        <f t="shared" si="182"/>
        <v>1</v>
      </c>
      <c r="QL45" s="389">
        <f t="shared" si="183"/>
        <v>2</v>
      </c>
      <c r="QM45" s="390">
        <v>205000</v>
      </c>
      <c r="QN45" s="398" t="str">
        <f t="shared" si="184"/>
        <v>1|8|5,1|2|205000</v>
      </c>
      <c r="TY45" s="341">
        <f t="shared" si="152"/>
        <v>140</v>
      </c>
      <c r="TZ45" s="341">
        <v>280</v>
      </c>
      <c r="UA45" s="388" t="s">
        <v>1543</v>
      </c>
      <c r="UB45" s="389">
        <f t="shared" si="210"/>
        <v>1</v>
      </c>
      <c r="UC45" s="389">
        <f t="shared" si="271"/>
        <v>8</v>
      </c>
      <c r="UD45" s="390">
        <v>5</v>
      </c>
      <c r="UE45" s="388" t="s">
        <v>1859</v>
      </c>
      <c r="UF45" s="389">
        <f t="shared" si="212"/>
        <v>2</v>
      </c>
      <c r="UG45" s="389">
        <f t="shared" si="272"/>
        <v>1001</v>
      </c>
      <c r="UH45" s="390">
        <v>2</v>
      </c>
      <c r="UI45" s="398" t="str">
        <f t="shared" si="273"/>
        <v>1|8|5,2|1001|2</v>
      </c>
    </row>
    <row r="46" spans="1:555" ht="15" x14ac:dyDescent="0.35">
      <c r="G46" s="125">
        <f t="shared" si="257"/>
        <v>195</v>
      </c>
      <c r="H46" s="388" t="s">
        <v>1543</v>
      </c>
      <c r="I46" s="389">
        <f t="shared" si="344"/>
        <v>1</v>
      </c>
      <c r="J46" s="389">
        <f t="shared" si="345"/>
        <v>8</v>
      </c>
      <c r="K46" s="390">
        <v>25</v>
      </c>
      <c r="L46" s="388" t="s">
        <v>1623</v>
      </c>
      <c r="M46" s="389">
        <f t="shared" si="346"/>
        <v>1</v>
      </c>
      <c r="N46" s="389">
        <f t="shared" si="347"/>
        <v>2</v>
      </c>
      <c r="O46" s="390">
        <v>205000</v>
      </c>
      <c r="P46" s="341" t="str">
        <f t="shared" si="348"/>
        <v>1|8|25,1|2|205000</v>
      </c>
      <c r="Q46" s="404">
        <f t="shared" si="10"/>
        <v>101.85185185185186</v>
      </c>
      <c r="R46" s="125">
        <v>2200000</v>
      </c>
      <c r="S46" s="388" t="s">
        <v>1543</v>
      </c>
      <c r="T46" s="389">
        <f t="shared" si="367"/>
        <v>1</v>
      </c>
      <c r="U46" s="389">
        <f t="shared" si="368"/>
        <v>8</v>
      </c>
      <c r="V46" s="390">
        <f t="shared" si="297"/>
        <v>25</v>
      </c>
      <c r="W46" s="388" t="s">
        <v>1623</v>
      </c>
      <c r="X46" s="389">
        <f t="shared" si="369"/>
        <v>1</v>
      </c>
      <c r="Y46" s="389">
        <f t="shared" si="370"/>
        <v>2</v>
      </c>
      <c r="Z46" s="390">
        <v>205000</v>
      </c>
      <c r="AA46" s="341" t="str">
        <f t="shared" si="371"/>
        <v>1|8|25,1|2|205000</v>
      </c>
      <c r="AM46" s="341">
        <f t="shared" si="154"/>
        <v>145</v>
      </c>
      <c r="AN46" s="125">
        <v>580</v>
      </c>
      <c r="AO46" s="388" t="s">
        <v>1543</v>
      </c>
      <c r="AP46" s="389">
        <f t="shared" si="155"/>
        <v>1</v>
      </c>
      <c r="AQ46" s="389">
        <f t="shared" si="156"/>
        <v>8</v>
      </c>
      <c r="AR46" s="390">
        <f t="shared" si="298"/>
        <v>25</v>
      </c>
      <c r="AS46" s="388" t="s">
        <v>1644</v>
      </c>
      <c r="AT46" s="389">
        <f t="shared" si="157"/>
        <v>2</v>
      </c>
      <c r="AU46" s="389">
        <f t="shared" si="158"/>
        <v>1001</v>
      </c>
      <c r="AV46" s="390">
        <f t="shared" si="296"/>
        <v>5</v>
      </c>
      <c r="AW46" s="341" t="str">
        <f t="shared" si="159"/>
        <v>1|8|25,2|1001|5</v>
      </c>
      <c r="AX46" s="403">
        <f t="shared" si="27"/>
        <v>233.33333333333334</v>
      </c>
      <c r="AY46" s="125">
        <v>14000</v>
      </c>
      <c r="AZ46" s="388" t="s">
        <v>1543</v>
      </c>
      <c r="BA46" s="389">
        <f t="shared" si="354"/>
        <v>1</v>
      </c>
      <c r="BB46" s="389">
        <f t="shared" si="355"/>
        <v>8</v>
      </c>
      <c r="BC46" s="390">
        <v>10</v>
      </c>
      <c r="BD46" s="388" t="s">
        <v>1653</v>
      </c>
      <c r="BE46" s="389">
        <f t="shared" si="356"/>
        <v>1</v>
      </c>
      <c r="BF46" s="389">
        <f t="shared" si="357"/>
        <v>2</v>
      </c>
      <c r="BG46" s="390">
        <v>210000</v>
      </c>
      <c r="BH46" s="341" t="str">
        <f t="shared" si="358"/>
        <v>1|8|10,1|2|210000</v>
      </c>
      <c r="DX46" s="125">
        <v>105000</v>
      </c>
      <c r="DY46" s="388" t="s">
        <v>1543</v>
      </c>
      <c r="DZ46" s="389">
        <f t="shared" si="359"/>
        <v>1</v>
      </c>
      <c r="EA46" s="389">
        <f t="shared" si="360"/>
        <v>8</v>
      </c>
      <c r="EB46" s="390">
        <v>20</v>
      </c>
      <c r="EC46" s="388" t="s">
        <v>1623</v>
      </c>
      <c r="ED46" s="389">
        <f t="shared" si="361"/>
        <v>1</v>
      </c>
      <c r="EE46" s="389">
        <f t="shared" si="362"/>
        <v>2</v>
      </c>
      <c r="EF46" s="390">
        <v>210000</v>
      </c>
      <c r="EG46" s="398" t="str">
        <f t="shared" si="363"/>
        <v>1|8|20,1|2|210000</v>
      </c>
      <c r="PT46" s="341">
        <v>1800</v>
      </c>
      <c r="PU46" s="388" t="s">
        <v>1543</v>
      </c>
      <c r="PV46" s="389">
        <f t="shared" si="175"/>
        <v>1</v>
      </c>
      <c r="PW46" s="389">
        <f t="shared" si="364"/>
        <v>8</v>
      </c>
      <c r="PX46" s="390">
        <v>5</v>
      </c>
      <c r="PY46" s="388" t="s">
        <v>1623</v>
      </c>
      <c r="PZ46" s="389">
        <f t="shared" si="177"/>
        <v>1</v>
      </c>
      <c r="QA46" s="389">
        <f t="shared" si="365"/>
        <v>2</v>
      </c>
      <c r="QB46" s="390">
        <v>210000</v>
      </c>
      <c r="QC46" s="398" t="str">
        <f t="shared" si="366"/>
        <v>1|8|5,1|2|210000</v>
      </c>
      <c r="QE46" s="402">
        <v>18000</v>
      </c>
      <c r="QF46" s="388" t="s">
        <v>1543</v>
      </c>
      <c r="QG46" s="389">
        <f t="shared" si="180"/>
        <v>1</v>
      </c>
      <c r="QH46" s="389">
        <f t="shared" si="181"/>
        <v>8</v>
      </c>
      <c r="QI46" s="390">
        <v>5</v>
      </c>
      <c r="QJ46" s="388" t="s">
        <v>1623</v>
      </c>
      <c r="QK46" s="389">
        <f t="shared" si="182"/>
        <v>1</v>
      </c>
      <c r="QL46" s="389">
        <f t="shared" si="183"/>
        <v>2</v>
      </c>
      <c r="QM46" s="390">
        <v>210000</v>
      </c>
      <c r="QN46" s="398" t="str">
        <f t="shared" si="184"/>
        <v>1|8|5,1|2|210000</v>
      </c>
      <c r="TY46" s="341">
        <f t="shared" si="152"/>
        <v>145</v>
      </c>
      <c r="TZ46" s="341">
        <v>290</v>
      </c>
      <c r="UA46" s="388" t="s">
        <v>1543</v>
      </c>
      <c r="UB46" s="389">
        <f t="shared" si="210"/>
        <v>1</v>
      </c>
      <c r="UC46" s="389">
        <f t="shared" si="271"/>
        <v>8</v>
      </c>
      <c r="UD46" s="390">
        <v>5</v>
      </c>
      <c r="UE46" s="388" t="s">
        <v>1859</v>
      </c>
      <c r="UF46" s="389">
        <f t="shared" si="212"/>
        <v>2</v>
      </c>
      <c r="UG46" s="389">
        <f t="shared" si="272"/>
        <v>1001</v>
      </c>
      <c r="UH46" s="390">
        <v>2</v>
      </c>
      <c r="UI46" s="398" t="str">
        <f t="shared" si="273"/>
        <v>1|8|5,2|1001|2</v>
      </c>
    </row>
    <row r="47" spans="1:555" ht="15" x14ac:dyDescent="0.35">
      <c r="G47" s="125">
        <f t="shared" si="257"/>
        <v>200</v>
      </c>
      <c r="H47" s="388" t="s">
        <v>1543</v>
      </c>
      <c r="I47" s="389">
        <f t="shared" si="344"/>
        <v>1</v>
      </c>
      <c r="J47" s="389">
        <f t="shared" si="345"/>
        <v>8</v>
      </c>
      <c r="K47" s="390">
        <v>25</v>
      </c>
      <c r="L47" s="388" t="s">
        <v>1623</v>
      </c>
      <c r="M47" s="389">
        <f t="shared" si="346"/>
        <v>1</v>
      </c>
      <c r="N47" s="389">
        <f t="shared" si="347"/>
        <v>2</v>
      </c>
      <c r="O47" s="390">
        <v>210000</v>
      </c>
      <c r="P47" s="341" t="str">
        <f t="shared" si="348"/>
        <v>1|8|25,1|2|210000</v>
      </c>
      <c r="Q47" s="404">
        <f t="shared" si="10"/>
        <v>106.48148148148148</v>
      </c>
      <c r="R47" s="125">
        <v>2300000</v>
      </c>
      <c r="S47" s="388" t="s">
        <v>1543</v>
      </c>
      <c r="T47" s="389">
        <f t="shared" si="367"/>
        <v>1</v>
      </c>
      <c r="U47" s="389">
        <f t="shared" si="368"/>
        <v>8</v>
      </c>
      <c r="V47" s="390">
        <f t="shared" si="297"/>
        <v>25</v>
      </c>
      <c r="W47" s="388" t="s">
        <v>1623</v>
      </c>
      <c r="X47" s="389">
        <f t="shared" si="369"/>
        <v>1</v>
      </c>
      <c r="Y47" s="389">
        <f t="shared" si="370"/>
        <v>2</v>
      </c>
      <c r="Z47" s="390">
        <v>210000</v>
      </c>
      <c r="AA47" s="341" t="str">
        <f t="shared" si="371"/>
        <v>1|8|25,1|2|210000</v>
      </c>
      <c r="AM47" s="341">
        <f t="shared" si="154"/>
        <v>150</v>
      </c>
      <c r="AN47" s="125">
        <v>600</v>
      </c>
      <c r="AO47" s="388" t="s">
        <v>1543</v>
      </c>
      <c r="AP47" s="389">
        <f t="shared" si="155"/>
        <v>1</v>
      </c>
      <c r="AQ47" s="389">
        <f t="shared" si="156"/>
        <v>8</v>
      </c>
      <c r="AR47" s="390">
        <f t="shared" si="298"/>
        <v>25</v>
      </c>
      <c r="AS47" s="388" t="s">
        <v>1644</v>
      </c>
      <c r="AT47" s="389">
        <f t="shared" si="157"/>
        <v>2</v>
      </c>
      <c r="AU47" s="389">
        <f t="shared" si="158"/>
        <v>1001</v>
      </c>
      <c r="AV47" s="390">
        <v>5</v>
      </c>
      <c r="AW47" s="341" t="str">
        <f t="shared" si="159"/>
        <v>1|8|25,2|1001|5</v>
      </c>
      <c r="AX47" s="403">
        <f t="shared" si="27"/>
        <v>241.66666666666666</v>
      </c>
      <c r="AY47" s="125">
        <v>14500</v>
      </c>
      <c r="AZ47" s="388" t="s">
        <v>1543</v>
      </c>
      <c r="BA47" s="389">
        <f t="shared" si="354"/>
        <v>1</v>
      </c>
      <c r="BB47" s="389">
        <f t="shared" si="355"/>
        <v>8</v>
      </c>
      <c r="BC47" s="390">
        <v>10</v>
      </c>
      <c r="BD47" s="388" t="s">
        <v>1653</v>
      </c>
      <c r="BE47" s="389">
        <f t="shared" si="356"/>
        <v>1</v>
      </c>
      <c r="BF47" s="389">
        <f t="shared" si="357"/>
        <v>2</v>
      </c>
      <c r="BG47" s="390">
        <v>215000</v>
      </c>
      <c r="BH47" s="341" t="str">
        <f t="shared" si="358"/>
        <v>1|8|10,1|2|215000</v>
      </c>
      <c r="DX47" s="125">
        <v>110000</v>
      </c>
      <c r="DY47" s="388" t="s">
        <v>1543</v>
      </c>
      <c r="DZ47" s="389">
        <f t="shared" si="359"/>
        <v>1</v>
      </c>
      <c r="EA47" s="389">
        <f t="shared" si="360"/>
        <v>8</v>
      </c>
      <c r="EB47" s="390">
        <v>20</v>
      </c>
      <c r="EC47" s="388" t="s">
        <v>1623</v>
      </c>
      <c r="ED47" s="389">
        <f t="shared" si="361"/>
        <v>1</v>
      </c>
      <c r="EE47" s="389">
        <f t="shared" si="362"/>
        <v>2</v>
      </c>
      <c r="EF47" s="390">
        <v>215000</v>
      </c>
      <c r="EG47" s="398" t="str">
        <f t="shared" si="363"/>
        <v>1|8|20,1|2|215000</v>
      </c>
      <c r="PT47" s="341">
        <v>1900</v>
      </c>
      <c r="PU47" s="388" t="s">
        <v>1543</v>
      </c>
      <c r="PV47" s="389">
        <f t="shared" si="175"/>
        <v>1</v>
      </c>
      <c r="PW47" s="389">
        <f t="shared" si="364"/>
        <v>8</v>
      </c>
      <c r="PX47" s="390">
        <v>5</v>
      </c>
      <c r="PY47" s="388" t="s">
        <v>1623</v>
      </c>
      <c r="PZ47" s="389">
        <f t="shared" si="177"/>
        <v>1</v>
      </c>
      <c r="QA47" s="389">
        <f t="shared" si="365"/>
        <v>2</v>
      </c>
      <c r="QB47" s="390">
        <v>215000</v>
      </c>
      <c r="QC47" s="398" t="str">
        <f t="shared" si="366"/>
        <v>1|8|5,1|2|215000</v>
      </c>
      <c r="QE47" s="402">
        <v>19000</v>
      </c>
      <c r="QF47" s="388" t="s">
        <v>1543</v>
      </c>
      <c r="QG47" s="389">
        <f t="shared" si="180"/>
        <v>1</v>
      </c>
      <c r="QH47" s="389">
        <f t="shared" si="181"/>
        <v>8</v>
      </c>
      <c r="QI47" s="390">
        <v>5</v>
      </c>
      <c r="QJ47" s="388" t="s">
        <v>1623</v>
      </c>
      <c r="QK47" s="389">
        <f t="shared" si="182"/>
        <v>1</v>
      </c>
      <c r="QL47" s="389">
        <f t="shared" si="183"/>
        <v>2</v>
      </c>
      <c r="QM47" s="390">
        <v>215000</v>
      </c>
      <c r="QN47" s="398" t="str">
        <f t="shared" si="184"/>
        <v>1|8|5,1|2|215000</v>
      </c>
      <c r="TY47" s="341">
        <f t="shared" si="152"/>
        <v>150</v>
      </c>
      <c r="TZ47" s="341">
        <v>300</v>
      </c>
      <c r="UA47" s="388" t="s">
        <v>1543</v>
      </c>
      <c r="UB47" s="389">
        <f t="shared" si="210"/>
        <v>1</v>
      </c>
      <c r="UC47" s="389">
        <f t="shared" si="271"/>
        <v>8</v>
      </c>
      <c r="UD47" s="390">
        <v>5</v>
      </c>
      <c r="UE47" s="388" t="s">
        <v>1859</v>
      </c>
      <c r="UF47" s="389">
        <f t="shared" si="212"/>
        <v>2</v>
      </c>
      <c r="UG47" s="389">
        <f t="shared" si="272"/>
        <v>1001</v>
      </c>
      <c r="UH47" s="390">
        <v>2</v>
      </c>
      <c r="UI47" s="398" t="str">
        <f t="shared" si="273"/>
        <v>1|8|5,2|1001|2</v>
      </c>
    </row>
    <row r="48" spans="1:555" ht="15" x14ac:dyDescent="0.35">
      <c r="Q48" s="404">
        <f t="shared" si="10"/>
        <v>111.11111111111111</v>
      </c>
      <c r="R48" s="125">
        <v>2400000</v>
      </c>
      <c r="S48" s="388" t="s">
        <v>1543</v>
      </c>
      <c r="T48" s="389">
        <f t="shared" si="367"/>
        <v>1</v>
      </c>
      <c r="U48" s="389">
        <f t="shared" si="368"/>
        <v>8</v>
      </c>
      <c r="V48" s="390">
        <f t="shared" si="297"/>
        <v>25</v>
      </c>
      <c r="W48" s="388" t="s">
        <v>1623</v>
      </c>
      <c r="X48" s="389">
        <f t="shared" si="369"/>
        <v>1</v>
      </c>
      <c r="Y48" s="389">
        <f t="shared" si="370"/>
        <v>2</v>
      </c>
      <c r="Z48" s="390">
        <v>215000</v>
      </c>
      <c r="AA48" s="341" t="str">
        <f t="shared" si="371"/>
        <v>1|8|25,1|2|215000</v>
      </c>
      <c r="AM48" s="406"/>
      <c r="AN48" s="407"/>
      <c r="AO48" s="408"/>
      <c r="AP48" s="409"/>
      <c r="AQ48" s="409"/>
      <c r="AR48" s="409"/>
      <c r="AS48" s="408"/>
      <c r="AT48" s="409"/>
      <c r="AU48" s="409"/>
      <c r="AV48" s="409"/>
      <c r="AW48" s="406"/>
      <c r="AX48" s="403">
        <f t="shared" si="27"/>
        <v>250</v>
      </c>
      <c r="AY48" s="125">
        <v>15000</v>
      </c>
      <c r="AZ48" s="388" t="s">
        <v>1543</v>
      </c>
      <c r="BA48" s="389">
        <f t="shared" si="354"/>
        <v>1</v>
      </c>
      <c r="BB48" s="389">
        <f t="shared" si="355"/>
        <v>8</v>
      </c>
      <c r="BC48" s="390">
        <v>10</v>
      </c>
      <c r="BD48" s="388" t="s">
        <v>1653</v>
      </c>
      <c r="BE48" s="389">
        <f t="shared" si="356"/>
        <v>1</v>
      </c>
      <c r="BF48" s="389">
        <f t="shared" si="357"/>
        <v>2</v>
      </c>
      <c r="BG48" s="390">
        <v>220000</v>
      </c>
      <c r="BH48" s="341" t="str">
        <f t="shared" si="358"/>
        <v>1|8|10,1|2|220000</v>
      </c>
      <c r="DX48" s="125">
        <v>115000</v>
      </c>
      <c r="DY48" s="388" t="s">
        <v>1543</v>
      </c>
      <c r="DZ48" s="389">
        <f t="shared" si="359"/>
        <v>1</v>
      </c>
      <c r="EA48" s="389">
        <f t="shared" si="360"/>
        <v>8</v>
      </c>
      <c r="EB48" s="390">
        <v>20</v>
      </c>
      <c r="EC48" s="388" t="s">
        <v>1623</v>
      </c>
      <c r="ED48" s="389">
        <f t="shared" si="361"/>
        <v>1</v>
      </c>
      <c r="EE48" s="389">
        <f t="shared" si="362"/>
        <v>2</v>
      </c>
      <c r="EF48" s="390">
        <v>220000</v>
      </c>
      <c r="EG48" s="398" t="str">
        <f t="shared" si="363"/>
        <v>1|8|20,1|2|220000</v>
      </c>
      <c r="PT48" s="341">
        <v>2000</v>
      </c>
      <c r="PU48" s="388" t="s">
        <v>1543</v>
      </c>
      <c r="PV48" s="389">
        <f t="shared" si="175"/>
        <v>1</v>
      </c>
      <c r="PW48" s="389">
        <f t="shared" si="364"/>
        <v>8</v>
      </c>
      <c r="PX48" s="390">
        <v>5</v>
      </c>
      <c r="PY48" s="388" t="s">
        <v>1623</v>
      </c>
      <c r="PZ48" s="389">
        <f t="shared" si="177"/>
        <v>1</v>
      </c>
      <c r="QA48" s="389">
        <f t="shared" si="365"/>
        <v>2</v>
      </c>
      <c r="QB48" s="390">
        <v>220000</v>
      </c>
      <c r="QC48" s="398" t="str">
        <f t="shared" si="366"/>
        <v>1|8|5,1|2|220000</v>
      </c>
      <c r="QE48" s="402">
        <v>20000</v>
      </c>
      <c r="QF48" s="388" t="s">
        <v>1543</v>
      </c>
      <c r="QG48" s="389">
        <f t="shared" si="180"/>
        <v>1</v>
      </c>
      <c r="QH48" s="389">
        <f t="shared" si="181"/>
        <v>8</v>
      </c>
      <c r="QI48" s="390">
        <v>5</v>
      </c>
      <c r="QJ48" s="388" t="s">
        <v>1623</v>
      </c>
      <c r="QK48" s="389">
        <f t="shared" si="182"/>
        <v>1</v>
      </c>
      <c r="QL48" s="389">
        <f t="shared" si="183"/>
        <v>2</v>
      </c>
      <c r="QM48" s="390">
        <v>220000</v>
      </c>
      <c r="QN48" s="398" t="str">
        <f t="shared" si="184"/>
        <v>1|8|5,1|2|220000</v>
      </c>
    </row>
    <row r="49" spans="17:137" ht="15" x14ac:dyDescent="0.35">
      <c r="Q49" s="404">
        <f t="shared" si="10"/>
        <v>115.74074074074073</v>
      </c>
      <c r="R49" s="125">
        <v>2500000</v>
      </c>
      <c r="S49" s="388" t="s">
        <v>1543</v>
      </c>
      <c r="T49" s="389">
        <f t="shared" si="367"/>
        <v>1</v>
      </c>
      <c r="U49" s="389">
        <f t="shared" si="368"/>
        <v>8</v>
      </c>
      <c r="V49" s="390">
        <f t="shared" si="297"/>
        <v>30</v>
      </c>
      <c r="W49" s="388" t="s">
        <v>1623</v>
      </c>
      <c r="X49" s="389">
        <f t="shared" si="369"/>
        <v>1</v>
      </c>
      <c r="Y49" s="389">
        <f t="shared" si="370"/>
        <v>2</v>
      </c>
      <c r="Z49" s="390">
        <v>220000</v>
      </c>
      <c r="AA49" s="341" t="str">
        <f t="shared" si="371"/>
        <v>1|8|30,1|2|220000</v>
      </c>
      <c r="AM49" s="406"/>
      <c r="AN49" s="407"/>
      <c r="AO49" s="408"/>
      <c r="AP49" s="409"/>
      <c r="AQ49" s="409"/>
      <c r="AR49" s="409"/>
      <c r="AS49" s="408"/>
      <c r="AT49" s="409"/>
      <c r="AU49" s="409"/>
      <c r="AV49" s="409"/>
      <c r="AW49" s="406"/>
      <c r="DX49" s="125">
        <v>120000</v>
      </c>
      <c r="DY49" s="388" t="s">
        <v>1543</v>
      </c>
      <c r="DZ49" s="389">
        <f t="shared" si="359"/>
        <v>1</v>
      </c>
      <c r="EA49" s="389">
        <f t="shared" si="360"/>
        <v>8</v>
      </c>
      <c r="EB49" s="390">
        <v>20</v>
      </c>
      <c r="EC49" s="388" t="s">
        <v>1623</v>
      </c>
      <c r="ED49" s="389">
        <f t="shared" si="361"/>
        <v>1</v>
      </c>
      <c r="EE49" s="389">
        <f t="shared" si="362"/>
        <v>2</v>
      </c>
      <c r="EF49" s="390">
        <v>225000</v>
      </c>
      <c r="EG49" s="398" t="str">
        <f t="shared" si="363"/>
        <v>1|8|20,1|2|225000</v>
      </c>
    </row>
    <row r="50" spans="17:137" ht="15" x14ac:dyDescent="0.3">
      <c r="Q50" s="404">
        <f t="shared" si="10"/>
        <v>120.37037037037037</v>
      </c>
      <c r="R50" s="125">
        <v>2600000</v>
      </c>
      <c r="S50" s="388" t="s">
        <v>1543</v>
      </c>
      <c r="T50" s="389">
        <f t="shared" si="367"/>
        <v>1</v>
      </c>
      <c r="U50" s="389">
        <f t="shared" si="368"/>
        <v>8</v>
      </c>
      <c r="V50" s="390">
        <f t="shared" si="297"/>
        <v>30</v>
      </c>
      <c r="W50" s="388" t="s">
        <v>1623</v>
      </c>
      <c r="X50" s="389">
        <f t="shared" si="369"/>
        <v>1</v>
      </c>
      <c r="Y50" s="389">
        <f t="shared" si="370"/>
        <v>2</v>
      </c>
      <c r="Z50" s="390">
        <v>225000</v>
      </c>
      <c r="AA50" s="341" t="str">
        <f t="shared" si="371"/>
        <v>1|8|30,1|2|225000</v>
      </c>
      <c r="AM50" s="406"/>
      <c r="AN50" s="407"/>
      <c r="AO50" s="408"/>
      <c r="AP50" s="409"/>
      <c r="AQ50" s="409"/>
      <c r="AR50" s="409"/>
      <c r="AS50" s="408"/>
      <c r="AT50" s="409"/>
      <c r="AU50" s="409"/>
      <c r="AV50" s="409"/>
      <c r="AW50" s="406"/>
    </row>
    <row r="51" spans="17:137" ht="15" x14ac:dyDescent="0.3">
      <c r="Q51" s="404">
        <f t="shared" si="10"/>
        <v>125</v>
      </c>
      <c r="R51" s="125">
        <v>2700000</v>
      </c>
      <c r="S51" s="388" t="s">
        <v>1543</v>
      </c>
      <c r="T51" s="389">
        <f t="shared" si="367"/>
        <v>1</v>
      </c>
      <c r="U51" s="389">
        <f t="shared" si="368"/>
        <v>8</v>
      </c>
      <c r="V51" s="390">
        <f t="shared" si="297"/>
        <v>30</v>
      </c>
      <c r="W51" s="388" t="s">
        <v>1623</v>
      </c>
      <c r="X51" s="389">
        <f t="shared" si="369"/>
        <v>1</v>
      </c>
      <c r="Y51" s="389">
        <f t="shared" si="370"/>
        <v>2</v>
      </c>
      <c r="Z51" s="390">
        <v>230000</v>
      </c>
      <c r="AA51" s="341" t="str">
        <f t="shared" si="371"/>
        <v>1|8|30,1|2|230000</v>
      </c>
      <c r="AM51" s="406"/>
      <c r="AN51" s="407"/>
      <c r="AO51" s="408"/>
      <c r="AP51" s="409"/>
      <c r="AQ51" s="409"/>
      <c r="AR51" s="409"/>
      <c r="AS51" s="408"/>
      <c r="AT51" s="409"/>
      <c r="AU51" s="409"/>
      <c r="AV51" s="409"/>
      <c r="AW51" s="406"/>
    </row>
    <row r="52" spans="17:137" ht="15" x14ac:dyDescent="0.3">
      <c r="Q52" s="404">
        <f t="shared" si="10"/>
        <v>129.62962962962965</v>
      </c>
      <c r="R52" s="125">
        <v>2800000</v>
      </c>
      <c r="S52" s="388" t="s">
        <v>1543</v>
      </c>
      <c r="T52" s="389">
        <f t="shared" si="367"/>
        <v>1</v>
      </c>
      <c r="U52" s="389">
        <f t="shared" si="368"/>
        <v>8</v>
      </c>
      <c r="V52" s="390">
        <f t="shared" si="297"/>
        <v>30</v>
      </c>
      <c r="W52" s="388" t="s">
        <v>1623</v>
      </c>
      <c r="X52" s="389">
        <f t="shared" si="369"/>
        <v>1</v>
      </c>
      <c r="Y52" s="389">
        <f t="shared" si="370"/>
        <v>2</v>
      </c>
      <c r="Z52" s="390">
        <v>235000</v>
      </c>
      <c r="AA52" s="341" t="str">
        <f t="shared" si="371"/>
        <v>1|8|30,1|2|235000</v>
      </c>
      <c r="AM52" s="406"/>
      <c r="AN52" s="407"/>
      <c r="AO52" s="408"/>
      <c r="AP52" s="409"/>
      <c r="AQ52" s="409"/>
      <c r="AR52" s="409"/>
      <c r="AS52" s="408"/>
      <c r="AT52" s="409"/>
      <c r="AU52" s="409"/>
      <c r="AV52" s="409"/>
      <c r="AW52" s="406"/>
    </row>
    <row r="53" spans="17:137" ht="15" x14ac:dyDescent="0.3">
      <c r="Q53" s="404">
        <f t="shared" si="10"/>
        <v>134.25925925925927</v>
      </c>
      <c r="R53" s="125">
        <v>2900000</v>
      </c>
      <c r="S53" s="388" t="s">
        <v>1543</v>
      </c>
      <c r="T53" s="389">
        <f t="shared" si="367"/>
        <v>1</v>
      </c>
      <c r="U53" s="389">
        <f t="shared" si="368"/>
        <v>8</v>
      </c>
      <c r="V53" s="390">
        <f t="shared" si="297"/>
        <v>30</v>
      </c>
      <c r="W53" s="388" t="s">
        <v>1623</v>
      </c>
      <c r="X53" s="389">
        <f t="shared" si="369"/>
        <v>1</v>
      </c>
      <c r="Y53" s="389">
        <f t="shared" si="370"/>
        <v>2</v>
      </c>
      <c r="Z53" s="390">
        <v>240000</v>
      </c>
      <c r="AA53" s="341" t="str">
        <f t="shared" si="371"/>
        <v>1|8|30,1|2|240000</v>
      </c>
      <c r="AM53" s="406"/>
      <c r="AN53" s="407"/>
      <c r="AO53" s="408"/>
      <c r="AP53" s="409"/>
      <c r="AQ53" s="409"/>
      <c r="AR53" s="409"/>
      <c r="AS53" s="408"/>
      <c r="AT53" s="409"/>
      <c r="AU53" s="409"/>
      <c r="AV53" s="409"/>
      <c r="AW53" s="406"/>
    </row>
    <row r="54" spans="17:137" ht="15" x14ac:dyDescent="0.3">
      <c r="Q54" s="404">
        <f t="shared" si="10"/>
        <v>138.88888888888889</v>
      </c>
      <c r="R54" s="125">
        <v>3000000</v>
      </c>
      <c r="S54" s="388" t="s">
        <v>1543</v>
      </c>
      <c r="T54" s="389">
        <f t="shared" ref="T54" si="372">VLOOKUP(S54,$A:$E,4,0)</f>
        <v>1</v>
      </c>
      <c r="U54" s="389">
        <f t="shared" ref="U54" si="373">VLOOKUP(S54,$A:$E,5,0)</f>
        <v>8</v>
      </c>
      <c r="V54" s="390">
        <f>V44+5</f>
        <v>30</v>
      </c>
      <c r="W54" s="388" t="s">
        <v>1623</v>
      </c>
      <c r="X54" s="389">
        <f t="shared" ref="X54" si="374">VLOOKUP(W54,$A:$E,4,0)</f>
        <v>1</v>
      </c>
      <c r="Y54" s="389">
        <f t="shared" ref="Y54" si="375">VLOOKUP(W54,$A:$E,5,0)</f>
        <v>2</v>
      </c>
      <c r="Z54" s="390">
        <v>245000</v>
      </c>
      <c r="AA54" s="341" t="str">
        <f t="shared" ref="AA54" si="376">T54&amp;"|"&amp;U54&amp;"|"&amp;V54&amp;","&amp;X54&amp;"|"&amp;Y54&amp;"|"&amp;Z54</f>
        <v>1|8|30,1|2|245000</v>
      </c>
    </row>
    <row r="55" spans="17:137" s="384" customFormat="1" x14ac:dyDescent="0.3"/>
    <row r="75" spans="8:8" ht="15" x14ac:dyDescent="0.3">
      <c r="H75" s="392"/>
    </row>
  </sheetData>
  <phoneticPr fontId="47" type="noConversion"/>
  <conditionalFormatting sqref="H5:H47 L5:L47">
    <cfRule type="cellIs" dxfId="764" priority="914" operator="equal">
      <formula>"狂暴"</formula>
    </cfRule>
    <cfRule type="cellIs" dxfId="763" priority="915" operator="equal">
      <formula>"锁定"</formula>
    </cfRule>
    <cfRule type="cellIs" dxfId="762" priority="916" operator="equal">
      <formula>"钻石"</formula>
    </cfRule>
    <cfRule type="cellIs" dxfId="761" priority="917" operator="equal">
      <formula>"金币"</formula>
    </cfRule>
    <cfRule type="containsText" dxfId="760" priority="919" operator="containsText" text=" ">
      <formula>NOT(ISERROR(SEARCH(" ",H5)))</formula>
    </cfRule>
  </conditionalFormatting>
  <conditionalFormatting sqref="I5:K47 M5:O47">
    <cfRule type="containsText" dxfId="759" priority="918" operator="containsText" text=" ">
      <formula>NOT(ISERROR(SEARCH(" ",I5)))</formula>
    </cfRule>
  </conditionalFormatting>
  <conditionalFormatting sqref="S5:S54 W5:W54">
    <cfRule type="cellIs" dxfId="758" priority="896" operator="equal">
      <formula>"狂暴"</formula>
    </cfRule>
    <cfRule type="cellIs" dxfId="757" priority="897" operator="equal">
      <formula>"锁定"</formula>
    </cfRule>
    <cfRule type="cellIs" dxfId="756" priority="898" operator="equal">
      <formula>"钻石"</formula>
    </cfRule>
    <cfRule type="cellIs" dxfId="755" priority="899" operator="equal">
      <formula>"金币"</formula>
    </cfRule>
    <cfRule type="containsText" dxfId="754" priority="901" operator="containsText" text=" ">
      <formula>NOT(ISERROR(SEARCH(" ",S5)))</formula>
    </cfRule>
  </conditionalFormatting>
  <conditionalFormatting sqref="X5:Z54 T5:V54">
    <cfRule type="containsText" dxfId="753" priority="900" operator="containsText" text=" ">
      <formula>NOT(ISERROR(SEARCH(" ",T5)))</formula>
    </cfRule>
  </conditionalFormatting>
  <conditionalFormatting sqref="AD5:AD22">
    <cfRule type="cellIs" dxfId="752" priority="890" operator="equal">
      <formula>"狂暴"</formula>
    </cfRule>
    <cfRule type="cellIs" dxfId="751" priority="891" operator="equal">
      <formula>"锁定"</formula>
    </cfRule>
    <cfRule type="cellIs" dxfId="750" priority="892" operator="equal">
      <formula>"钻石"</formula>
    </cfRule>
    <cfRule type="cellIs" dxfId="749" priority="893" operator="equal">
      <formula>"金币"</formula>
    </cfRule>
    <cfRule type="containsText" dxfId="748" priority="895" operator="containsText" text=" ">
      <formula>NOT(ISERROR(SEARCH(" ",AD5)))</formula>
    </cfRule>
  </conditionalFormatting>
  <conditionalFormatting sqref="AE5:AG22 AI5:AK22">
    <cfRule type="containsText" dxfId="747" priority="894" operator="containsText" text=" ">
      <formula>NOT(ISERROR(SEARCH(" ",AE5)))</formula>
    </cfRule>
  </conditionalFormatting>
  <conditionalFormatting sqref="AO5:AO53 AS5:AS53">
    <cfRule type="cellIs" dxfId="746" priority="884" operator="equal">
      <formula>"狂暴"</formula>
    </cfRule>
    <cfRule type="cellIs" dxfId="745" priority="885" operator="equal">
      <formula>"锁定"</formula>
    </cfRule>
    <cfRule type="cellIs" dxfId="744" priority="886" operator="equal">
      <formula>"钻石"</formula>
    </cfRule>
    <cfRule type="cellIs" dxfId="743" priority="887" operator="equal">
      <formula>"金币"</formula>
    </cfRule>
    <cfRule type="containsText" dxfId="742" priority="889" operator="containsText" text=" ">
      <formula>NOT(ISERROR(SEARCH(" ",AO5)))</formula>
    </cfRule>
  </conditionalFormatting>
  <conditionalFormatting sqref="AP5:AR53 AT5:AV53">
    <cfRule type="containsText" dxfId="741" priority="888" operator="containsText" text=" ">
      <formula>NOT(ISERROR(SEARCH(" ",AP5)))</formula>
    </cfRule>
  </conditionalFormatting>
  <conditionalFormatting sqref="AZ5:AZ48 BD5:BD48">
    <cfRule type="cellIs" dxfId="740" priority="878" operator="equal">
      <formula>"狂暴"</formula>
    </cfRule>
    <cfRule type="cellIs" dxfId="739" priority="879" operator="equal">
      <formula>"锁定"</formula>
    </cfRule>
    <cfRule type="cellIs" dxfId="738" priority="880" operator="equal">
      <formula>"钻石"</formula>
    </cfRule>
    <cfRule type="cellIs" dxfId="737" priority="881" operator="equal">
      <formula>"金币"</formula>
    </cfRule>
    <cfRule type="containsText" dxfId="736" priority="883" operator="containsText" text=" ">
      <formula>NOT(ISERROR(SEARCH(" ",AZ5)))</formula>
    </cfRule>
  </conditionalFormatting>
  <conditionalFormatting sqref="BA5:BC48 BE5:BG48">
    <cfRule type="containsText" dxfId="735" priority="882" operator="containsText" text=" ">
      <formula>NOT(ISERROR(SEARCH(" ",BA5)))</formula>
    </cfRule>
  </conditionalFormatting>
  <conditionalFormatting sqref="BK5:BK14 BO5:BO14">
    <cfRule type="cellIs" dxfId="734" priority="872" operator="equal">
      <formula>"狂暴"</formula>
    </cfRule>
    <cfRule type="cellIs" dxfId="733" priority="873" operator="equal">
      <formula>"锁定"</formula>
    </cfRule>
    <cfRule type="cellIs" dxfId="732" priority="874" operator="equal">
      <formula>"钻石"</formula>
    </cfRule>
    <cfRule type="cellIs" dxfId="731" priority="875" operator="equal">
      <formula>"金币"</formula>
    </cfRule>
    <cfRule type="containsText" dxfId="730" priority="877" operator="containsText" text=" ">
      <formula>NOT(ISERROR(SEARCH(" ",BK5)))</formula>
    </cfRule>
  </conditionalFormatting>
  <conditionalFormatting sqref="BL5:BN14 BP5:BR14">
    <cfRule type="containsText" dxfId="729" priority="876" operator="containsText" text=" ">
      <formula>NOT(ISERROR(SEARCH(" ",BL5)))</formula>
    </cfRule>
  </conditionalFormatting>
  <conditionalFormatting sqref="EJ5:EJ45 EN5:EN45">
    <cfRule type="cellIs" dxfId="728" priority="842" operator="equal">
      <formula>"狂暴"</formula>
    </cfRule>
    <cfRule type="cellIs" dxfId="727" priority="843" operator="equal">
      <formula>"锁定"</formula>
    </cfRule>
    <cfRule type="cellIs" dxfId="726" priority="844" operator="equal">
      <formula>"钻石"</formula>
    </cfRule>
    <cfRule type="cellIs" dxfId="725" priority="845" operator="equal">
      <formula>"金币"</formula>
    </cfRule>
    <cfRule type="containsText" dxfId="724" priority="847" operator="containsText" text=" ">
      <formula>NOT(ISERROR(SEARCH(" ",EJ5)))</formula>
    </cfRule>
  </conditionalFormatting>
  <conditionalFormatting sqref="EK5:EM45 EO5:EQ45">
    <cfRule type="containsText" dxfId="723" priority="846" operator="containsText" text=" ">
      <formula>NOT(ISERROR(SEARCH(" ",EK5)))</formula>
    </cfRule>
  </conditionalFormatting>
  <conditionalFormatting sqref="DY5:DY49 EC5:EC49">
    <cfRule type="cellIs" dxfId="722" priority="812" operator="equal">
      <formula>"狂暴"</formula>
    </cfRule>
    <cfRule type="cellIs" dxfId="721" priority="813" operator="equal">
      <formula>"锁定"</formula>
    </cfRule>
    <cfRule type="cellIs" dxfId="720" priority="814" operator="equal">
      <formula>"钻石"</formula>
    </cfRule>
    <cfRule type="cellIs" dxfId="719" priority="815" operator="equal">
      <formula>"金币"</formula>
    </cfRule>
    <cfRule type="containsText" dxfId="718" priority="817" operator="containsText" text=" ">
      <formula>NOT(ISERROR(SEARCH(" ",DY5)))</formula>
    </cfRule>
  </conditionalFormatting>
  <conditionalFormatting sqref="ED5:EF49 DZ5:EB49">
    <cfRule type="containsText" dxfId="717" priority="816" operator="containsText" text=" ">
      <formula>NOT(ISERROR(SEARCH(" ",DZ5)))</formula>
    </cfRule>
  </conditionalFormatting>
  <conditionalFormatting sqref="JL5:JL29 JP5:JP29">
    <cfRule type="cellIs" dxfId="716" priority="764" operator="equal">
      <formula>"狂暴"</formula>
    </cfRule>
    <cfRule type="cellIs" dxfId="715" priority="765" operator="equal">
      <formula>"锁定"</formula>
    </cfRule>
    <cfRule type="cellIs" dxfId="714" priority="766" operator="equal">
      <formula>"钻石"</formula>
    </cfRule>
    <cfRule type="cellIs" dxfId="713" priority="767" operator="equal">
      <formula>"金币"</formula>
    </cfRule>
    <cfRule type="containsText" dxfId="712" priority="769" operator="containsText" text=" ">
      <formula>NOT(ISERROR(SEARCH(" ",JL5)))</formula>
    </cfRule>
  </conditionalFormatting>
  <conditionalFormatting sqref="JQ5:JS29 JM5:JO29">
    <cfRule type="containsText" dxfId="711" priority="768" operator="containsText" text=" ">
      <formula>NOT(ISERROR(SEARCH(" ",JM5)))</formula>
    </cfRule>
  </conditionalFormatting>
  <conditionalFormatting sqref="KS5 KW5">
    <cfRule type="cellIs" dxfId="710" priority="746" operator="equal">
      <formula>"狂暴"</formula>
    </cfRule>
    <cfRule type="cellIs" dxfId="709" priority="747" operator="equal">
      <formula>"锁定"</formula>
    </cfRule>
    <cfRule type="cellIs" dxfId="708" priority="748" operator="equal">
      <formula>"钻石"</formula>
    </cfRule>
    <cfRule type="cellIs" dxfId="707" priority="749" operator="equal">
      <formula>"金币"</formula>
    </cfRule>
    <cfRule type="containsText" dxfId="706" priority="751" operator="containsText" text=" ">
      <formula>NOT(ISERROR(SEARCH(" ",KS5)))</formula>
    </cfRule>
  </conditionalFormatting>
  <conditionalFormatting sqref="KT5:KV5 KX5:KZ5">
    <cfRule type="containsText" dxfId="705" priority="750" operator="containsText" text=" ">
      <formula>NOT(ISERROR(SEARCH(" ",KT5)))</formula>
    </cfRule>
  </conditionalFormatting>
  <conditionalFormatting sqref="MK5 MO5">
    <cfRule type="cellIs" dxfId="704" priority="710" operator="equal">
      <formula>"狂暴"</formula>
    </cfRule>
    <cfRule type="cellIs" dxfId="703" priority="711" operator="equal">
      <formula>"锁定"</formula>
    </cfRule>
    <cfRule type="cellIs" dxfId="702" priority="712" operator="equal">
      <formula>"钻石"</formula>
    </cfRule>
    <cfRule type="cellIs" dxfId="701" priority="713" operator="equal">
      <formula>"金币"</formula>
    </cfRule>
    <cfRule type="containsText" dxfId="700" priority="715" operator="containsText" text=" ">
      <formula>NOT(ISERROR(SEARCH(" ",MK5)))</formula>
    </cfRule>
  </conditionalFormatting>
  <conditionalFormatting sqref="ML5:MN5 MP5:MR5">
    <cfRule type="containsText" dxfId="699" priority="714" operator="containsText" text=" ">
      <formula>NOT(ISERROR(SEARCH(" ",ML5)))</formula>
    </cfRule>
  </conditionalFormatting>
  <conditionalFormatting sqref="MV5 MZ5">
    <cfRule type="cellIs" dxfId="698" priority="698" operator="equal">
      <formula>"狂暴"</formula>
    </cfRule>
    <cfRule type="cellIs" dxfId="697" priority="699" operator="equal">
      <formula>"锁定"</formula>
    </cfRule>
    <cfRule type="cellIs" dxfId="696" priority="700" operator="equal">
      <formula>"钻石"</formula>
    </cfRule>
    <cfRule type="cellIs" dxfId="695" priority="701" operator="equal">
      <formula>"金币"</formula>
    </cfRule>
    <cfRule type="containsText" dxfId="694" priority="703" operator="containsText" text=" ">
      <formula>NOT(ISERROR(SEARCH(" ",MV5)))</formula>
    </cfRule>
  </conditionalFormatting>
  <conditionalFormatting sqref="MW5:MY5 NA5:NC5">
    <cfRule type="containsText" dxfId="693" priority="702" operator="containsText" text=" ">
      <formula>NOT(ISERROR(SEARCH(" ",MW5)))</formula>
    </cfRule>
  </conditionalFormatting>
  <conditionalFormatting sqref="NG5 NK5">
    <cfRule type="cellIs" dxfId="692" priority="686" operator="equal">
      <formula>"狂暴"</formula>
    </cfRule>
    <cfRule type="cellIs" dxfId="691" priority="687" operator="equal">
      <formula>"锁定"</formula>
    </cfRule>
    <cfRule type="cellIs" dxfId="690" priority="688" operator="equal">
      <formula>"钻石"</formula>
    </cfRule>
    <cfRule type="cellIs" dxfId="689" priority="689" operator="equal">
      <formula>"金币"</formula>
    </cfRule>
    <cfRule type="containsText" dxfId="688" priority="691" operator="containsText" text=" ">
      <formula>NOT(ISERROR(SEARCH(" ",NG5)))</formula>
    </cfRule>
  </conditionalFormatting>
  <conditionalFormatting sqref="NH5:NJ5 NL5:NN5">
    <cfRule type="containsText" dxfId="687" priority="690" operator="containsText" text=" ">
      <formula>NOT(ISERROR(SEARCH(" ",NH5)))</formula>
    </cfRule>
  </conditionalFormatting>
  <conditionalFormatting sqref="NR5 NV5">
    <cfRule type="cellIs" dxfId="686" priority="674" operator="equal">
      <formula>"狂暴"</formula>
    </cfRule>
    <cfRule type="cellIs" dxfId="685" priority="675" operator="equal">
      <formula>"锁定"</formula>
    </cfRule>
    <cfRule type="cellIs" dxfId="684" priority="676" operator="equal">
      <formula>"钻石"</formula>
    </cfRule>
    <cfRule type="cellIs" dxfId="683" priority="677" operator="equal">
      <formula>"金币"</formula>
    </cfRule>
    <cfRule type="containsText" dxfId="682" priority="679" operator="containsText" text=" ">
      <formula>NOT(ISERROR(SEARCH(" ",NR5)))</formula>
    </cfRule>
  </conditionalFormatting>
  <conditionalFormatting sqref="NS5:NU5 NW5:NX5">
    <cfRule type="containsText" dxfId="681" priority="678" operator="containsText" text=" ">
      <formula>NOT(ISERROR(SEARCH(" ",NS5)))</formula>
    </cfRule>
  </conditionalFormatting>
  <conditionalFormatting sqref="OC5 OG5">
    <cfRule type="cellIs" dxfId="680" priority="662" operator="equal">
      <formula>"狂暴"</formula>
    </cfRule>
    <cfRule type="cellIs" dxfId="679" priority="663" operator="equal">
      <formula>"锁定"</formula>
    </cfRule>
    <cfRule type="cellIs" dxfId="678" priority="664" operator="equal">
      <formula>"钻石"</formula>
    </cfRule>
    <cfRule type="cellIs" dxfId="677" priority="665" operator="equal">
      <formula>"金币"</formula>
    </cfRule>
    <cfRule type="containsText" dxfId="676" priority="667" operator="containsText" text=" ">
      <formula>NOT(ISERROR(SEARCH(" ",OC5)))</formula>
    </cfRule>
  </conditionalFormatting>
  <conditionalFormatting sqref="OD5:OF5 OH5:OJ5">
    <cfRule type="containsText" dxfId="675" priority="666" operator="containsText" text=" ">
      <formula>NOT(ISERROR(SEARCH(" ",OD5)))</formula>
    </cfRule>
  </conditionalFormatting>
  <conditionalFormatting sqref="OY5 OY7 OY9 OY11 OY13 OY15 OY17 OY19 OY21 OY23 OY25 PC5:PC26">
    <cfRule type="cellIs" dxfId="674" priority="644" operator="equal">
      <formula>"狂暴"</formula>
    </cfRule>
    <cfRule type="cellIs" dxfId="673" priority="645" operator="equal">
      <formula>"锁定"</formula>
    </cfRule>
    <cfRule type="cellIs" dxfId="672" priority="646" operator="equal">
      <formula>"钻石"</formula>
    </cfRule>
    <cfRule type="cellIs" dxfId="671" priority="647" operator="equal">
      <formula>"金币"</formula>
    </cfRule>
    <cfRule type="containsText" dxfId="670" priority="649" operator="containsText" text=" ">
      <formula>NOT(ISERROR(SEARCH(" ",OY5)))</formula>
    </cfRule>
  </conditionalFormatting>
  <conditionalFormatting sqref="OZ5:PB5 PD5:PF5 OZ7:PA7 OZ9:PA9 OZ11:PA11 OZ13:PA13 OZ15:PA15 OZ17:PA17 OZ19:PA19 OZ21:PA21 OZ23:PA23 OZ25:PA25 PD7:PE7 PD9:PE9 PD11:PE11 PD13:PE13 PD15:PE15 PD17:PE17 PD19:PE19 PD21:PE21 PD23:PE23 PD25:PE25 PF6:PF26 PB6:PB26">
    <cfRule type="containsText" dxfId="669" priority="648" operator="containsText" text=" ">
      <formula>NOT(ISERROR(SEARCH(" ",OZ5)))</formula>
    </cfRule>
  </conditionalFormatting>
  <conditionalFormatting sqref="OY6 OY8 OY10 OY12 OY14 OY16 OY18 OY20 OY22 OY24 OY26">
    <cfRule type="cellIs" dxfId="668" priority="632" operator="equal">
      <formula>"狂暴"</formula>
    </cfRule>
    <cfRule type="cellIs" dxfId="667" priority="633" operator="equal">
      <formula>"锁定"</formula>
    </cfRule>
    <cfRule type="cellIs" dxfId="666" priority="634" operator="equal">
      <formula>"钻石"</formula>
    </cfRule>
    <cfRule type="cellIs" dxfId="665" priority="635" operator="equal">
      <formula>"金币"</formula>
    </cfRule>
    <cfRule type="containsText" dxfId="664" priority="637" operator="containsText" text=" ">
      <formula>NOT(ISERROR(SEARCH(" ",OY6)))</formula>
    </cfRule>
  </conditionalFormatting>
  <conditionalFormatting sqref="OZ6:PA6 PD6:PE6 OZ8:PA8 OZ10:PA10 OZ12:PA12 OZ14:PA14 OZ16:PA16 OZ18:PA18 OZ20:PA20 OZ22:PA22 OZ24:PA24 OZ26:PA26 PD8:PE8 PD10:PE10 PD12:PE12 PD14:PE14 PD16:PE16 PD18:PE18 PD20:PE20 PD22:PE22 PD24:PE24 PD26:PE26">
    <cfRule type="containsText" dxfId="663" priority="636" operator="containsText" text=" ">
      <formula>NOT(ISERROR(SEARCH(" ",OZ6)))</formula>
    </cfRule>
  </conditionalFormatting>
  <conditionalFormatting sqref="PU5 PY5 PU7 PU9 PU11 PU13 PU15 PU17 PU19 PU21 PU23 PU25 PU27 PU29 PU31 PU33 PU35 PU37 PU39 PU41 PY7 PY9 PY11 PY13 PY15 PY17 PY19 PY21 PY23 PY25 PY27 PY29 PY31 PY33 PY35 PY37 PY39 PY41 PU43:PU44 PU46 PU48 PY43:PY44 PY46 PY48">
    <cfRule type="cellIs" dxfId="662" priority="620" operator="equal">
      <formula>"狂暴"</formula>
    </cfRule>
    <cfRule type="cellIs" dxfId="661" priority="621" operator="equal">
      <formula>"锁定"</formula>
    </cfRule>
    <cfRule type="cellIs" dxfId="660" priority="622" operator="equal">
      <formula>"钻石"</formula>
    </cfRule>
    <cfRule type="cellIs" dxfId="659" priority="623" operator="equal">
      <formula>"金币"</formula>
    </cfRule>
    <cfRule type="containsText" dxfId="658" priority="625" operator="containsText" text=" ">
      <formula>NOT(ISERROR(SEARCH(" ",PU5)))</formula>
    </cfRule>
  </conditionalFormatting>
  <conditionalFormatting sqref="PV5:PX5 PZ5:QB5 PV7:PW7 PV9:PW9 PV11:PW11 PV13:PW13 PV15:PW15 PV17:PW17 PV19:PW19 PV21:PW21 PV23:PW23 PV25:PW25 PV27:PW27 PV29:PW29 PV31:PW31 PV33:PW33 PV35:PW35 PV37:PW37 PV39:PW39 PV41:PW41 PV43:PW44 PV46:PW46 PV48:PW48 PZ43:QA44 PZ46:QA46 PZ48:QA48 PX6:PX48 PZ7:QB7 PZ9:QB9 PZ11:QB11 PZ13:QB13 PZ15:QB15 PZ17:QB17 PZ19:QB19 PZ21:QB21 PZ23:QB23 PZ25:QB25 PZ27:QB27 PZ29:QB29 PZ31:QB31 PZ33:QB33 PZ35:QB35 PZ37:QB37 PZ39:QB39 PZ41:QB41 QB43 QB45 QB47">
    <cfRule type="containsText" dxfId="657" priority="624" operator="containsText" text=" ">
      <formula>NOT(ISERROR(SEARCH(" ",PV5)))</formula>
    </cfRule>
  </conditionalFormatting>
  <conditionalFormatting sqref="PU6 PY6 PU8 PU10 PU12 PU14 PU16 PU18 PU20 PU22 PU24 PU26 PU28 PU30 PU32 PU34 PU36 PU38 PU40 PU42 PY8 PY10 PY12 PY14 PY16 PY18 PY20 PY22 PY24 PY26 PY28 PY30 PY32 PY34 PY36 PY38 PY40 PY42 PU45 PU47 PY45 PY47">
    <cfRule type="cellIs" dxfId="656" priority="614" operator="equal">
      <formula>"狂暴"</formula>
    </cfRule>
    <cfRule type="cellIs" dxfId="655" priority="615" operator="equal">
      <formula>"锁定"</formula>
    </cfRule>
    <cfRule type="cellIs" dxfId="654" priority="616" operator="equal">
      <formula>"钻石"</formula>
    </cfRule>
    <cfRule type="cellIs" dxfId="653" priority="617" operator="equal">
      <formula>"金币"</formula>
    </cfRule>
    <cfRule type="containsText" dxfId="652" priority="619" operator="containsText" text=" ">
      <formula>NOT(ISERROR(SEARCH(" ",PU6)))</formula>
    </cfRule>
  </conditionalFormatting>
  <conditionalFormatting sqref="PV6:PW6 PZ6:QB6 PV8:PW8 PV10:PW10 PV12:PW12 PV14:PW14 PV16:PW16 PV18:PW18 PV20:PW20 PV22:PW22 PV24:PW24 PV26:PW26 PV28:PW28 PV30:PW30 PV32:PW32 PV34:PW34 PV36:PW36 PV38:PW38 PV40:PW40 PV42:PW42 PV45:PW45 PV47:PW47 PZ45:QA45 PZ47:QA47 PZ8:QB8 PZ10:QB10 PZ12:QB12 PZ14:QB14 PZ16:QB16 PZ18:QB18 PZ20:QB20 PZ22:QB22 PZ24:QB24 PZ26:QB26 PZ28:QB28 PZ30:QB30 PZ32:QB32 PZ34:QB34 PZ36:QB36 PZ38:QB38 PZ40:QB40 PZ42:QB42 QB44 QB46 QB48">
    <cfRule type="containsText" dxfId="651" priority="618" operator="containsText" text=" ">
      <formula>NOT(ISERROR(SEARCH(" ",PV6)))</formula>
    </cfRule>
  </conditionalFormatting>
  <conditionalFormatting sqref="QF5 QJ5 QF7 QF9 QF11 QF13 QF15 QF17 QF19 QF21 QF23 QF25 QF27 QF29 QF31 QF33 QF35 QF37 QF39 QF41 QF43 QF45 QF47 QJ7 QJ9 QJ11 QJ13 QJ15 QJ17 QJ19 QJ21 QJ23 QJ25 QJ27 QJ29 QJ31 QJ33 QJ35 QJ37 QJ39 QJ41 QJ43 QJ45 QJ47">
    <cfRule type="cellIs" dxfId="650" priority="608" operator="equal">
      <formula>"狂暴"</formula>
    </cfRule>
    <cfRule type="cellIs" dxfId="649" priority="609" operator="equal">
      <formula>"锁定"</formula>
    </cfRule>
    <cfRule type="cellIs" dxfId="648" priority="610" operator="equal">
      <formula>"钻石"</formula>
    </cfRule>
    <cfRule type="cellIs" dxfId="647" priority="611" operator="equal">
      <formula>"金币"</formula>
    </cfRule>
    <cfRule type="containsText" dxfId="646" priority="613" operator="containsText" text=" ">
      <formula>NOT(ISERROR(SEARCH(" ",QF5)))</formula>
    </cfRule>
  </conditionalFormatting>
  <conditionalFormatting sqref="QG5:QH5 QK5:QL5 QG7:QH7 QG9:QH9 QG11:QH11 QG13:QH13 QG15:QH15 QG17:QH17 QG19:QH19 QG21:QH21 QG23:QH23 QG25:QH25 QG27:QH27 QG29:QH29 QG31:QH31 QG33:QH33 QG35:QH35 QG37:QH37 QG39:QH39 QG41:QH41 QG43:QH43 QG45:QH45 QG47:QH47 QK7:QL7 QK9:QL9 QK11:QL11 QK13:QL13 QK15:QL15 QK17:QL17 QK19:QL19 QK21:QL21 QK23:QL23 QK25:QL25 QK27:QL27 QK29:QL29 QK31:QL31 QK33:QL33 QK35:QL35 QK37:QL37 QK39:QL39 QK41:QL41 QK43:QL43 QK45:QL45 QK47:QL47">
    <cfRule type="containsText" dxfId="645" priority="612" operator="containsText" text=" ">
      <formula>NOT(ISERROR(SEARCH(" ",QG5)))</formula>
    </cfRule>
  </conditionalFormatting>
  <conditionalFormatting sqref="QF6 QJ6 QF8 QF10 QF12 QF14 QF16 QF18 QF20 QF22 QF24 QF26 QF28 QF30 QF32 QF34 QF36 QF38 QF40 QF42 QF44 QF46 QF48 QJ8 QJ10 QJ12 QJ14 QJ16 QJ18 QJ20 QJ22 QJ24 QJ26 QJ28 QJ30 QJ32 QJ34 QJ36 QJ38 QJ40 QJ42 QJ44 QJ46 QJ48">
    <cfRule type="cellIs" dxfId="644" priority="602" operator="equal">
      <formula>"狂暴"</formula>
    </cfRule>
    <cfRule type="cellIs" dxfId="643" priority="603" operator="equal">
      <formula>"锁定"</formula>
    </cfRule>
    <cfRule type="cellIs" dxfId="642" priority="604" operator="equal">
      <formula>"钻石"</formula>
    </cfRule>
    <cfRule type="cellIs" dxfId="641" priority="605" operator="equal">
      <formula>"金币"</formula>
    </cfRule>
    <cfRule type="containsText" dxfId="640" priority="607" operator="containsText" text=" ">
      <formula>NOT(ISERROR(SEARCH(" ",QF6)))</formula>
    </cfRule>
  </conditionalFormatting>
  <conditionalFormatting sqref="QG6:QH6 QK6:QL6 QG8:QH8 QG10:QH10 QG12:QH12 QG14:QH14 QG16:QH16 QG18:QH18 QG20:QH20 QG22:QH22 QG24:QH24 QG26:QH26 QG28:QH28 QG30:QH30 QG32:QH32 QG34:QH34 QG36:QH36 QG38:QH38 QG40:QH40 QG42:QH42 QG44:QH44 QG46:QH46 QG48:QH48 QK8:QL8 QK10:QL10 QK12:QL12 QK14:QL14 QK16:QL16 QK18:QL18 QK20:QL20 QK22:QL22 QK24:QL24 QK26:QL26 QK28:QL28 QK30:QL30 QK32:QL32 QK34:QL34 QK36:QL36 QK38:QL38 QK40:QL40 QK42:QL42 QK44:QL44 QK46:QL46 QK48:QL48">
    <cfRule type="containsText" dxfId="639" priority="606" operator="containsText" text=" ">
      <formula>NOT(ISERROR(SEARCH(" ",QG6)))</formula>
    </cfRule>
  </conditionalFormatting>
  <conditionalFormatting sqref="QQ5 QQ7 QQ9 QQ11 QQ13 QQ15 QQ17 QQ19 QQ21 QQ23 QQ25 QQ27 QQ29 QQ31 QQ33 QQ35 QQ37 QQ39 QQ41 QU5:QU42">
    <cfRule type="cellIs" dxfId="638" priority="596" operator="equal">
      <formula>"狂暴"</formula>
    </cfRule>
    <cfRule type="cellIs" dxfId="637" priority="597" operator="equal">
      <formula>"锁定"</formula>
    </cfRule>
    <cfRule type="cellIs" dxfId="636" priority="598" operator="equal">
      <formula>"钻石"</formula>
    </cfRule>
    <cfRule type="cellIs" dxfId="635" priority="599" operator="equal">
      <formula>"金币"</formula>
    </cfRule>
    <cfRule type="containsText" dxfId="634" priority="601" operator="containsText" text=" ">
      <formula>NOT(ISERROR(SEARCH(" ",QQ5)))</formula>
    </cfRule>
  </conditionalFormatting>
  <conditionalFormatting sqref="QR5:QT5 QV5:QX5 QR7:QT7 QR9:QT9 QR11:QS11 QR13:QS13 QR15:QS15 QR17:QS17 QR19:QS19 QR21:QS21 QR23:QT23 QR25:QS25 QR27:QS27 QR29:QS29 QR31:QS31 QR33:QS33 QR35:QS35 QR37:QS37 QR39:QS39 QR41:QS41 QV7:QW7 QV9:QW9 QV11:QW11 QV13:QW13 QV15:QW15 QV17:QW17 QV19:QW19 QV21:QW21 QV23:QW23 QV25:QW25 QV27:QW27 QV29:QW29 QV31:QW31 QV33:QW33 QV35:QW35 QV37:QW37 QV39:QW39 QV41:QW41 QT10:QT22 QT24:QT42 QX6:QX42">
    <cfRule type="containsText" dxfId="633" priority="600" operator="containsText" text=" ">
      <formula>NOT(ISERROR(SEARCH(" ",QR5)))</formula>
    </cfRule>
  </conditionalFormatting>
  <conditionalFormatting sqref="QQ6 QQ8 QQ10 QQ12 QQ14 QQ16 QQ18 QQ20 QQ22 QQ24 QQ26 QQ28 QQ30 QQ32 QQ34 QQ36 QQ38 QQ40 QQ42">
    <cfRule type="cellIs" dxfId="632" priority="590" operator="equal">
      <formula>"狂暴"</formula>
    </cfRule>
    <cfRule type="cellIs" dxfId="631" priority="591" operator="equal">
      <formula>"锁定"</formula>
    </cfRule>
    <cfRule type="cellIs" dxfId="630" priority="592" operator="equal">
      <formula>"钻石"</formula>
    </cfRule>
    <cfRule type="cellIs" dxfId="629" priority="593" operator="equal">
      <formula>"金币"</formula>
    </cfRule>
    <cfRule type="containsText" dxfId="628" priority="595" operator="containsText" text=" ">
      <formula>NOT(ISERROR(SEARCH(" ",QQ6)))</formula>
    </cfRule>
  </conditionalFormatting>
  <conditionalFormatting sqref="QR6:QT6 QV6:QW6 QR8:QT8 QR10:QS10 QR12:QS12 QR14:QS14 QR16:QS16 QR18:QS18 QR20:QS20 QR22:QS22 QR24:QS24 QR26:QS26 QR28:QS28 QR30:QS30 QR32:QS32 QR34:QS34 QR36:QS36 QR38:QS38 QR40:QS40 QR42:QS42 QV8:QW8 QV10:QW10 QV12:QW12 QV14:QW14 QV16:QW16 QV18:QW18 QV20:QW20 QV22:QW22 QV24:QW24 QV26:QW26 QV28:QW28 QV30:QW30 QV32:QW32 QV34:QW34 QV36:QW36 QV38:QW38 QV40:QW40 QV42:QW42">
    <cfRule type="containsText" dxfId="627" priority="594" operator="containsText" text=" ">
      <formula>NOT(ISERROR(SEARCH(" ",QR6)))</formula>
    </cfRule>
  </conditionalFormatting>
  <conditionalFormatting sqref="RM5 RQ5 RM7 RM9 RM11 RM13 RM15 RM17 RM19 RM21 RM23 RM25 RM27 RM29 RM31 RM33 RM35 RM37 RM39 RQ7 RQ9 RQ11 RQ13 RQ15 RQ17 RQ19 RQ21 RQ23 RQ25 RQ27 RQ29 RQ31 RQ33 RQ35 RQ37 RQ39">
    <cfRule type="cellIs" dxfId="626" priority="572" operator="equal">
      <formula>"狂暴"</formula>
    </cfRule>
    <cfRule type="cellIs" dxfId="625" priority="573" operator="equal">
      <formula>"锁定"</formula>
    </cfRule>
    <cfRule type="cellIs" dxfId="624" priority="574" operator="equal">
      <formula>"钻石"</formula>
    </cfRule>
    <cfRule type="cellIs" dxfId="623" priority="575" operator="equal">
      <formula>"金币"</formula>
    </cfRule>
    <cfRule type="containsText" dxfId="622" priority="577" operator="containsText" text=" ">
      <formula>NOT(ISERROR(SEARCH(" ",RM5)))</formula>
    </cfRule>
  </conditionalFormatting>
  <conditionalFormatting sqref="RN5:RP5 RR5:RT5 RN7:RO7 RN9:RO9 RN11:RO11 RN13:RO13 RN15:RO15 RN17:RO17 RN19:RO19 RN21:RO21 RN23:RO23 RN25:RO25 RN27:RO27 RN29:RO29 RN31:RO31 RN33:RO33 RN35:RO35 RN37:RO37 RN39:RO39 RP6:RP40 RR7:RT7 RR9:RT9 RR11:RT11 RR13:RT13 RR15:RT15 RR17:RT17 RR19:RT19 RR21:RT21 RR23:RT23 RR25:RT25 RR27:RT27 RR29:RT29 RR31:RT31 RR33:RT33 RR35:RT35 RR37:RT37 RR39:RT39">
    <cfRule type="containsText" dxfId="621" priority="576" operator="containsText" text=" ">
      <formula>NOT(ISERROR(SEARCH(" ",RN5)))</formula>
    </cfRule>
  </conditionalFormatting>
  <conditionalFormatting sqref="RM6 RQ6 RM8 RM10 RM12 RM14 RM16 RM18 RM20 RM22 RM24 RM26 RM28 RM30 RM32 RM34 RM36 RM38 RM40 RQ8 RQ10 RQ12 RQ14 RQ16 RQ18 RQ20 RQ22 RQ24 RQ26 RQ28 RQ30 RQ32 RQ34 RQ36 RQ38 RQ40">
    <cfRule type="cellIs" dxfId="620" priority="566" operator="equal">
      <formula>"狂暴"</formula>
    </cfRule>
    <cfRule type="cellIs" dxfId="619" priority="567" operator="equal">
      <formula>"锁定"</formula>
    </cfRule>
    <cfRule type="cellIs" dxfId="618" priority="568" operator="equal">
      <formula>"钻石"</formula>
    </cfRule>
    <cfRule type="cellIs" dxfId="617" priority="569" operator="equal">
      <formula>"金币"</formula>
    </cfRule>
    <cfRule type="containsText" dxfId="616" priority="571" operator="containsText" text=" ">
      <formula>NOT(ISERROR(SEARCH(" ",RM6)))</formula>
    </cfRule>
  </conditionalFormatting>
  <conditionalFormatting sqref="RN6:RO6 RR6:RT6 RN8:RO8 RN10:RO10 RN12:RO12 RN14:RO14 RN16:RO16 RN18:RO18 RN20:RO20 RN22:RO22 RN24:RO24 RN26:RO26 RN28:RO28 RN30:RO30 RN32:RO32 RN34:RO34 RN36:RO36 RN38:RO38 RN40:RO40 RR8:RT8 RR10:RT10 RR12:RT12 RR14:RT14 RR16:RT16 RR18:RT18 RR20:RT20 RR22:RT22 RR24:RT24 RR26:RT26 RR28:RT28 RR30:RT30 RR32:RT32 RR34:RT34 RR36:RT36 RR38:RT38 RR40:RT40">
    <cfRule type="containsText" dxfId="615" priority="570" operator="containsText" text=" ">
      <formula>NOT(ISERROR(SEARCH(" ",RN6)))</formula>
    </cfRule>
  </conditionalFormatting>
  <conditionalFormatting sqref="ST5 SX5">
    <cfRule type="cellIs" dxfId="614" priority="536" operator="equal">
      <formula>"狂暴"</formula>
    </cfRule>
    <cfRule type="cellIs" dxfId="613" priority="537" operator="equal">
      <formula>"锁定"</formula>
    </cfRule>
    <cfRule type="cellIs" dxfId="612" priority="538" operator="equal">
      <formula>"钻石"</formula>
    </cfRule>
    <cfRule type="cellIs" dxfId="611" priority="539" operator="equal">
      <formula>"金币"</formula>
    </cfRule>
    <cfRule type="containsText" dxfId="610" priority="541" operator="containsText" text=" ">
      <formula>NOT(ISERROR(SEARCH(" ",ST5)))</formula>
    </cfRule>
  </conditionalFormatting>
  <conditionalFormatting sqref="SU5:SW5 SY5:TA5">
    <cfRule type="containsText" dxfId="609" priority="540" operator="containsText" text=" ">
      <formula>NOT(ISERROR(SEARCH(" ",SU5)))</formula>
    </cfRule>
  </conditionalFormatting>
  <conditionalFormatting sqref="UA5 UA7 UA9 UA11 UA13:UA14 UA16:UA17 UA19:UA20 UA22:UA23 UA25:UA26 UA28:UA29 UA31:UA32 UA34:UA35 UA37:UA38 UA40:UA41 UA43:UA44 UA46:UA47 UE5:UE47">
    <cfRule type="cellIs" dxfId="608" priority="512" operator="equal">
      <formula>"狂暴"</formula>
    </cfRule>
    <cfRule type="cellIs" dxfId="607" priority="513" operator="equal">
      <formula>"锁定"</formula>
    </cfRule>
    <cfRule type="cellIs" dxfId="606" priority="514" operator="equal">
      <formula>"钻石"</formula>
    </cfRule>
    <cfRule type="cellIs" dxfId="605" priority="515" operator="equal">
      <formula>"金币"</formula>
    </cfRule>
    <cfRule type="containsText" dxfId="604" priority="517" operator="containsText" text=" ">
      <formula>NOT(ISERROR(SEARCH(" ",UA5)))</formula>
    </cfRule>
  </conditionalFormatting>
  <conditionalFormatting sqref="UB5:UD5 UF5:UH5 UB7:UD7 UB9:UD9 UB11:UC11 UF7:UG7 UF9:UG9 UF11:UG11 UB13:UC14 UB16:UC17 UB19:UC20 UB22:UC23 UB25:UC26 UB28:UD28 UB31:UC32 UB34:UC35 UB40:UC41 UB43:UC44 UB46:UC47 UF13:UG14 UF16:UG17 UF19:UG20 UF22:UG23 UF25:UG26 UF28:UG29 UF31:UG32 UF34:UG35 UF37:UG38 UF40:UG41 UF43:UG44 UF46:UG47 UB37:UC38 UB29:UC29 UD29:UD47 UH6:UH47">
    <cfRule type="containsText" dxfId="603" priority="516" operator="containsText" text=" ">
      <formula>NOT(ISERROR(SEARCH(" ",UB5)))</formula>
    </cfRule>
  </conditionalFormatting>
  <conditionalFormatting sqref="UA6 UA8 UA10 UA12 UA15 UA18 UA21 UA24 UA27 UA30 UA33 UA36 UA39 UA42 UA45">
    <cfRule type="cellIs" dxfId="602" priority="506" operator="equal">
      <formula>"狂暴"</formula>
    </cfRule>
    <cfRule type="cellIs" dxfId="601" priority="507" operator="equal">
      <formula>"锁定"</formula>
    </cfRule>
    <cfRule type="cellIs" dxfId="600" priority="508" operator="equal">
      <formula>"钻石"</formula>
    </cfRule>
    <cfRule type="cellIs" dxfId="599" priority="509" operator="equal">
      <formula>"金币"</formula>
    </cfRule>
    <cfRule type="containsText" dxfId="598" priority="511" operator="containsText" text=" ">
      <formula>NOT(ISERROR(SEARCH(" ",UA6)))</formula>
    </cfRule>
  </conditionalFormatting>
  <conditionalFormatting sqref="UB6:UD6 UF6:UG6 UB8:UD8 UB10:UD10 UB12:UC12 UF8:UG8 UF10:UG10 UF12:UG12 UB15:UC15 UB18:UC18 UB21:UC21 UB24:UC24 UB27:UC27 UB30:UC30 UB33:UC33 UB36:UC36 UB39:UC39 UB42:UC42 UB45:UC45 UF15:UG15 UF18:UG18 UF21:UG21 UF24:UG24 UF27:UG27 UF30:UG30 UF33:UG33 UF36:UG36 UF39:UG39 UF42:UG42 UF45:UG45 UD11:UD27">
    <cfRule type="containsText" dxfId="597" priority="510" operator="containsText" text=" ">
      <formula>NOT(ISERROR(SEARCH(" ",UB6)))</formula>
    </cfRule>
  </conditionalFormatting>
  <conditionalFormatting sqref="UL5 UP5:UP14">
    <cfRule type="cellIs" dxfId="596" priority="500" operator="equal">
      <formula>"狂暴"</formula>
    </cfRule>
    <cfRule type="cellIs" dxfId="595" priority="501" operator="equal">
      <formula>"锁定"</formula>
    </cfRule>
    <cfRule type="cellIs" dxfId="594" priority="502" operator="equal">
      <formula>"钻石"</formula>
    </cfRule>
    <cfRule type="cellIs" dxfId="593" priority="503" operator="equal">
      <formula>"金币"</formula>
    </cfRule>
    <cfRule type="containsText" dxfId="592" priority="505" operator="containsText" text=" ">
      <formula>NOT(ISERROR(SEARCH(" ",UL5)))</formula>
    </cfRule>
  </conditionalFormatting>
  <conditionalFormatting sqref="UM5:UO5 UQ5:US5 US6:US14">
    <cfRule type="containsText" dxfId="591" priority="504" operator="containsText" text=" ">
      <formula>NOT(ISERROR(SEARCH(" ",UM5)))</formula>
    </cfRule>
  </conditionalFormatting>
  <conditionalFormatting sqref="UL6">
    <cfRule type="cellIs" dxfId="590" priority="494" operator="equal">
      <formula>"狂暴"</formula>
    </cfRule>
    <cfRule type="cellIs" dxfId="589" priority="495" operator="equal">
      <formula>"锁定"</formula>
    </cfRule>
    <cfRule type="cellIs" dxfId="588" priority="496" operator="equal">
      <formula>"钻石"</formula>
    </cfRule>
    <cfRule type="cellIs" dxfId="587" priority="497" operator="equal">
      <formula>"金币"</formula>
    </cfRule>
    <cfRule type="containsText" dxfId="586" priority="499" operator="containsText" text=" ">
      <formula>NOT(ISERROR(SEARCH(" ",UL6)))</formula>
    </cfRule>
  </conditionalFormatting>
  <conditionalFormatting sqref="UM6:UO6 UQ6:UR6">
    <cfRule type="containsText" dxfId="585" priority="498" operator="containsText" text=" ">
      <formula>NOT(ISERROR(SEARCH(" ",UM6)))</formula>
    </cfRule>
  </conditionalFormatting>
  <conditionalFormatting sqref="UW5 VA5">
    <cfRule type="cellIs" dxfId="584" priority="488" operator="equal">
      <formula>"狂暴"</formula>
    </cfRule>
    <cfRule type="cellIs" dxfId="583" priority="489" operator="equal">
      <formula>"锁定"</formula>
    </cfRule>
    <cfRule type="cellIs" dxfId="582" priority="490" operator="equal">
      <formula>"钻石"</formula>
    </cfRule>
    <cfRule type="cellIs" dxfId="581" priority="491" operator="equal">
      <formula>"金币"</formula>
    </cfRule>
    <cfRule type="containsText" dxfId="580" priority="493" operator="containsText" text=" ">
      <formula>NOT(ISERROR(SEARCH(" ",UW5)))</formula>
    </cfRule>
  </conditionalFormatting>
  <conditionalFormatting sqref="UX5:UZ5 VB5:VD5">
    <cfRule type="containsText" dxfId="579" priority="492" operator="containsText" text=" ">
      <formula>NOT(ISERROR(SEARCH(" ",UX5)))</formula>
    </cfRule>
  </conditionalFormatting>
  <conditionalFormatting sqref="BV5:BV38 BZ5:BZ38">
    <cfRule type="cellIs" dxfId="578" priority="476" operator="equal">
      <formula>"狂暴"</formula>
    </cfRule>
    <cfRule type="cellIs" dxfId="577" priority="477" operator="equal">
      <formula>"锁定"</formula>
    </cfRule>
    <cfRule type="cellIs" dxfId="576" priority="478" operator="equal">
      <formula>"钻石"</formula>
    </cfRule>
    <cfRule type="cellIs" dxfId="575" priority="479" operator="equal">
      <formula>"金币"</formula>
    </cfRule>
    <cfRule type="containsText" dxfId="574" priority="481" operator="containsText" text=" ">
      <formula>NOT(ISERROR(SEARCH(" ",BV5)))</formula>
    </cfRule>
  </conditionalFormatting>
  <conditionalFormatting sqref="BW5:BY38 CA5:CC38">
    <cfRule type="containsText" dxfId="573" priority="480" operator="containsText" text=" ">
      <formula>NOT(ISERROR(SEARCH(" ",BW5)))</formula>
    </cfRule>
  </conditionalFormatting>
  <conditionalFormatting sqref="BV15 BZ15 BV17 BV19 BV21 BZ17 BZ19 BZ21">
    <cfRule type="cellIs" dxfId="572" priority="470" operator="equal">
      <formula>"狂暴"</formula>
    </cfRule>
    <cfRule type="cellIs" dxfId="571" priority="471" operator="equal">
      <formula>"锁定"</formula>
    </cfRule>
    <cfRule type="cellIs" dxfId="570" priority="472" operator="equal">
      <formula>"钻石"</formula>
    </cfRule>
    <cfRule type="cellIs" dxfId="569" priority="473" operator="equal">
      <formula>"金币"</formula>
    </cfRule>
    <cfRule type="containsText" dxfId="568" priority="475" operator="containsText" text=" ">
      <formula>NOT(ISERROR(SEARCH(" ",BV15)))</formula>
    </cfRule>
  </conditionalFormatting>
  <conditionalFormatting sqref="BW15:BY15 CA15:CB15 BW17:BY17 BW19:BY19 BW21:BY21 CA17:CB17 CA19:CB19 CA21:CB21 BY18:BY38">
    <cfRule type="containsText" dxfId="567" priority="474" operator="containsText" text=" ">
      <formula>NOT(ISERROR(SEARCH(" ",BW15)))</formula>
    </cfRule>
  </conditionalFormatting>
  <conditionalFormatting sqref="CG5:CG34 CK5:CK34">
    <cfRule type="cellIs" dxfId="566" priority="422" operator="equal">
      <formula>"狂暴"</formula>
    </cfRule>
    <cfRule type="cellIs" dxfId="565" priority="423" operator="equal">
      <formula>"锁定"</formula>
    </cfRule>
    <cfRule type="cellIs" dxfId="564" priority="424" operator="equal">
      <formula>"钻石"</formula>
    </cfRule>
    <cfRule type="cellIs" dxfId="563" priority="425" operator="equal">
      <formula>"金币"</formula>
    </cfRule>
    <cfRule type="containsText" dxfId="562" priority="427" operator="containsText" text=" ">
      <formula>NOT(ISERROR(SEARCH(" ",CG5)))</formula>
    </cfRule>
  </conditionalFormatting>
  <conditionalFormatting sqref="CL5:CN34 CH5:CJ34">
    <cfRule type="containsText" dxfId="561" priority="426" operator="containsText" text=" ">
      <formula>NOT(ISERROR(SEARCH(" ",CH5)))</formula>
    </cfRule>
  </conditionalFormatting>
  <conditionalFormatting sqref="BV16 BZ16 BV18 BV20 BV22 BZ18 BZ20 BZ22 BV24 BV26 BV28 BZ24 BZ26 BZ28 BV30 BV32 BV34 BV36 BV38 BZ30 BZ32 BZ34 BZ36 BZ38">
    <cfRule type="cellIs" dxfId="560" priority="416" operator="equal">
      <formula>"狂暴"</formula>
    </cfRule>
    <cfRule type="cellIs" dxfId="559" priority="417" operator="equal">
      <formula>"锁定"</formula>
    </cfRule>
    <cfRule type="cellIs" dxfId="558" priority="418" operator="equal">
      <formula>"钻石"</formula>
    </cfRule>
    <cfRule type="cellIs" dxfId="557" priority="419" operator="equal">
      <formula>"金币"</formula>
    </cfRule>
    <cfRule type="containsText" dxfId="556" priority="421" operator="containsText" text=" ">
      <formula>NOT(ISERROR(SEARCH(" ",BV16)))</formula>
    </cfRule>
  </conditionalFormatting>
  <conditionalFormatting sqref="BW16:BY16 CA16:CB16 BW18:BY18 BW20:BY20 BW22:BY22 CA18:CB18 CA20:CB20 CA22:CB22 BW24:BY24 BW26:BY26 CA24:CB24 CA26:CB26 CA28:CB28 CA30:CB30 CA32:CB32 CA34:CB34 CA36:CB36 CA38:CB38 BW28:BY28 BW38:BY38 BW30:BY30 BW32:BY32 BW34:BY34 BW36:BY36">
    <cfRule type="containsText" dxfId="555" priority="420" operator="containsText" text=" ">
      <formula>NOT(ISERROR(SEARCH(" ",BW16)))</formula>
    </cfRule>
  </conditionalFormatting>
  <conditionalFormatting sqref="FF5:FF45 FJ5:FJ45">
    <cfRule type="cellIs" dxfId="554" priority="380" operator="equal">
      <formula>"狂暴"</formula>
    </cfRule>
    <cfRule type="cellIs" dxfId="553" priority="381" operator="equal">
      <formula>"锁定"</formula>
    </cfRule>
    <cfRule type="cellIs" dxfId="552" priority="382" operator="equal">
      <formula>"钻石"</formula>
    </cfRule>
    <cfRule type="cellIs" dxfId="551" priority="383" operator="equal">
      <formula>"金币"</formula>
    </cfRule>
    <cfRule type="containsText" dxfId="550" priority="385" operator="containsText" text=" ">
      <formula>NOT(ISERROR(SEARCH(" ",FF5)))</formula>
    </cfRule>
  </conditionalFormatting>
  <conditionalFormatting sqref="FG5:FH45 FK5:FL45">
    <cfRule type="containsText" dxfId="549" priority="384" operator="containsText" text=" ">
      <formula>NOT(ISERROR(SEARCH(" ",FG5)))</formula>
    </cfRule>
  </conditionalFormatting>
  <conditionalFormatting sqref="FQ5:FQ45 FU5:FU45">
    <cfRule type="cellIs" dxfId="548" priority="374" operator="equal">
      <formula>"狂暴"</formula>
    </cfRule>
    <cfRule type="cellIs" dxfId="547" priority="375" operator="equal">
      <formula>"锁定"</formula>
    </cfRule>
    <cfRule type="cellIs" dxfId="546" priority="376" operator="equal">
      <formula>"钻石"</formula>
    </cfRule>
    <cfRule type="cellIs" dxfId="545" priority="377" operator="equal">
      <formula>"金币"</formula>
    </cfRule>
    <cfRule type="containsText" dxfId="544" priority="379" operator="containsText" text=" ">
      <formula>NOT(ISERROR(SEARCH(" ",FQ5)))</formula>
    </cfRule>
  </conditionalFormatting>
  <conditionalFormatting sqref="FR5:FS45 FV5:FW45">
    <cfRule type="containsText" dxfId="543" priority="378" operator="containsText" text=" ">
      <formula>NOT(ISERROR(SEARCH(" ",FR5)))</formula>
    </cfRule>
  </conditionalFormatting>
  <conditionalFormatting sqref="GB5:GB35 GF5:GF35">
    <cfRule type="cellIs" dxfId="542" priority="368" operator="equal">
      <formula>"狂暴"</formula>
    </cfRule>
    <cfRule type="cellIs" dxfId="541" priority="369" operator="equal">
      <formula>"锁定"</formula>
    </cfRule>
    <cfRule type="cellIs" dxfId="540" priority="370" operator="equal">
      <formula>"钻石"</formula>
    </cfRule>
    <cfRule type="cellIs" dxfId="539" priority="371" operator="equal">
      <formula>"金币"</formula>
    </cfRule>
    <cfRule type="containsText" dxfId="538" priority="373" operator="containsText" text=" ">
      <formula>NOT(ISERROR(SEARCH(" ",GB5)))</formula>
    </cfRule>
  </conditionalFormatting>
  <conditionalFormatting sqref="GC34:GE35 GG5:GI35 GC5:GD34">
    <cfRule type="containsText" dxfId="537" priority="372" operator="containsText" text=" ">
      <formula>NOT(ISERROR(SEARCH(" ",GC5)))</formula>
    </cfRule>
  </conditionalFormatting>
  <conditionalFormatting sqref="HT5:HT45 HX5:HX45">
    <cfRule type="cellIs" dxfId="536" priority="338" operator="equal">
      <formula>"狂暴"</formula>
    </cfRule>
    <cfRule type="cellIs" dxfId="535" priority="339" operator="equal">
      <formula>"锁定"</formula>
    </cfRule>
    <cfRule type="cellIs" dxfId="534" priority="340" operator="equal">
      <formula>"钻石"</formula>
    </cfRule>
    <cfRule type="cellIs" dxfId="533" priority="341" operator="equal">
      <formula>"金币"</formula>
    </cfRule>
    <cfRule type="containsText" dxfId="532" priority="343" operator="containsText" text=" ">
      <formula>NOT(ISERROR(SEARCH(" ",HT5)))</formula>
    </cfRule>
  </conditionalFormatting>
  <conditionalFormatting sqref="HU5:HV45 HY5:HZ45">
    <cfRule type="containsText" dxfId="531" priority="342" operator="containsText" text=" ">
      <formula>NOT(ISERROR(SEARCH(" ",HU5)))</formula>
    </cfRule>
  </conditionalFormatting>
  <conditionalFormatting sqref="IE5:IE45 II5:II45">
    <cfRule type="cellIs" dxfId="530" priority="332" operator="equal">
      <formula>"狂暴"</formula>
    </cfRule>
    <cfRule type="cellIs" dxfId="529" priority="333" operator="equal">
      <formula>"锁定"</formula>
    </cfRule>
    <cfRule type="cellIs" dxfId="528" priority="334" operator="equal">
      <formula>"钻石"</formula>
    </cfRule>
    <cfRule type="cellIs" dxfId="527" priority="335" operator="equal">
      <formula>"金币"</formula>
    </cfRule>
    <cfRule type="containsText" dxfId="526" priority="337" operator="containsText" text=" ">
      <formula>NOT(ISERROR(SEARCH(" ",IE5)))</formula>
    </cfRule>
  </conditionalFormatting>
  <conditionalFormatting sqref="IF5:IG45 IJ5:IK45">
    <cfRule type="containsText" dxfId="525" priority="336" operator="containsText" text=" ">
      <formula>NOT(ISERROR(SEARCH(" ",IF5)))</formula>
    </cfRule>
  </conditionalFormatting>
  <conditionalFormatting sqref="IP5:IP45 IT5:IT45">
    <cfRule type="cellIs" dxfId="524" priority="326" operator="equal">
      <formula>"狂暴"</formula>
    </cfRule>
    <cfRule type="cellIs" dxfId="523" priority="327" operator="equal">
      <formula>"锁定"</formula>
    </cfRule>
    <cfRule type="cellIs" dxfId="522" priority="328" operator="equal">
      <formula>"钻石"</formula>
    </cfRule>
    <cfRule type="cellIs" dxfId="521" priority="329" operator="equal">
      <formula>"金币"</formula>
    </cfRule>
    <cfRule type="containsText" dxfId="520" priority="331" operator="containsText" text=" ">
      <formula>NOT(ISERROR(SEARCH(" ",IP5)))</formula>
    </cfRule>
  </conditionalFormatting>
  <conditionalFormatting sqref="IQ5:IR45 IU5:IV45">
    <cfRule type="containsText" dxfId="519" priority="330" operator="containsText" text=" ">
      <formula>NOT(ISERROR(SEARCH(" ",IQ5)))</formula>
    </cfRule>
  </conditionalFormatting>
  <conditionalFormatting sqref="KH5:KH29 KL5:KL29">
    <cfRule type="cellIs" dxfId="518" priority="296" operator="equal">
      <formula>"狂暴"</formula>
    </cfRule>
    <cfRule type="cellIs" dxfId="517" priority="297" operator="equal">
      <formula>"锁定"</formula>
    </cfRule>
    <cfRule type="cellIs" dxfId="516" priority="298" operator="equal">
      <formula>"钻石"</formula>
    </cfRule>
    <cfRule type="cellIs" dxfId="515" priority="299" operator="equal">
      <formula>"金币"</formula>
    </cfRule>
    <cfRule type="containsText" dxfId="514" priority="301" operator="containsText" text=" ">
      <formula>NOT(ISERROR(SEARCH(" ",KH5)))</formula>
    </cfRule>
  </conditionalFormatting>
  <conditionalFormatting sqref="KI5:KJ29 KM5:KO29">
    <cfRule type="containsText" dxfId="513" priority="300" operator="containsText" text=" ">
      <formula>NOT(ISERROR(SEARCH(" ",KI5)))</formula>
    </cfRule>
  </conditionalFormatting>
  <conditionalFormatting sqref="LD5 LH5">
    <cfRule type="cellIs" dxfId="512" priority="290" operator="equal">
      <formula>"狂暴"</formula>
    </cfRule>
    <cfRule type="cellIs" dxfId="511" priority="291" operator="equal">
      <formula>"锁定"</formula>
    </cfRule>
    <cfRule type="cellIs" dxfId="510" priority="292" operator="equal">
      <formula>"钻石"</formula>
    </cfRule>
    <cfRule type="cellIs" dxfId="509" priority="293" operator="equal">
      <formula>"金币"</formula>
    </cfRule>
    <cfRule type="containsText" dxfId="508" priority="295" operator="containsText" text=" ">
      <formula>NOT(ISERROR(SEARCH(" ",LD5)))</formula>
    </cfRule>
  </conditionalFormatting>
  <conditionalFormatting sqref="LE5:LG5 LI5:LK5">
    <cfRule type="containsText" dxfId="507" priority="294" operator="containsText" text=" ">
      <formula>NOT(ISERROR(SEARCH(" ",LE5)))</formula>
    </cfRule>
  </conditionalFormatting>
  <conditionalFormatting sqref="LO5:LO29 LS5:LS29">
    <cfRule type="cellIs" dxfId="506" priority="284" operator="equal">
      <formula>"狂暴"</formula>
    </cfRule>
    <cfRule type="cellIs" dxfId="505" priority="285" operator="equal">
      <formula>"锁定"</formula>
    </cfRule>
    <cfRule type="cellIs" dxfId="504" priority="286" operator="equal">
      <formula>"钻石"</formula>
    </cfRule>
    <cfRule type="cellIs" dxfId="503" priority="287" operator="equal">
      <formula>"金币"</formula>
    </cfRule>
    <cfRule type="containsText" dxfId="502" priority="289" operator="containsText" text=" ">
      <formula>NOT(ISERROR(SEARCH(" ",LO5)))</formula>
    </cfRule>
  </conditionalFormatting>
  <conditionalFormatting sqref="LT5:LV29 LP5:LR29">
    <cfRule type="containsText" dxfId="501" priority="288" operator="containsText" text=" ">
      <formula>NOT(ISERROR(SEARCH(" ",LP5)))</formula>
    </cfRule>
  </conditionalFormatting>
  <conditionalFormatting sqref="LZ5:LZ29 MD5:MD29">
    <cfRule type="cellIs" dxfId="500" priority="278" operator="equal">
      <formula>"狂暴"</formula>
    </cfRule>
    <cfRule type="cellIs" dxfId="499" priority="279" operator="equal">
      <formula>"锁定"</formula>
    </cfRule>
    <cfRule type="cellIs" dxfId="498" priority="280" operator="equal">
      <formula>"钻石"</formula>
    </cfRule>
    <cfRule type="cellIs" dxfId="497" priority="281" operator="equal">
      <formula>"金币"</formula>
    </cfRule>
    <cfRule type="containsText" dxfId="496" priority="283" operator="containsText" text=" ">
      <formula>NOT(ISERROR(SEARCH(" ",LZ5)))</formula>
    </cfRule>
  </conditionalFormatting>
  <conditionalFormatting sqref="MA5:MB29 ME5:MG29">
    <cfRule type="containsText" dxfId="495" priority="282" operator="containsText" text=" ">
      <formula>NOT(ISERROR(SEARCH(" ",MA5)))</formula>
    </cfRule>
  </conditionalFormatting>
  <conditionalFormatting sqref="NY5">
    <cfRule type="containsText" dxfId="494" priority="277" operator="containsText" text=" ">
      <formula>NOT(ISERROR(SEARCH(" ",NY5)))</formula>
    </cfRule>
  </conditionalFormatting>
  <conditionalFormatting sqref="ON5 OR5">
    <cfRule type="cellIs" dxfId="493" priority="271" operator="equal">
      <formula>"狂暴"</formula>
    </cfRule>
    <cfRule type="cellIs" dxfId="492" priority="272" operator="equal">
      <formula>"锁定"</formula>
    </cfRule>
    <cfRule type="cellIs" dxfId="491" priority="273" operator="equal">
      <formula>"钻石"</formula>
    </cfRule>
    <cfRule type="cellIs" dxfId="490" priority="274" operator="equal">
      <formula>"金币"</formula>
    </cfRule>
    <cfRule type="containsText" dxfId="489" priority="276" operator="containsText" text=" ">
      <formula>NOT(ISERROR(SEARCH(" ",ON5)))</formula>
    </cfRule>
  </conditionalFormatting>
  <conditionalFormatting sqref="OO5:OQ5 OS5:OU5">
    <cfRule type="containsText" dxfId="488" priority="275" operator="containsText" text=" ">
      <formula>NOT(ISERROR(SEARCH(" ",OO5)))</formula>
    </cfRule>
  </conditionalFormatting>
  <conditionalFormatting sqref="PJ5 PJ7 PJ9 PJ11 PJ13 PJ15 PJ17 PJ19 PJ21 PJ23 PJ25 PN5:PN26">
    <cfRule type="cellIs" dxfId="487" priority="265" operator="equal">
      <formula>"狂暴"</formula>
    </cfRule>
    <cfRule type="cellIs" dxfId="486" priority="266" operator="equal">
      <formula>"锁定"</formula>
    </cfRule>
    <cfRule type="cellIs" dxfId="485" priority="267" operator="equal">
      <formula>"钻石"</formula>
    </cfRule>
    <cfRule type="cellIs" dxfId="484" priority="268" operator="equal">
      <formula>"金币"</formula>
    </cfRule>
    <cfRule type="containsText" dxfId="483" priority="270" operator="containsText" text=" ">
      <formula>NOT(ISERROR(SEARCH(" ",PJ5)))</formula>
    </cfRule>
  </conditionalFormatting>
  <conditionalFormatting sqref="PK5:PL5 PO5:PQ5 PK7:PL7 PK9:PL9 PK11:PL11 PK13:PL13 PK15:PL15 PK17:PL17 PK19:PL19 PK21:PL21 PK23:PL23 PK25:PL25 PO7:PP7 PO9:PP9 PO11:PP11 PO13:PP13 PO15:PP15 PO17:PP17 PO19:PP19 PO21:PP21 PO23:PP23 PO25:PP25 PQ6:PQ26">
    <cfRule type="containsText" dxfId="482" priority="269" operator="containsText" text=" ">
      <formula>NOT(ISERROR(SEARCH(" ",PK5)))</formula>
    </cfRule>
  </conditionalFormatting>
  <conditionalFormatting sqref="PJ6 PJ8 PJ10 PJ12 PJ14 PJ16 PJ18 PJ20 PJ22 PJ24 PJ26">
    <cfRule type="cellIs" dxfId="481" priority="259" operator="equal">
      <formula>"狂暴"</formula>
    </cfRule>
    <cfRule type="cellIs" dxfId="480" priority="260" operator="equal">
      <formula>"锁定"</formula>
    </cfRule>
    <cfRule type="cellIs" dxfId="479" priority="261" operator="equal">
      <formula>"钻石"</formula>
    </cfRule>
    <cfRule type="cellIs" dxfId="478" priority="262" operator="equal">
      <formula>"金币"</formula>
    </cfRule>
    <cfRule type="containsText" dxfId="477" priority="264" operator="containsText" text=" ">
      <formula>NOT(ISERROR(SEARCH(" ",PJ6)))</formula>
    </cfRule>
  </conditionalFormatting>
  <conditionalFormatting sqref="PK6:PL6 PO6:PP6 PK8:PL8 PK10:PL10 PK12:PL12 PK14:PL14 PK16:PL16 PK18:PL18 PK20:PL20 PK22:PL22 PK24:PL24 PK26:PL26 PO8:PP8 PO10:PP10 PO12:PP12 PO14:PP14 PO16:PP16 PO18:PP18 PO20:PP20 PO22:PP22 PO24:PP24 PO26:PP26">
    <cfRule type="containsText" dxfId="476" priority="263" operator="containsText" text=" ">
      <formula>NOT(ISERROR(SEARCH(" ",PK6)))</formula>
    </cfRule>
  </conditionalFormatting>
  <conditionalFormatting sqref="UL7">
    <cfRule type="cellIs" dxfId="475" priority="217" operator="equal">
      <formula>"狂暴"</formula>
    </cfRule>
    <cfRule type="cellIs" dxfId="474" priority="218" operator="equal">
      <formula>"锁定"</formula>
    </cfRule>
    <cfRule type="cellIs" dxfId="473" priority="219" operator="equal">
      <formula>"钻石"</formula>
    </cfRule>
    <cfRule type="cellIs" dxfId="472" priority="220" operator="equal">
      <formula>"金币"</formula>
    </cfRule>
    <cfRule type="containsText" dxfId="471" priority="222" operator="containsText" text=" ">
      <formula>NOT(ISERROR(SEARCH(" ",UL7)))</formula>
    </cfRule>
  </conditionalFormatting>
  <conditionalFormatting sqref="UM7:UO7 UQ7:UR7">
    <cfRule type="containsText" dxfId="470" priority="221" operator="containsText" text=" ">
      <formula>NOT(ISERROR(SEARCH(" ",UM7)))</formula>
    </cfRule>
  </conditionalFormatting>
  <conditionalFormatting sqref="UL8">
    <cfRule type="cellIs" dxfId="469" priority="211" operator="equal">
      <formula>"狂暴"</formula>
    </cfRule>
    <cfRule type="cellIs" dxfId="468" priority="212" operator="equal">
      <formula>"锁定"</formula>
    </cfRule>
    <cfRule type="cellIs" dxfId="467" priority="213" operator="equal">
      <formula>"钻石"</formula>
    </cfRule>
    <cfRule type="cellIs" dxfId="466" priority="214" operator="equal">
      <formula>"金币"</formula>
    </cfRule>
    <cfRule type="containsText" dxfId="465" priority="216" operator="containsText" text=" ">
      <formula>NOT(ISERROR(SEARCH(" ",UL8)))</formula>
    </cfRule>
  </conditionalFormatting>
  <conditionalFormatting sqref="UM8:UO8 UQ8:UR8">
    <cfRule type="containsText" dxfId="464" priority="215" operator="containsText" text=" ">
      <formula>NOT(ISERROR(SEARCH(" ",UM8)))</formula>
    </cfRule>
  </conditionalFormatting>
  <conditionalFormatting sqref="UL9">
    <cfRule type="cellIs" dxfId="463" priority="205" operator="equal">
      <formula>"狂暴"</formula>
    </cfRule>
    <cfRule type="cellIs" dxfId="462" priority="206" operator="equal">
      <formula>"锁定"</formula>
    </cfRule>
    <cfRule type="cellIs" dxfId="461" priority="207" operator="equal">
      <formula>"钻石"</formula>
    </cfRule>
    <cfRule type="cellIs" dxfId="460" priority="208" operator="equal">
      <formula>"金币"</formula>
    </cfRule>
    <cfRule type="containsText" dxfId="459" priority="210" operator="containsText" text=" ">
      <formula>NOT(ISERROR(SEARCH(" ",UL9)))</formula>
    </cfRule>
  </conditionalFormatting>
  <conditionalFormatting sqref="UM9:UO9 UQ9:UR9">
    <cfRule type="containsText" dxfId="458" priority="209" operator="containsText" text=" ">
      <formula>NOT(ISERROR(SEARCH(" ",UM9)))</formula>
    </cfRule>
  </conditionalFormatting>
  <conditionalFormatting sqref="UL10">
    <cfRule type="cellIs" dxfId="457" priority="199" operator="equal">
      <formula>"狂暴"</formula>
    </cfRule>
    <cfRule type="cellIs" dxfId="456" priority="200" operator="equal">
      <formula>"锁定"</formula>
    </cfRule>
    <cfRule type="cellIs" dxfId="455" priority="201" operator="equal">
      <formula>"钻石"</formula>
    </cfRule>
    <cfRule type="cellIs" dxfId="454" priority="202" operator="equal">
      <formula>"金币"</formula>
    </cfRule>
    <cfRule type="containsText" dxfId="453" priority="204" operator="containsText" text=" ">
      <formula>NOT(ISERROR(SEARCH(" ",UL10)))</formula>
    </cfRule>
  </conditionalFormatting>
  <conditionalFormatting sqref="UM10:UO10 UQ10:UR10">
    <cfRule type="containsText" dxfId="452" priority="203" operator="containsText" text=" ">
      <formula>NOT(ISERROR(SEARCH(" ",UM10)))</formula>
    </cfRule>
  </conditionalFormatting>
  <conditionalFormatting sqref="UL11">
    <cfRule type="cellIs" dxfId="451" priority="193" operator="equal">
      <formula>"狂暴"</formula>
    </cfRule>
    <cfRule type="cellIs" dxfId="450" priority="194" operator="equal">
      <formula>"锁定"</formula>
    </cfRule>
    <cfRule type="cellIs" dxfId="449" priority="195" operator="equal">
      <formula>"钻石"</formula>
    </cfRule>
    <cfRule type="cellIs" dxfId="448" priority="196" operator="equal">
      <formula>"金币"</formula>
    </cfRule>
    <cfRule type="containsText" dxfId="447" priority="198" operator="containsText" text=" ">
      <formula>NOT(ISERROR(SEARCH(" ",UL11)))</formula>
    </cfRule>
  </conditionalFormatting>
  <conditionalFormatting sqref="UM11:UO11 UQ11:UR11">
    <cfRule type="containsText" dxfId="446" priority="197" operator="containsText" text=" ">
      <formula>NOT(ISERROR(SEARCH(" ",UM11)))</formula>
    </cfRule>
  </conditionalFormatting>
  <conditionalFormatting sqref="UL12">
    <cfRule type="cellIs" dxfId="445" priority="187" operator="equal">
      <formula>"狂暴"</formula>
    </cfRule>
    <cfRule type="cellIs" dxfId="444" priority="188" operator="equal">
      <formula>"锁定"</formula>
    </cfRule>
    <cfRule type="cellIs" dxfId="443" priority="189" operator="equal">
      <formula>"钻石"</formula>
    </cfRule>
    <cfRule type="cellIs" dxfId="442" priority="190" operator="equal">
      <formula>"金币"</formula>
    </cfRule>
    <cfRule type="containsText" dxfId="441" priority="192" operator="containsText" text=" ">
      <formula>NOT(ISERROR(SEARCH(" ",UL12)))</formula>
    </cfRule>
  </conditionalFormatting>
  <conditionalFormatting sqref="UM12:UO12 UQ12:UR12">
    <cfRule type="containsText" dxfId="440" priority="191" operator="containsText" text=" ">
      <formula>NOT(ISERROR(SEARCH(" ",UM12)))</formula>
    </cfRule>
  </conditionalFormatting>
  <conditionalFormatting sqref="UL13">
    <cfRule type="cellIs" dxfId="439" priority="181" operator="equal">
      <formula>"狂暴"</formula>
    </cfRule>
    <cfRule type="cellIs" dxfId="438" priority="182" operator="equal">
      <formula>"锁定"</formula>
    </cfRule>
    <cfRule type="cellIs" dxfId="437" priority="183" operator="equal">
      <formula>"钻石"</formula>
    </cfRule>
    <cfRule type="cellIs" dxfId="436" priority="184" operator="equal">
      <formula>"金币"</formula>
    </cfRule>
    <cfRule type="containsText" dxfId="435" priority="186" operator="containsText" text=" ">
      <formula>NOT(ISERROR(SEARCH(" ",UL13)))</formula>
    </cfRule>
  </conditionalFormatting>
  <conditionalFormatting sqref="UM13:UO13 UQ13:UR13">
    <cfRule type="containsText" dxfId="434" priority="185" operator="containsText" text=" ">
      <formula>NOT(ISERROR(SEARCH(" ",UM13)))</formula>
    </cfRule>
  </conditionalFormatting>
  <conditionalFormatting sqref="UL14">
    <cfRule type="cellIs" dxfId="433" priority="175" operator="equal">
      <formula>"狂暴"</formula>
    </cfRule>
    <cfRule type="cellIs" dxfId="432" priority="176" operator="equal">
      <formula>"锁定"</formula>
    </cfRule>
    <cfRule type="cellIs" dxfId="431" priority="177" operator="equal">
      <formula>"钻石"</formula>
    </cfRule>
    <cfRule type="cellIs" dxfId="430" priority="178" operator="equal">
      <formula>"金币"</formula>
    </cfRule>
    <cfRule type="containsText" dxfId="429" priority="180" operator="containsText" text=" ">
      <formula>NOT(ISERROR(SEARCH(" ",UL14)))</formula>
    </cfRule>
  </conditionalFormatting>
  <conditionalFormatting sqref="UM14:UO14 UQ14:UR14">
    <cfRule type="containsText" dxfId="428" priority="179" operator="containsText" text=" ">
      <formula>NOT(ISERROR(SEARCH(" ",UM14)))</formula>
    </cfRule>
  </conditionalFormatting>
  <conditionalFormatting sqref="AH5:AH22">
    <cfRule type="cellIs" dxfId="427" priority="170" operator="equal">
      <formula>"狂暴"</formula>
    </cfRule>
    <cfRule type="cellIs" dxfId="426" priority="171" operator="equal">
      <formula>"锁定"</formula>
    </cfRule>
    <cfRule type="cellIs" dxfId="425" priority="172" operator="equal">
      <formula>"钻石"</formula>
    </cfRule>
    <cfRule type="cellIs" dxfId="424" priority="173" operator="equal">
      <formula>"金币"</formula>
    </cfRule>
    <cfRule type="containsText" dxfId="423" priority="174" operator="containsText" text=" ">
      <formula>NOT(ISERROR(SEARCH(" ",AH5)))</formula>
    </cfRule>
  </conditionalFormatting>
  <conditionalFormatting sqref="CR5:CR34 CV5:CV34">
    <cfRule type="cellIs" dxfId="422" priority="158" operator="equal">
      <formula>"狂暴"</formula>
    </cfRule>
    <cfRule type="cellIs" dxfId="421" priority="159" operator="equal">
      <formula>"锁定"</formula>
    </cfRule>
    <cfRule type="cellIs" dxfId="420" priority="160" operator="equal">
      <formula>"钻石"</formula>
    </cfRule>
    <cfRule type="cellIs" dxfId="419" priority="161" operator="equal">
      <formula>"金币"</formula>
    </cfRule>
    <cfRule type="containsText" dxfId="418" priority="163" operator="containsText" text=" ">
      <formula>NOT(ISERROR(SEARCH(" ",CR5)))</formula>
    </cfRule>
  </conditionalFormatting>
  <conditionalFormatting sqref="CS5:CT34 CW5:CY34">
    <cfRule type="containsText" dxfId="417" priority="162" operator="containsText" text=" ">
      <formula>NOT(ISERROR(SEARCH(" ",CS5)))</formula>
    </cfRule>
  </conditionalFormatting>
  <conditionalFormatting sqref="DC5:DC34 DG5:DG34">
    <cfRule type="cellIs" dxfId="416" priority="152" operator="equal">
      <formula>"狂暴"</formula>
    </cfRule>
    <cfRule type="cellIs" dxfId="415" priority="153" operator="equal">
      <formula>"锁定"</formula>
    </cfRule>
    <cfRule type="cellIs" dxfId="414" priority="154" operator="equal">
      <formula>"钻石"</formula>
    </cfRule>
    <cfRule type="cellIs" dxfId="413" priority="155" operator="equal">
      <formula>"金币"</formula>
    </cfRule>
    <cfRule type="containsText" dxfId="412" priority="157" operator="containsText" text=" ">
      <formula>NOT(ISERROR(SEARCH(" ",DC5)))</formula>
    </cfRule>
  </conditionalFormatting>
  <conditionalFormatting sqref="DD5:DE34 DH5:DI34">
    <cfRule type="containsText" dxfId="411" priority="156" operator="containsText" text=" ">
      <formula>NOT(ISERROR(SEARCH(" ",DD5)))</formula>
    </cfRule>
  </conditionalFormatting>
  <conditionalFormatting sqref="DN5:DN34 DR5:DR34">
    <cfRule type="cellIs" dxfId="410" priority="146" operator="equal">
      <formula>"狂暴"</formula>
    </cfRule>
    <cfRule type="cellIs" dxfId="409" priority="147" operator="equal">
      <formula>"锁定"</formula>
    </cfRule>
    <cfRule type="cellIs" dxfId="408" priority="148" operator="equal">
      <formula>"钻石"</formula>
    </cfRule>
    <cfRule type="cellIs" dxfId="407" priority="149" operator="equal">
      <formula>"金币"</formula>
    </cfRule>
    <cfRule type="containsText" dxfId="406" priority="151" operator="containsText" text=" ">
      <formula>NOT(ISERROR(SEARCH(" ",DN5)))</formula>
    </cfRule>
  </conditionalFormatting>
  <conditionalFormatting sqref="DO5:DP34 DS5:DU34">
    <cfRule type="containsText" dxfId="405" priority="150" operator="containsText" text=" ">
      <formula>NOT(ISERROR(SEARCH(" ",DO5)))</formula>
    </cfRule>
  </conditionalFormatting>
  <conditionalFormatting sqref="DJ5:DJ34">
    <cfRule type="containsText" dxfId="404" priority="145" operator="containsText" text=" ">
      <formula>NOT(ISERROR(SEARCH(" ",DJ5)))</formula>
    </cfRule>
  </conditionalFormatting>
  <conditionalFormatting sqref="CU5:CU34">
    <cfRule type="containsText" dxfId="403" priority="144" operator="containsText" text=" ">
      <formula>NOT(ISERROR(SEARCH(" ",CU5)))</formula>
    </cfRule>
  </conditionalFormatting>
  <conditionalFormatting sqref="DF5:DF34">
    <cfRule type="containsText" dxfId="402" priority="143" operator="containsText" text=" ">
      <formula>NOT(ISERROR(SEARCH(" ",DF5)))</formula>
    </cfRule>
  </conditionalFormatting>
  <conditionalFormatting sqref="DQ5:DQ34">
    <cfRule type="containsText" dxfId="401" priority="142" operator="containsText" text=" ">
      <formula>NOT(ISERROR(SEARCH(" ",DQ5)))</formula>
    </cfRule>
  </conditionalFormatting>
  <conditionalFormatting sqref="EY5:EY45">
    <cfRule type="cellIs" dxfId="400" priority="136" operator="equal">
      <formula>"狂暴"</formula>
    </cfRule>
    <cfRule type="cellIs" dxfId="399" priority="137" operator="equal">
      <formula>"锁定"</formula>
    </cfRule>
    <cfRule type="cellIs" dxfId="398" priority="138" operator="equal">
      <formula>"钻石"</formula>
    </cfRule>
    <cfRule type="cellIs" dxfId="397" priority="139" operator="equal">
      <formula>"金币"</formula>
    </cfRule>
    <cfRule type="containsText" dxfId="396" priority="141" operator="containsText" text=" ">
      <formula>NOT(ISERROR(SEARCH(" ",EY5)))</formula>
    </cfRule>
  </conditionalFormatting>
  <conditionalFormatting sqref="EZ5:FB45">
    <cfRule type="containsText" dxfId="395" priority="140" operator="containsText" text=" ">
      <formula>NOT(ISERROR(SEARCH(" ",EZ5)))</formula>
    </cfRule>
  </conditionalFormatting>
  <conditionalFormatting sqref="EU5:EU45">
    <cfRule type="cellIs" dxfId="394" priority="130" operator="equal">
      <formula>"狂暴"</formula>
    </cfRule>
    <cfRule type="cellIs" dxfId="393" priority="131" operator="equal">
      <formula>"锁定"</formula>
    </cfRule>
    <cfRule type="cellIs" dxfId="392" priority="132" operator="equal">
      <formula>"钻石"</formula>
    </cfRule>
    <cfRule type="cellIs" dxfId="391" priority="133" operator="equal">
      <formula>"金币"</formula>
    </cfRule>
    <cfRule type="containsText" dxfId="390" priority="135" operator="containsText" text=" ">
      <formula>NOT(ISERROR(SEARCH(" ",EU5)))</formula>
    </cfRule>
  </conditionalFormatting>
  <conditionalFormatting sqref="EV5:EX45">
    <cfRule type="containsText" dxfId="389" priority="134" operator="containsText" text=" ">
      <formula>NOT(ISERROR(SEARCH(" ",EV5)))</formula>
    </cfRule>
  </conditionalFormatting>
  <conditionalFormatting sqref="FI5:FI45">
    <cfRule type="containsText" dxfId="388" priority="129" operator="containsText" text=" ">
      <formula>NOT(ISERROR(SEARCH(" ",FI5)))</formula>
    </cfRule>
  </conditionalFormatting>
  <conditionalFormatting sqref="FT5:FT45">
    <cfRule type="containsText" dxfId="387" priority="128" operator="containsText" text=" ">
      <formula>NOT(ISERROR(SEARCH(" ",FT5)))</formula>
    </cfRule>
  </conditionalFormatting>
  <conditionalFormatting sqref="FX5:FX45">
    <cfRule type="containsText" dxfId="386" priority="127" operator="containsText" text=" ">
      <formula>NOT(ISERROR(SEARCH(" ",FX5)))</formula>
    </cfRule>
  </conditionalFormatting>
  <conditionalFormatting sqref="GE5:GE35">
    <cfRule type="containsText" dxfId="385" priority="126" operator="containsText" text=" ">
      <formula>NOT(ISERROR(SEARCH(" ",GE5)))</formula>
    </cfRule>
  </conditionalFormatting>
  <conditionalFormatting sqref="GM5:GM35 GQ5:GQ35">
    <cfRule type="cellIs" dxfId="384" priority="120" operator="equal">
      <formula>"狂暴"</formula>
    </cfRule>
    <cfRule type="cellIs" dxfId="383" priority="121" operator="equal">
      <formula>"锁定"</formula>
    </cfRule>
    <cfRule type="cellIs" dxfId="382" priority="122" operator="equal">
      <formula>"钻石"</formula>
    </cfRule>
    <cfRule type="cellIs" dxfId="381" priority="123" operator="equal">
      <formula>"金币"</formula>
    </cfRule>
    <cfRule type="containsText" dxfId="380" priority="125" operator="containsText" text=" ">
      <formula>NOT(ISERROR(SEARCH(" ",GM5)))</formula>
    </cfRule>
  </conditionalFormatting>
  <conditionalFormatting sqref="GN34:GP35 GR5:GT35 GN5:GO33">
    <cfRule type="containsText" dxfId="379" priority="124" operator="containsText" text=" ">
      <formula>NOT(ISERROR(SEARCH(" ",GN5)))</formula>
    </cfRule>
  </conditionalFormatting>
  <conditionalFormatting sqref="GP5:GP35">
    <cfRule type="containsText" dxfId="378" priority="119" operator="containsText" text=" ">
      <formula>NOT(ISERROR(SEARCH(" ",GP5)))</formula>
    </cfRule>
  </conditionalFormatting>
  <conditionalFormatting sqref="GX5:GX35 HB5:HB35">
    <cfRule type="cellIs" dxfId="377" priority="113" operator="equal">
      <formula>"狂暴"</formula>
    </cfRule>
    <cfRule type="cellIs" dxfId="376" priority="114" operator="equal">
      <formula>"锁定"</formula>
    </cfRule>
    <cfRule type="cellIs" dxfId="375" priority="115" operator="equal">
      <formula>"钻石"</formula>
    </cfRule>
    <cfRule type="cellIs" dxfId="374" priority="116" operator="equal">
      <formula>"金币"</formula>
    </cfRule>
    <cfRule type="containsText" dxfId="373" priority="118" operator="containsText" text=" ">
      <formula>NOT(ISERROR(SEARCH(" ",GX5)))</formula>
    </cfRule>
  </conditionalFormatting>
  <conditionalFormatting sqref="GY34:HA35 HC5:HE35 GY5:GZ33">
    <cfRule type="containsText" dxfId="372" priority="117" operator="containsText" text=" ">
      <formula>NOT(ISERROR(SEARCH(" ",GY5)))</formula>
    </cfRule>
  </conditionalFormatting>
  <conditionalFormatting sqref="HA5:HA35">
    <cfRule type="containsText" dxfId="371" priority="112" operator="containsText" text=" ">
      <formula>NOT(ISERROR(SEARCH(" ",HA5)))</formula>
    </cfRule>
  </conditionalFormatting>
  <conditionalFormatting sqref="HI5:HI35 HM5:HM35">
    <cfRule type="cellIs" dxfId="370" priority="106" operator="equal">
      <formula>"狂暴"</formula>
    </cfRule>
    <cfRule type="cellIs" dxfId="369" priority="107" operator="equal">
      <formula>"锁定"</formula>
    </cfRule>
    <cfRule type="cellIs" dxfId="368" priority="108" operator="equal">
      <formula>"钻石"</formula>
    </cfRule>
    <cfRule type="cellIs" dxfId="367" priority="109" operator="equal">
      <formula>"金币"</formula>
    </cfRule>
    <cfRule type="containsText" dxfId="366" priority="111" operator="containsText" text=" ">
      <formula>NOT(ISERROR(SEARCH(" ",HI5)))</formula>
    </cfRule>
  </conditionalFormatting>
  <conditionalFormatting sqref="HJ34:HL35 HN5:HP35 HJ5:HK33">
    <cfRule type="containsText" dxfId="365" priority="110" operator="containsText" text=" ">
      <formula>NOT(ISERROR(SEARCH(" ",HJ5)))</formula>
    </cfRule>
  </conditionalFormatting>
  <conditionalFormatting sqref="HL5:HL35">
    <cfRule type="containsText" dxfId="364" priority="105" operator="containsText" text=" ">
      <formula>NOT(ISERROR(SEARCH(" ",HL5)))</formula>
    </cfRule>
  </conditionalFormatting>
  <conditionalFormatting sqref="HW5:HW45">
    <cfRule type="containsText" dxfId="363" priority="104" operator="containsText" text=" ">
      <formula>NOT(ISERROR(SEARCH(" ",HW5)))</formula>
    </cfRule>
  </conditionalFormatting>
  <conditionalFormatting sqref="IA5:IA45">
    <cfRule type="containsText" dxfId="362" priority="103" operator="containsText" text=" ">
      <formula>NOT(ISERROR(SEARCH(" ",IA5)))</formula>
    </cfRule>
  </conditionalFormatting>
  <conditionalFormatting sqref="IH5:IH45">
    <cfRule type="containsText" dxfId="361" priority="102" operator="containsText" text=" ">
      <formula>NOT(ISERROR(SEARCH(" ",IH5)))</formula>
    </cfRule>
  </conditionalFormatting>
  <conditionalFormatting sqref="IL5:IL45">
    <cfRule type="containsText" dxfId="360" priority="101" operator="containsText" text=" ">
      <formula>NOT(ISERROR(SEARCH(" ",IL5)))</formula>
    </cfRule>
  </conditionalFormatting>
  <conditionalFormatting sqref="IS5:IS45">
    <cfRule type="containsText" dxfId="359" priority="100" operator="containsText" text=" ">
      <formula>NOT(ISERROR(SEARCH(" ",IS5)))</formula>
    </cfRule>
  </conditionalFormatting>
  <conditionalFormatting sqref="IW5:IW45">
    <cfRule type="containsText" dxfId="358" priority="99" operator="containsText" text=" ">
      <formula>NOT(ISERROR(SEARCH(" ",IW5)))</formula>
    </cfRule>
  </conditionalFormatting>
  <conditionalFormatting sqref="JA5:JA45 JE5:JE45">
    <cfRule type="cellIs" dxfId="357" priority="93" operator="equal">
      <formula>"狂暴"</formula>
    </cfRule>
    <cfRule type="cellIs" dxfId="356" priority="94" operator="equal">
      <formula>"锁定"</formula>
    </cfRule>
    <cfRule type="cellIs" dxfId="355" priority="95" operator="equal">
      <formula>"钻石"</formula>
    </cfRule>
    <cfRule type="cellIs" dxfId="354" priority="96" operator="equal">
      <formula>"金币"</formula>
    </cfRule>
    <cfRule type="containsText" dxfId="353" priority="98" operator="containsText" text=" ">
      <formula>NOT(ISERROR(SEARCH(" ",JA5)))</formula>
    </cfRule>
  </conditionalFormatting>
  <conditionalFormatting sqref="JB5:JC45 JF5:JG45">
    <cfRule type="containsText" dxfId="352" priority="97" operator="containsText" text=" ">
      <formula>NOT(ISERROR(SEARCH(" ",JB5)))</formula>
    </cfRule>
  </conditionalFormatting>
  <conditionalFormatting sqref="JD5:JD45">
    <cfRule type="containsText" dxfId="351" priority="92" operator="containsText" text=" ">
      <formula>NOT(ISERROR(SEARCH(" ",JD5)))</formula>
    </cfRule>
  </conditionalFormatting>
  <conditionalFormatting sqref="JH5:JH45">
    <cfRule type="containsText" dxfId="350" priority="90" operator="containsText" text=" ">
      <formula>NOT(ISERROR(SEARCH(" ",JH5)))</formula>
    </cfRule>
  </conditionalFormatting>
  <conditionalFormatting sqref="JW5:JW29 KA5:KA29">
    <cfRule type="cellIs" dxfId="349" priority="83" operator="equal">
      <formula>"狂暴"</formula>
    </cfRule>
    <cfRule type="cellIs" dxfId="348" priority="84" operator="equal">
      <formula>"锁定"</formula>
    </cfRule>
    <cfRule type="cellIs" dxfId="347" priority="85" operator="equal">
      <formula>"钻石"</formula>
    </cfRule>
    <cfRule type="cellIs" dxfId="346" priority="86" operator="equal">
      <formula>"金币"</formula>
    </cfRule>
    <cfRule type="containsText" dxfId="345" priority="88" operator="containsText" text=" ">
      <formula>NOT(ISERROR(SEARCH(" ",JW5)))</formula>
    </cfRule>
  </conditionalFormatting>
  <conditionalFormatting sqref="JX5:JZ29 KB5:KD29">
    <cfRule type="containsText" dxfId="344" priority="87" operator="containsText" text=" ">
      <formula>NOT(ISERROR(SEARCH(" ",JX5)))</formula>
    </cfRule>
  </conditionalFormatting>
  <conditionalFormatting sqref="MC5:MC29">
    <cfRule type="containsText" dxfId="343" priority="82" operator="containsText" text=" ">
      <formula>NOT(ISERROR(SEARCH(" ",MC5)))</formula>
    </cfRule>
  </conditionalFormatting>
  <conditionalFormatting sqref="PM5:PM26">
    <cfRule type="containsText" dxfId="342" priority="81" operator="containsText" text=" ">
      <formula>NOT(ISERROR(SEARCH(" ",PM5)))</formula>
    </cfRule>
  </conditionalFormatting>
  <conditionalFormatting sqref="QM5 QM7 QM9 QM11 QM13 QM15 QM17 QM19 QM21 QM23 QM25 QM27 QM29 QM31 QM33 QM35 QM37 QM39 QM41 QM43 QM45 QM47">
    <cfRule type="containsText" dxfId="341" priority="80" operator="containsText" text=" ">
      <formula>NOT(ISERROR(SEARCH(" ",QM5)))</formula>
    </cfRule>
  </conditionalFormatting>
  <conditionalFormatting sqref="QM6 QM8 QM10 QM12 QM14 QM16 QM18 QM20 QM22 QM24 QM26 QM28 QM30 QM32 QM34 QM36 QM38 QM40 QM42 QM44 QM46 QM48">
    <cfRule type="containsText" dxfId="340" priority="79" operator="containsText" text=" ">
      <formula>NOT(ISERROR(SEARCH(" ",QM6)))</formula>
    </cfRule>
  </conditionalFormatting>
  <conditionalFormatting sqref="QI5:QI48">
    <cfRule type="containsText" dxfId="339" priority="78" operator="containsText" text=" ">
      <formula>NOT(ISERROR(SEARCH(" ",QI5)))</formula>
    </cfRule>
  </conditionalFormatting>
  <conditionalFormatting sqref="RB5 RB7 RB9 RB11 RB13 RB15 RB17 RB19 RB21 RB23 RB25 RB27 RB29 RB31 RB33 RB35 RB37 RB39 RB41 RF5:RF42">
    <cfRule type="cellIs" dxfId="338" priority="72" operator="equal">
      <formula>"狂暴"</formula>
    </cfRule>
    <cfRule type="cellIs" dxfId="337" priority="73" operator="equal">
      <formula>"锁定"</formula>
    </cfRule>
    <cfRule type="cellIs" dxfId="336" priority="74" operator="equal">
      <formula>"钻石"</formula>
    </cfRule>
    <cfRule type="cellIs" dxfId="335" priority="75" operator="equal">
      <formula>"金币"</formula>
    </cfRule>
    <cfRule type="containsText" dxfId="334" priority="77" operator="containsText" text=" ">
      <formula>NOT(ISERROR(SEARCH(" ",RB5)))</formula>
    </cfRule>
  </conditionalFormatting>
  <conditionalFormatting sqref="RC5:RD5 RG5:RH5 RC7:RD7 RC9:RE9 RC11:RD11 RC13:RD13 RC15:RD15 RC17:RD17 RC19:RD19 RC21:RD21 RC23:RE23 RC25:RD25 RC27:RD27 RC29:RD29 RC31:RD31 RC33:RD33 RC35:RD35 RC37:RD37 RC39:RD39 RC41:RD41 RG7:RH7 RG9:RH9 RG11:RH11 RG13:RH13 RG15:RH15 RG17:RH17 RG19:RH19 RG21:RH21 RG23:RH23 RG25:RH25 RG27:RH27 RG29:RH29 RG31:RH31 RG33:RH33 RG35:RH35 RG37:RH37 RG39:RH39 RG41:RH41 RE10:RE22 RE24:RE42">
    <cfRule type="containsText" dxfId="333" priority="76" operator="containsText" text=" ">
      <formula>NOT(ISERROR(SEARCH(" ",RC5)))</formula>
    </cfRule>
  </conditionalFormatting>
  <conditionalFormatting sqref="RB6 RB8 RB10 RB12 RB14 RB16 RB18 RB20 RB22 RB24 RB26 RB28 RB30 RB32 RB34 RB36 RB38 RB40 RB42">
    <cfRule type="cellIs" dxfId="332" priority="66" operator="equal">
      <formula>"狂暴"</formula>
    </cfRule>
    <cfRule type="cellIs" dxfId="331" priority="67" operator="equal">
      <formula>"锁定"</formula>
    </cfRule>
    <cfRule type="cellIs" dxfId="330" priority="68" operator="equal">
      <formula>"钻石"</formula>
    </cfRule>
    <cfRule type="cellIs" dxfId="329" priority="69" operator="equal">
      <formula>"金币"</formula>
    </cfRule>
    <cfRule type="containsText" dxfId="328" priority="71" operator="containsText" text=" ">
      <formula>NOT(ISERROR(SEARCH(" ",RB6)))</formula>
    </cfRule>
  </conditionalFormatting>
  <conditionalFormatting sqref="RC6:RD6 RG6:RH6 RC8:RE8 RC10:RD10 RC12:RD12 RC14:RD14 RC16:RD16 RC18:RD18 RC20:RD20 RC22:RD22 RC24:RD24 RC26:RD26 RC28:RD28 RC30:RD30 RC32:RD32 RC34:RD34 RC36:RD36 RC38:RD38 RC40:RD40 RC42:RD42 RG8:RH8 RG10:RH10 RG12:RH12 RG14:RH14 RG16:RH16 RG18:RH18 RG20:RH20 RG22:RH22 RG24:RH24 RG26:RH26 RG28:RH28 RG30:RH30 RG32:RH32 RG34:RH34 RG36:RH36 RG38:RH38 RG40:RH40 RG42:RH42">
    <cfRule type="containsText" dxfId="327" priority="70" operator="containsText" text=" ">
      <formula>NOT(ISERROR(SEARCH(" ",RC6)))</formula>
    </cfRule>
  </conditionalFormatting>
  <conditionalFormatting sqref="RI5:RI42">
    <cfRule type="containsText" dxfId="326" priority="65" operator="containsText" text=" ">
      <formula>NOT(ISERROR(SEARCH(" ",RI5)))</formula>
    </cfRule>
  </conditionalFormatting>
  <conditionalFormatting sqref="RE5 RE7">
    <cfRule type="containsText" dxfId="325" priority="64" operator="containsText" text=" ">
      <formula>NOT(ISERROR(SEARCH(" ",RE5)))</formula>
    </cfRule>
  </conditionalFormatting>
  <conditionalFormatting sqref="RE6">
    <cfRule type="containsText" dxfId="324" priority="63" operator="containsText" text=" ">
      <formula>NOT(ISERROR(SEARCH(" ",RE6)))</formula>
    </cfRule>
  </conditionalFormatting>
  <conditionalFormatting sqref="TE5 TI5">
    <cfRule type="cellIs" dxfId="323" priority="33" operator="equal">
      <formula>"狂暴"</formula>
    </cfRule>
    <cfRule type="cellIs" dxfId="322" priority="34" operator="equal">
      <formula>"锁定"</formula>
    </cfRule>
    <cfRule type="cellIs" dxfId="321" priority="35" operator="equal">
      <formula>"钻石"</formula>
    </cfRule>
    <cfRule type="cellIs" dxfId="320" priority="36" operator="equal">
      <formula>"金币"</formula>
    </cfRule>
    <cfRule type="containsText" dxfId="319" priority="38" operator="containsText" text=" ">
      <formula>NOT(ISERROR(SEARCH(" ",TE5)))</formula>
    </cfRule>
  </conditionalFormatting>
  <conditionalFormatting sqref="TF5:TH5 TJ5:TL5">
    <cfRule type="containsText" dxfId="318" priority="37" operator="containsText" text=" ">
      <formula>NOT(ISERROR(SEARCH(" ",TF5)))</formula>
    </cfRule>
  </conditionalFormatting>
  <conditionalFormatting sqref="TP5 TT5">
    <cfRule type="cellIs" dxfId="317" priority="27" operator="equal">
      <formula>"狂暴"</formula>
    </cfRule>
    <cfRule type="cellIs" dxfId="316" priority="28" operator="equal">
      <formula>"锁定"</formula>
    </cfRule>
    <cfRule type="cellIs" dxfId="315" priority="29" operator="equal">
      <formula>"钻石"</formula>
    </cfRule>
    <cfRule type="cellIs" dxfId="314" priority="30" operator="equal">
      <formula>"金币"</formula>
    </cfRule>
    <cfRule type="containsText" dxfId="313" priority="32" operator="containsText" text=" ">
      <formula>NOT(ISERROR(SEARCH(" ",TP5)))</formula>
    </cfRule>
  </conditionalFormatting>
  <conditionalFormatting sqref="TQ5:TS5 TU5:TW5">
    <cfRule type="containsText" dxfId="312" priority="31" operator="containsText" text=" ">
      <formula>NOT(ISERROR(SEARCH(" ",TQ5)))</formula>
    </cfRule>
  </conditionalFormatting>
  <conditionalFormatting sqref="KK5:KK29">
    <cfRule type="containsText" dxfId="311" priority="26" operator="containsText" text=" ">
      <formula>NOT(ISERROR(SEARCH(" ",KK5)))</formula>
    </cfRule>
  </conditionalFormatting>
  <conditionalFormatting sqref="RX5 SB5 RX7 RX9 RX11 RX13 RX15 RX17 RX19 RX21 RX23 RX25 RX27 RX29 RX31 RX33 RX35 RX37 RX39 SB7 SB9 SB11 SB13 SB15 SB17 SB19 SB21 SB23 SB25 SB27 SB29 SB31 SB33 SB35 SB37 SB39">
    <cfRule type="cellIs" dxfId="310" priority="20" operator="equal">
      <formula>"狂暴"</formula>
    </cfRule>
    <cfRule type="cellIs" dxfId="309" priority="21" operator="equal">
      <formula>"锁定"</formula>
    </cfRule>
    <cfRule type="cellIs" dxfId="308" priority="22" operator="equal">
      <formula>"钻石"</formula>
    </cfRule>
    <cfRule type="cellIs" dxfId="307" priority="23" operator="equal">
      <formula>"金币"</formula>
    </cfRule>
    <cfRule type="containsText" dxfId="306" priority="25" operator="containsText" text=" ">
      <formula>NOT(ISERROR(SEARCH(" ",RX5)))</formula>
    </cfRule>
  </conditionalFormatting>
  <conditionalFormatting sqref="RY5:SA5 SC5:SE5 RY7:RZ7 RY9:RZ9 RY11:RZ11 RY13:RZ13 RY15:RZ15 RY17:RZ17 RY19:RZ19 RY21:RZ21 RY23:RZ23 RY25:RZ25 RY27:RZ27 RY29:RZ29 RY31:RZ31 RY33:RZ33 RY35:RZ35 RY37:RZ37 RY39:RZ39 SA6:SA40 SC7:SE7 SC9:SE9 SC11:SE11 SC13:SE13 SC15:SE15 SC17:SE17 SC19:SE19 SC21:SE21 SC23:SE23 SC25:SE25 SC27:SE27 SC29:SE29 SC31:SE31 SC33:SE33 SC35:SE35 SC37:SE37 SC39:SE39">
    <cfRule type="containsText" dxfId="305" priority="24" operator="containsText" text=" ">
      <formula>NOT(ISERROR(SEARCH(" ",RY5)))</formula>
    </cfRule>
  </conditionalFormatting>
  <conditionalFormatting sqref="RX6 SB6 RX8 RX10 RX12 RX14 RX16 RX18 RX20 RX22 RX24 RX26 RX28 RX30 RX32 RX34 RX36 RX38 RX40 SB8 SB10 SB12 SB14 SB16 SB18 SB20 SB22 SB24 SB26 SB28 SB30 SB32 SB34 SB36 SB38 SB40">
    <cfRule type="cellIs" dxfId="304" priority="14" operator="equal">
      <formula>"狂暴"</formula>
    </cfRule>
    <cfRule type="cellIs" dxfId="303" priority="15" operator="equal">
      <formula>"锁定"</formula>
    </cfRule>
    <cfRule type="cellIs" dxfId="302" priority="16" operator="equal">
      <formula>"钻石"</formula>
    </cfRule>
    <cfRule type="cellIs" dxfId="301" priority="17" operator="equal">
      <formula>"金币"</formula>
    </cfRule>
    <cfRule type="containsText" dxfId="300" priority="19" operator="containsText" text=" ">
      <formula>NOT(ISERROR(SEARCH(" ",RX6)))</formula>
    </cfRule>
  </conditionalFormatting>
  <conditionalFormatting sqref="RY6:RZ6 SC6:SE6 RY8:RZ8 RY10:RZ10 RY12:RZ12 RY14:RZ14 RY16:RZ16 RY18:RZ18 RY20:RZ20 RY22:RZ22 RY24:RZ24 RY26:RZ26 RY28:RZ28 RY30:RZ30 RY32:RZ32 RY34:RZ34 RY36:RZ36 RY38:RZ38 RY40:RZ40 SC8:SE8 SC10:SE10 SC12:SE12 SC14:SE14 SC16:SE16 SC18:SE18 SC20:SE20 SC22:SE22 SC24:SE24 SC26:SE26 SC28:SE28 SC30:SE30 SC32:SE32 SC34:SE34 SC36:SE36 SC38:SE38 SC40:SE40">
    <cfRule type="containsText" dxfId="299" priority="18" operator="containsText" text=" ">
      <formula>NOT(ISERROR(SEARCH(" ",RY6)))</formula>
    </cfRule>
  </conditionalFormatting>
  <conditionalFormatting sqref="SI5 SM5 SI7 SI9 SI11 SI13 SI15 SI17 SI19 SI21 SI23 SI25 SI27 SI29 SI31 SI33 SI35 SI37 SI39 SM7 SM9 SM11 SM13 SM15 SM17 SM19 SM21 SM23 SM25 SM27 SM29 SM31 SM33 SM35 SM37 SM39">
    <cfRule type="cellIs" dxfId="298" priority="8" operator="equal">
      <formula>"狂暴"</formula>
    </cfRule>
    <cfRule type="cellIs" dxfId="297" priority="9" operator="equal">
      <formula>"锁定"</formula>
    </cfRule>
    <cfRule type="cellIs" dxfId="296" priority="10" operator="equal">
      <formula>"钻石"</formula>
    </cfRule>
    <cfRule type="cellIs" dxfId="295" priority="11" operator="equal">
      <formula>"金币"</formula>
    </cfRule>
    <cfRule type="containsText" dxfId="294" priority="13" operator="containsText" text=" ">
      <formula>NOT(ISERROR(SEARCH(" ",SI5)))</formula>
    </cfRule>
  </conditionalFormatting>
  <conditionalFormatting sqref="SJ5:SL5 SN5:SP5 SJ7:SK7 SJ9:SK9 SJ11:SK11 SJ13:SK13 SJ15:SK15 SJ17:SK17 SJ19:SK19 SJ21:SK21 SJ23:SK23 SJ25:SK25 SJ27:SK27 SJ29:SK29 SJ31:SK31 SJ33:SK33 SJ35:SK35 SJ37:SK37 SJ39:SK39 SL6:SL40 SN7:SP7 SN9:SP9 SN11:SP11 SN13:SP13 SN15:SP15 SN17:SP17 SN19:SP19 SN21:SP21 SN23:SP23 SN25:SP25 SN27:SP27 SN29:SP29 SN31:SP31 SN33:SP33 SN35:SP35 SN37:SP37 SN39:SP39">
    <cfRule type="containsText" dxfId="293" priority="12" operator="containsText" text=" ">
      <formula>NOT(ISERROR(SEARCH(" ",SJ5)))</formula>
    </cfRule>
  </conditionalFormatting>
  <conditionalFormatting sqref="SI6 SM6 SI8 SI10 SI12 SI14 SI16 SI18 SI20 SI22 SI24 SI26 SI28 SI30 SI32 SI34 SI36 SI38 SI40 SM8 SM10 SM12 SM14 SM16 SM18 SM20 SM22 SM24 SM26 SM28 SM30 SM32 SM34 SM36 SM38 SM40">
    <cfRule type="cellIs" dxfId="292" priority="2" operator="equal">
      <formula>"狂暴"</formula>
    </cfRule>
    <cfRule type="cellIs" dxfId="291" priority="3" operator="equal">
      <formula>"锁定"</formula>
    </cfRule>
    <cfRule type="cellIs" dxfId="290" priority="4" operator="equal">
      <formula>"钻石"</formula>
    </cfRule>
    <cfRule type="cellIs" dxfId="289" priority="5" operator="equal">
      <formula>"金币"</formula>
    </cfRule>
    <cfRule type="containsText" dxfId="288" priority="7" operator="containsText" text=" ">
      <formula>NOT(ISERROR(SEARCH(" ",SI6)))</formula>
    </cfRule>
  </conditionalFormatting>
  <conditionalFormatting sqref="SJ6:SK6 SN6:SP6 SJ8:SK8 SJ10:SK10 SJ12:SK12 SJ14:SK14 SJ16:SK16 SJ18:SK18 SJ20:SK20 SJ22:SK22 SJ24:SK24 SJ26:SK26 SJ28:SK28 SJ30:SK30 SJ32:SK32 SJ34:SK34 SJ36:SK36 SJ38:SK38 SJ40:SK40 SN8:SP8 SN10:SP10 SN12:SP12 SN14:SP14 SN16:SP16 SN18:SP18 SN20:SP20 SN22:SP22 SN24:SP24 SN26:SP26 SN28:SP28 SN30:SP30 SN32:SP32 SN34:SP34 SN36:SP36 SN38:SP38 SN40:SP40">
    <cfRule type="containsText" dxfId="287" priority="6" operator="containsText" text=" ">
      <formula>NOT(ISERROR(SEARCH(" ",SJ6)))</formula>
    </cfRule>
  </conditionalFormatting>
  <conditionalFormatting sqref="FM5:FM45">
    <cfRule type="containsText" dxfId="286" priority="1" operator="containsText" text=" ">
      <formula>NOT(ISERROR(SEARCH(" ",FM5)))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64"/>
  <sheetViews>
    <sheetView workbookViewId="0">
      <selection activeCell="N12" sqref="N12:N18"/>
    </sheetView>
  </sheetViews>
  <sheetFormatPr defaultColWidth="9" defaultRowHeight="15.6" x14ac:dyDescent="0.25"/>
  <cols>
    <col min="1" max="1" width="9.88671875" style="1" customWidth="1"/>
    <col min="2" max="2" width="15.21875" style="1" customWidth="1"/>
    <col min="3" max="3" width="31.44140625" style="1" customWidth="1"/>
    <col min="4" max="4" width="15.109375" style="1" customWidth="1"/>
    <col min="5" max="6" width="28.6640625" style="1" customWidth="1"/>
    <col min="7" max="10" width="9" style="1"/>
    <col min="11" max="11" width="10.44140625" style="1" customWidth="1"/>
    <col min="12" max="14" width="9" style="1"/>
    <col min="15" max="15" width="9.77734375" style="1" customWidth="1"/>
    <col min="16" max="18" width="9" style="1"/>
    <col min="19" max="19" width="11.6640625" style="1" customWidth="1"/>
    <col min="20" max="16384" width="9" style="1"/>
  </cols>
  <sheetData>
    <row r="1" spans="1:23" x14ac:dyDescent="0.35">
      <c r="A1" s="2" t="s">
        <v>0</v>
      </c>
      <c r="B1" s="2" t="s">
        <v>0</v>
      </c>
      <c r="C1" s="30" t="s">
        <v>0</v>
      </c>
      <c r="D1" s="86" t="s">
        <v>0</v>
      </c>
      <c r="E1" s="86" t="s">
        <v>0</v>
      </c>
      <c r="F1" s="86" t="s">
        <v>1</v>
      </c>
    </row>
    <row r="2" spans="1:23" x14ac:dyDescent="0.35">
      <c r="A2" s="2" t="s">
        <v>7</v>
      </c>
      <c r="B2" s="2" t="s">
        <v>7</v>
      </c>
      <c r="C2" s="30" t="s">
        <v>9</v>
      </c>
      <c r="D2" s="86" t="s">
        <v>9</v>
      </c>
      <c r="E2" s="86" t="s">
        <v>9</v>
      </c>
      <c r="F2" s="86" t="s">
        <v>9</v>
      </c>
      <c r="H2" s="65"/>
      <c r="K2" s="1" t="s">
        <v>1383</v>
      </c>
      <c r="P2" s="1" t="str">
        <f>RIGHT(D5,LEN(LEFT(D5,2)))</f>
        <v/>
      </c>
    </row>
    <row r="3" spans="1:23" x14ac:dyDescent="0.35">
      <c r="A3" s="2" t="s">
        <v>1384</v>
      </c>
      <c r="B3" s="2" t="s">
        <v>1385</v>
      </c>
      <c r="C3" s="30" t="s">
        <v>1386</v>
      </c>
      <c r="D3" s="86" t="s">
        <v>1387</v>
      </c>
      <c r="E3" s="86" t="s">
        <v>1388</v>
      </c>
      <c r="F3" s="86" t="s">
        <v>1389</v>
      </c>
      <c r="H3" s="69"/>
    </row>
    <row r="4" spans="1:23" s="69" customFormat="1" ht="92.4" x14ac:dyDescent="0.35">
      <c r="A4" s="60" t="s">
        <v>1390</v>
      </c>
      <c r="B4" s="60" t="s">
        <v>1391</v>
      </c>
      <c r="C4" s="4" t="s">
        <v>653</v>
      </c>
      <c r="D4" s="87" t="s">
        <v>1392</v>
      </c>
      <c r="E4" s="87" t="s">
        <v>1393</v>
      </c>
      <c r="F4" s="86" t="s">
        <v>1394</v>
      </c>
      <c r="H4" s="88" t="s">
        <v>1395</v>
      </c>
      <c r="J4" s="69" t="s">
        <v>1396</v>
      </c>
      <c r="K4" s="36" t="s">
        <v>559</v>
      </c>
      <c r="L4" s="37" t="s">
        <v>405</v>
      </c>
      <c r="M4" s="37" t="s">
        <v>406</v>
      </c>
      <c r="N4" s="38" t="s">
        <v>407</v>
      </c>
      <c r="O4" s="122" t="s">
        <v>1397</v>
      </c>
      <c r="P4" s="90" t="s">
        <v>568</v>
      </c>
      <c r="Q4" s="69">
        <f>10+20+30+40+50</f>
        <v>150</v>
      </c>
      <c r="S4" s="22">
        <f>'抽奖|MoonBless'!DN4</f>
        <v>0</v>
      </c>
      <c r="T4" s="91" t="str">
        <f>'抽奖|MoonBless'!DO4</f>
        <v>人民币价值</v>
      </c>
      <c r="U4" s="92" t="str">
        <f>'抽奖|MoonBless'!DP4</f>
        <v>价值
钻石价值</v>
      </c>
      <c r="V4" s="91" t="str">
        <f>'抽奖|MoonBless'!DQ4</f>
        <v>物品类型</v>
      </c>
      <c r="W4" s="93" t="str">
        <f>'抽奖|MoonBless'!DR4</f>
        <v>id</v>
      </c>
    </row>
    <row r="5" spans="1:23" x14ac:dyDescent="0.25">
      <c r="A5" s="1">
        <v>1</v>
      </c>
      <c r="B5" s="1">
        <v>1</v>
      </c>
      <c r="C5" s="1" t="str">
        <f t="shared" ref="C5:C18" si="0">L5&amp;"|"&amp;M5&amp;"|"&amp;N5</f>
        <v>1|2|20000</v>
      </c>
      <c r="E5" s="1" t="s">
        <v>1398</v>
      </c>
      <c r="F5" s="6" t="s">
        <v>1399</v>
      </c>
      <c r="H5" s="1">
        <f>IF(G5&gt;0,1,0)</f>
        <v>0</v>
      </c>
      <c r="J5" s="1">
        <v>1</v>
      </c>
      <c r="K5" s="40" t="s">
        <v>391</v>
      </c>
      <c r="L5" s="11">
        <f t="shared" ref="L5:L18" si="1">VLOOKUP(K5,S:W,4,0)</f>
        <v>1</v>
      </c>
      <c r="M5" s="11">
        <f t="shared" ref="M5:M18" si="2">VLOOKUP(K5,S:W,5,0)</f>
        <v>2</v>
      </c>
      <c r="N5" s="41">
        <v>20000</v>
      </c>
      <c r="O5" s="123">
        <f>N5*J5</f>
        <v>20000</v>
      </c>
      <c r="P5" s="19">
        <f t="shared" ref="P5:P18" si="3">VLOOKUP(K5,S:W,2,0)*N5</f>
        <v>0.1</v>
      </c>
      <c r="Q5" s="1" t="s">
        <v>1400</v>
      </c>
      <c r="R5" s="1">
        <f>SUMIF($K$5:$K$34,"金币",$N$5:$N$34)</f>
        <v>1440000</v>
      </c>
      <c r="S5" s="10" t="str">
        <f>'抽奖|MoonBless'!DN5</f>
        <v>人民币</v>
      </c>
      <c r="T5" s="11">
        <f>'抽奖|MoonBless'!DO5</f>
        <v>1</v>
      </c>
      <c r="U5" s="11">
        <f>'抽奖|MoonBless'!DP5</f>
        <v>20</v>
      </c>
      <c r="V5" s="11">
        <f>'抽奖|MoonBless'!DQ5</f>
        <v>1</v>
      </c>
      <c r="W5" s="19">
        <f>'抽奖|MoonBless'!DR5</f>
        <v>0</v>
      </c>
    </row>
    <row r="6" spans="1:23" x14ac:dyDescent="0.25">
      <c r="A6" s="1">
        <v>2</v>
      </c>
      <c r="B6" s="1">
        <v>1</v>
      </c>
      <c r="C6" s="1" t="str">
        <f t="shared" si="0"/>
        <v>1|2|50000</v>
      </c>
      <c r="D6" s="1" t="s">
        <v>365</v>
      </c>
      <c r="E6" s="1" t="s">
        <v>1398</v>
      </c>
      <c r="F6" s="6" t="s">
        <v>1399</v>
      </c>
      <c r="H6" s="1">
        <v>0</v>
      </c>
      <c r="J6" s="1">
        <f t="shared" ref="J6:J11" si="4">(LEFT(D6,1)+RIGHT(D6,LEN(D6)-LEN(LEFT(D6,2))))/2</f>
        <v>6</v>
      </c>
      <c r="K6" s="40" t="s">
        <v>391</v>
      </c>
      <c r="L6" s="11">
        <f t="shared" si="1"/>
        <v>1</v>
      </c>
      <c r="M6" s="11">
        <f t="shared" si="2"/>
        <v>2</v>
      </c>
      <c r="N6" s="41">
        <v>50000</v>
      </c>
      <c r="O6" s="123">
        <f t="shared" ref="O6:O11" si="5">N6*J6</f>
        <v>300000</v>
      </c>
      <c r="P6" s="19">
        <f t="shared" si="3"/>
        <v>0.25</v>
      </c>
      <c r="Q6" s="1" t="s">
        <v>1401</v>
      </c>
      <c r="R6" s="1">
        <f>SUMIF($K$5:$K$34,"钻石",$N$5:$N$34)</f>
        <v>0</v>
      </c>
      <c r="S6" s="10" t="str">
        <f>'抽奖|MoonBless'!DN6</f>
        <v>钻石</v>
      </c>
      <c r="T6" s="11">
        <f>'抽奖|MoonBless'!DO6</f>
        <v>0.1</v>
      </c>
      <c r="U6" s="11">
        <f>'抽奖|MoonBless'!DP6</f>
        <v>2</v>
      </c>
      <c r="V6" s="11">
        <f>'抽奖|MoonBless'!DQ6</f>
        <v>1</v>
      </c>
      <c r="W6" s="19">
        <f>'抽奖|MoonBless'!DR6</f>
        <v>1</v>
      </c>
    </row>
    <row r="7" spans="1:23" x14ac:dyDescent="0.25">
      <c r="A7" s="1">
        <v>3</v>
      </c>
      <c r="B7" s="1">
        <v>1</v>
      </c>
      <c r="C7" s="1" t="str">
        <f t="shared" si="0"/>
        <v>1|2|80000</v>
      </c>
      <c r="D7" s="1" t="s">
        <v>1402</v>
      </c>
      <c r="E7" s="1" t="s">
        <v>1398</v>
      </c>
      <c r="F7" s="6" t="s">
        <v>1399</v>
      </c>
      <c r="H7" s="1">
        <v>1</v>
      </c>
      <c r="J7" s="1">
        <f t="shared" si="4"/>
        <v>5</v>
      </c>
      <c r="K7" s="40" t="s">
        <v>391</v>
      </c>
      <c r="L7" s="11">
        <f t="shared" si="1"/>
        <v>1</v>
      </c>
      <c r="M7" s="11">
        <f t="shared" si="2"/>
        <v>2</v>
      </c>
      <c r="N7" s="41">
        <v>80000</v>
      </c>
      <c r="O7" s="123">
        <f t="shared" si="5"/>
        <v>400000</v>
      </c>
      <c r="P7" s="19">
        <f t="shared" si="3"/>
        <v>0.4</v>
      </c>
      <c r="Q7" s="1" t="s">
        <v>1403</v>
      </c>
      <c r="R7" s="1">
        <f>SUMIF($K$5:$K$34,"锁定",$N$5:$N$34)</f>
        <v>0</v>
      </c>
      <c r="S7" s="10" t="str">
        <f>'抽奖|MoonBless'!DN7</f>
        <v>金币</v>
      </c>
      <c r="T7" s="11">
        <f>'抽奖|MoonBless'!DO7</f>
        <v>5.0000000000000004E-6</v>
      </c>
      <c r="U7" s="11">
        <f>'抽奖|MoonBless'!DP7</f>
        <v>1E-4</v>
      </c>
      <c r="V7" s="11">
        <f>'抽奖|MoonBless'!DQ7</f>
        <v>1</v>
      </c>
      <c r="W7" s="19">
        <f>'抽奖|MoonBless'!DR7</f>
        <v>2</v>
      </c>
    </row>
    <row r="8" spans="1:23" x14ac:dyDescent="0.25">
      <c r="A8" s="1">
        <v>4</v>
      </c>
      <c r="B8" s="1">
        <v>1</v>
      </c>
      <c r="C8" s="1" t="str">
        <f t="shared" si="0"/>
        <v>1|2|100000</v>
      </c>
      <c r="D8" s="1" t="s">
        <v>357</v>
      </c>
      <c r="E8" s="1" t="s">
        <v>1398</v>
      </c>
      <c r="F8" s="6" t="s">
        <v>1399</v>
      </c>
      <c r="H8" s="1">
        <v>0</v>
      </c>
      <c r="J8" s="1">
        <f t="shared" si="4"/>
        <v>4.5</v>
      </c>
      <c r="K8" s="40" t="s">
        <v>391</v>
      </c>
      <c r="L8" s="11">
        <f t="shared" si="1"/>
        <v>1</v>
      </c>
      <c r="M8" s="11">
        <f t="shared" si="2"/>
        <v>2</v>
      </c>
      <c r="N8" s="41">
        <v>100000</v>
      </c>
      <c r="O8" s="123">
        <f t="shared" si="5"/>
        <v>450000</v>
      </c>
      <c r="P8" s="19">
        <f t="shared" si="3"/>
        <v>0.5</v>
      </c>
      <c r="Q8" s="1" t="s">
        <v>1404</v>
      </c>
      <c r="R8" s="1">
        <f>SUMIF($K$5:$K$34,"狂暴",$N$5:$N$34)</f>
        <v>0</v>
      </c>
      <c r="S8" s="10" t="str">
        <f>'抽奖|MoonBless'!DN8</f>
        <v>锁定</v>
      </c>
      <c r="T8" s="11">
        <f>'抽奖|MoonBless'!DO8</f>
        <v>0.1</v>
      </c>
      <c r="U8" s="11">
        <f>'抽奖|MoonBless'!DP8</f>
        <v>2</v>
      </c>
      <c r="V8" s="11">
        <f>'抽奖|MoonBless'!DQ8</f>
        <v>2</v>
      </c>
      <c r="W8" s="19">
        <f>'抽奖|MoonBless'!DR8</f>
        <v>1001</v>
      </c>
    </row>
    <row r="9" spans="1:23" x14ac:dyDescent="0.25">
      <c r="A9" s="1">
        <v>5</v>
      </c>
      <c r="B9" s="1">
        <v>1</v>
      </c>
      <c r="C9" s="1" t="str">
        <f t="shared" si="0"/>
        <v>1|2|120000</v>
      </c>
      <c r="D9" s="1" t="s">
        <v>1405</v>
      </c>
      <c r="E9" s="1" t="s">
        <v>1398</v>
      </c>
      <c r="F9" s="6" t="s">
        <v>1399</v>
      </c>
      <c r="H9" s="1">
        <v>0</v>
      </c>
      <c r="J9" s="1">
        <f t="shared" si="4"/>
        <v>4</v>
      </c>
      <c r="K9" s="40" t="s">
        <v>391</v>
      </c>
      <c r="L9" s="11">
        <f t="shared" si="1"/>
        <v>1</v>
      </c>
      <c r="M9" s="11">
        <f t="shared" si="2"/>
        <v>2</v>
      </c>
      <c r="N9" s="41">
        <v>120000</v>
      </c>
      <c r="O9" s="123">
        <f t="shared" si="5"/>
        <v>480000</v>
      </c>
      <c r="P9" s="19">
        <f t="shared" si="3"/>
        <v>0.60000000000000009</v>
      </c>
      <c r="S9" s="10" t="str">
        <f>'抽奖|MoonBless'!DN9</f>
        <v>冰冻</v>
      </c>
      <c r="T9" s="11">
        <f>'抽奖|MoonBless'!DO9</f>
        <v>0.25</v>
      </c>
      <c r="U9" s="11">
        <f>'抽奖|MoonBless'!DP9</f>
        <v>5</v>
      </c>
      <c r="V9" s="11">
        <f>'抽奖|MoonBless'!DQ9</f>
        <v>2</v>
      </c>
      <c r="W9" s="19">
        <f>'抽奖|MoonBless'!DR9</f>
        <v>1002</v>
      </c>
    </row>
    <row r="10" spans="1:23" ht="16.2" x14ac:dyDescent="0.25">
      <c r="A10" s="89">
        <v>6</v>
      </c>
      <c r="B10" s="1">
        <v>1</v>
      </c>
      <c r="C10" s="1" t="str">
        <f t="shared" si="0"/>
        <v>1|2|150000</v>
      </c>
      <c r="D10" s="1" t="s">
        <v>1405</v>
      </c>
      <c r="E10" s="1" t="s">
        <v>1398</v>
      </c>
      <c r="F10" s="6" t="s">
        <v>1399</v>
      </c>
      <c r="H10" s="1">
        <v>0</v>
      </c>
      <c r="J10" s="1">
        <f t="shared" si="4"/>
        <v>4</v>
      </c>
      <c r="K10" s="40" t="s">
        <v>391</v>
      </c>
      <c r="L10" s="11">
        <f t="shared" si="1"/>
        <v>1</v>
      </c>
      <c r="M10" s="11">
        <f t="shared" si="2"/>
        <v>2</v>
      </c>
      <c r="N10" s="41">
        <v>150000</v>
      </c>
      <c r="O10" s="123">
        <f t="shared" si="5"/>
        <v>600000</v>
      </c>
      <c r="P10" s="19">
        <f t="shared" si="3"/>
        <v>0.75000000000000011</v>
      </c>
      <c r="S10" s="10" t="str">
        <f>'抽奖|MoonBless'!DN10</f>
        <v>狂暴</v>
      </c>
      <c r="T10" s="11">
        <f>'抽奖|MoonBless'!DO10</f>
        <v>0.5</v>
      </c>
      <c r="U10" s="11">
        <f>'抽奖|MoonBless'!DP10</f>
        <v>10</v>
      </c>
      <c r="V10" s="11">
        <f>'抽奖|MoonBless'!DQ10</f>
        <v>2</v>
      </c>
      <c r="W10" s="19">
        <f>'抽奖|MoonBless'!DR10</f>
        <v>1003</v>
      </c>
    </row>
    <row r="11" spans="1:23" x14ac:dyDescent="0.25">
      <c r="A11" s="1">
        <v>7</v>
      </c>
      <c r="B11" s="1">
        <v>1</v>
      </c>
      <c r="C11" s="1" t="str">
        <f t="shared" si="0"/>
        <v>1|2|200000</v>
      </c>
      <c r="D11" s="1" t="s">
        <v>359</v>
      </c>
      <c r="E11" s="1" t="s">
        <v>1398</v>
      </c>
      <c r="F11" s="6" t="s">
        <v>1399</v>
      </c>
      <c r="H11" s="1">
        <v>1</v>
      </c>
      <c r="J11" s="1">
        <f t="shared" si="4"/>
        <v>3.5</v>
      </c>
      <c r="K11" s="40" t="s">
        <v>391</v>
      </c>
      <c r="L11" s="11">
        <f t="shared" si="1"/>
        <v>1</v>
      </c>
      <c r="M11" s="11">
        <f t="shared" si="2"/>
        <v>2</v>
      </c>
      <c r="N11" s="41">
        <v>200000</v>
      </c>
      <c r="O11" s="123">
        <f t="shared" si="5"/>
        <v>700000</v>
      </c>
      <c r="P11" s="19">
        <f t="shared" si="3"/>
        <v>1</v>
      </c>
      <c r="S11" s="10" t="str">
        <f>'抽奖|MoonBless'!DN11</f>
        <v>召唤</v>
      </c>
      <c r="T11" s="11">
        <f>'抽奖|MoonBless'!DO11</f>
        <v>0.1</v>
      </c>
      <c r="U11" s="11">
        <f>'抽奖|MoonBless'!DP11</f>
        <v>2</v>
      </c>
      <c r="V11" s="11">
        <f>'抽奖|MoonBless'!DQ11</f>
        <v>2</v>
      </c>
      <c r="W11" s="19">
        <f>'抽奖|MoonBless'!DR11</f>
        <v>1004</v>
      </c>
    </row>
    <row r="12" spans="1:23" x14ac:dyDescent="0.25">
      <c r="A12" s="1">
        <v>8</v>
      </c>
      <c r="B12" s="1">
        <v>2</v>
      </c>
      <c r="C12" s="1" t="str">
        <f t="shared" si="0"/>
        <v>1|2|20000</v>
      </c>
      <c r="E12" s="1" t="s">
        <v>1398</v>
      </c>
      <c r="H12" s="1">
        <v>0</v>
      </c>
      <c r="K12" s="40" t="s">
        <v>391</v>
      </c>
      <c r="L12" s="11">
        <f t="shared" si="1"/>
        <v>1</v>
      </c>
      <c r="M12" s="11">
        <f t="shared" si="2"/>
        <v>2</v>
      </c>
      <c r="N12" s="41">
        <f>N5</f>
        <v>20000</v>
      </c>
      <c r="O12" s="123"/>
      <c r="P12" s="19">
        <f t="shared" si="3"/>
        <v>0.1</v>
      </c>
      <c r="S12" s="10" t="str">
        <f>'抽奖|MoonBless'!DN12</f>
        <v>福卡</v>
      </c>
      <c r="T12" s="11">
        <f>'抽奖|MoonBless'!DO12</f>
        <v>7.5000000000000002E-4</v>
      </c>
      <c r="U12" s="11">
        <f>'抽奖|MoonBless'!DP12</f>
        <v>1.5000000000000001E-2</v>
      </c>
      <c r="V12" s="11">
        <f>'抽奖|MoonBless'!DQ12</f>
        <v>2</v>
      </c>
      <c r="W12" s="19">
        <f>'抽奖|MoonBless'!DR12</f>
        <v>1204</v>
      </c>
    </row>
    <row r="13" spans="1:23" x14ac:dyDescent="0.25">
      <c r="A13" s="1">
        <v>9</v>
      </c>
      <c r="B13" s="1">
        <v>2</v>
      </c>
      <c r="C13" s="1" t="str">
        <f t="shared" si="0"/>
        <v>1|2|50000</v>
      </c>
      <c r="E13" s="1" t="s">
        <v>1398</v>
      </c>
      <c r="H13" s="1">
        <v>0</v>
      </c>
      <c r="K13" s="40" t="s">
        <v>391</v>
      </c>
      <c r="L13" s="11">
        <f t="shared" si="1"/>
        <v>1</v>
      </c>
      <c r="M13" s="11">
        <f t="shared" si="2"/>
        <v>2</v>
      </c>
      <c r="N13" s="41">
        <f t="shared" ref="N13:N18" si="6">N6</f>
        <v>50000</v>
      </c>
      <c r="O13" s="123"/>
      <c r="P13" s="19">
        <f t="shared" si="3"/>
        <v>0.25</v>
      </c>
      <c r="S13" s="10" t="str">
        <f>'抽奖|MoonBless'!DN13</f>
        <v>超级武器1</v>
      </c>
      <c r="T13" s="11">
        <f>'抽奖|MoonBless'!DO13</f>
        <v>5</v>
      </c>
      <c r="U13" s="11">
        <f>'抽奖|MoonBless'!DP13</f>
        <v>100</v>
      </c>
      <c r="V13" s="11">
        <f>'抽奖|MoonBless'!DQ13</f>
        <v>2</v>
      </c>
      <c r="W13" s="19">
        <f>'抽奖|MoonBless'!DR13</f>
        <v>1005</v>
      </c>
    </row>
    <row r="14" spans="1:23" x14ac:dyDescent="0.25">
      <c r="A14" s="1">
        <v>10</v>
      </c>
      <c r="B14" s="1">
        <v>2</v>
      </c>
      <c r="C14" s="1" t="str">
        <f t="shared" si="0"/>
        <v>1|2|80000</v>
      </c>
      <c r="E14" s="1" t="s">
        <v>1398</v>
      </c>
      <c r="H14" s="1">
        <v>0</v>
      </c>
      <c r="K14" s="40" t="s">
        <v>391</v>
      </c>
      <c r="L14" s="11">
        <f t="shared" si="1"/>
        <v>1</v>
      </c>
      <c r="M14" s="11">
        <f t="shared" si="2"/>
        <v>2</v>
      </c>
      <c r="N14" s="41">
        <f t="shared" si="6"/>
        <v>80000</v>
      </c>
      <c r="O14" s="123"/>
      <c r="P14" s="19">
        <f t="shared" si="3"/>
        <v>0.4</v>
      </c>
      <c r="S14" s="10" t="str">
        <f>'抽奖|MoonBless'!DN14</f>
        <v>超级武器2</v>
      </c>
      <c r="T14" s="11">
        <f>'抽奖|MoonBless'!DO14</f>
        <v>10</v>
      </c>
      <c r="U14" s="11">
        <f>'抽奖|MoonBless'!DP14</f>
        <v>200</v>
      </c>
      <c r="V14" s="11">
        <f>'抽奖|MoonBless'!DQ14</f>
        <v>2</v>
      </c>
      <c r="W14" s="19">
        <f>'抽奖|MoonBless'!DR14</f>
        <v>1006</v>
      </c>
    </row>
    <row r="15" spans="1:23" x14ac:dyDescent="0.25">
      <c r="A15" s="1">
        <v>11</v>
      </c>
      <c r="B15" s="1">
        <v>2</v>
      </c>
      <c r="C15" s="1" t="str">
        <f t="shared" si="0"/>
        <v>1|2|100000</v>
      </c>
      <c r="E15" s="1" t="s">
        <v>1398</v>
      </c>
      <c r="H15" s="1">
        <v>1</v>
      </c>
      <c r="K15" s="40" t="s">
        <v>391</v>
      </c>
      <c r="L15" s="11">
        <f t="shared" si="1"/>
        <v>1</v>
      </c>
      <c r="M15" s="11">
        <f t="shared" si="2"/>
        <v>2</v>
      </c>
      <c r="N15" s="41">
        <f t="shared" si="6"/>
        <v>100000</v>
      </c>
      <c r="O15" s="123"/>
      <c r="P15" s="19">
        <f t="shared" si="3"/>
        <v>0.5</v>
      </c>
      <c r="S15" s="10" t="str">
        <f>'抽奖|MoonBless'!DN15</f>
        <v>超级武器3</v>
      </c>
      <c r="T15" s="11">
        <f>'抽奖|MoonBless'!DO15</f>
        <v>25</v>
      </c>
      <c r="U15" s="11">
        <f>'抽奖|MoonBless'!DP15</f>
        <v>500</v>
      </c>
      <c r="V15" s="11">
        <f>'抽奖|MoonBless'!DQ15</f>
        <v>2</v>
      </c>
      <c r="W15" s="19">
        <f>'抽奖|MoonBless'!DR15</f>
        <v>1007</v>
      </c>
    </row>
    <row r="16" spans="1:23" ht="16.2" x14ac:dyDescent="0.25">
      <c r="A16" s="89">
        <v>12</v>
      </c>
      <c r="B16" s="1">
        <v>2</v>
      </c>
      <c r="C16" s="1" t="str">
        <f t="shared" si="0"/>
        <v>1|2|120000</v>
      </c>
      <c r="E16" s="1" t="s">
        <v>1398</v>
      </c>
      <c r="H16" s="1">
        <v>0</v>
      </c>
      <c r="K16" s="40" t="s">
        <v>391</v>
      </c>
      <c r="L16" s="11">
        <f t="shared" si="1"/>
        <v>1</v>
      </c>
      <c r="M16" s="11">
        <f t="shared" si="2"/>
        <v>2</v>
      </c>
      <c r="N16" s="41">
        <f t="shared" si="6"/>
        <v>120000</v>
      </c>
      <c r="O16" s="123"/>
      <c r="P16" s="19">
        <f t="shared" si="3"/>
        <v>0.60000000000000009</v>
      </c>
      <c r="S16" s="10" t="str">
        <f>'抽奖|MoonBless'!DN16</f>
        <v>超级武器4</v>
      </c>
      <c r="T16" s="11">
        <f>'抽奖|MoonBless'!DO16</f>
        <v>50</v>
      </c>
      <c r="U16" s="11">
        <f>'抽奖|MoonBless'!DP16</f>
        <v>1000</v>
      </c>
      <c r="V16" s="11">
        <f>'抽奖|MoonBless'!DQ16</f>
        <v>2</v>
      </c>
      <c r="W16" s="19">
        <f>'抽奖|MoonBless'!DR16</f>
        <v>1008</v>
      </c>
    </row>
    <row r="17" spans="1:23" x14ac:dyDescent="0.25">
      <c r="A17" s="1">
        <v>13</v>
      </c>
      <c r="B17" s="1">
        <v>2</v>
      </c>
      <c r="C17" s="1" t="str">
        <f t="shared" si="0"/>
        <v>1|2|150000</v>
      </c>
      <c r="E17" s="1" t="s">
        <v>1398</v>
      </c>
      <c r="H17" s="1">
        <v>0</v>
      </c>
      <c r="K17" s="40" t="s">
        <v>391</v>
      </c>
      <c r="L17" s="11">
        <f t="shared" si="1"/>
        <v>1</v>
      </c>
      <c r="M17" s="11">
        <f t="shared" si="2"/>
        <v>2</v>
      </c>
      <c r="N17" s="41">
        <f t="shared" si="6"/>
        <v>150000</v>
      </c>
      <c r="O17" s="123"/>
      <c r="P17" s="19">
        <f t="shared" si="3"/>
        <v>0.75000000000000011</v>
      </c>
      <c r="S17" s="10" t="str">
        <f>'抽奖|MoonBless'!DN17</f>
        <v>5元话费卡</v>
      </c>
      <c r="T17" s="11">
        <f>'抽奖|MoonBless'!DO17</f>
        <v>5</v>
      </c>
      <c r="U17" s="11">
        <f>'抽奖|MoonBless'!DP17</f>
        <v>100</v>
      </c>
      <c r="V17" s="11">
        <f>'抽奖|MoonBless'!DQ17</f>
        <v>2</v>
      </c>
      <c r="W17" s="19">
        <f>'抽奖|MoonBless'!DR17</f>
        <v>1206</v>
      </c>
    </row>
    <row r="18" spans="1:23" x14ac:dyDescent="0.25">
      <c r="A18" s="1">
        <v>14</v>
      </c>
      <c r="B18" s="1">
        <v>2</v>
      </c>
      <c r="C18" s="1" t="str">
        <f t="shared" si="0"/>
        <v>1|2|200000</v>
      </c>
      <c r="E18" s="1" t="s">
        <v>1398</v>
      </c>
      <c r="H18" s="1">
        <v>0</v>
      </c>
      <c r="K18" s="40" t="s">
        <v>391</v>
      </c>
      <c r="L18" s="11">
        <f t="shared" si="1"/>
        <v>1</v>
      </c>
      <c r="M18" s="11">
        <f t="shared" si="2"/>
        <v>2</v>
      </c>
      <c r="N18" s="41">
        <f t="shared" si="6"/>
        <v>200000</v>
      </c>
      <c r="O18" s="123"/>
      <c r="P18" s="19">
        <f t="shared" si="3"/>
        <v>1</v>
      </c>
      <c r="S18" s="10" t="str">
        <f>'抽奖|MoonBless'!DN18</f>
        <v>2元话费卡</v>
      </c>
      <c r="T18" s="11">
        <f>'抽奖|MoonBless'!DO18</f>
        <v>2</v>
      </c>
      <c r="U18" s="11">
        <f>'抽奖|MoonBless'!DP18</f>
        <v>40</v>
      </c>
      <c r="V18" s="11">
        <f>'抽奖|MoonBless'!DQ18</f>
        <v>2</v>
      </c>
      <c r="W18" s="19">
        <f>'抽奖|MoonBless'!DR18</f>
        <v>1205</v>
      </c>
    </row>
    <row r="19" spans="1:23" ht="16.2" x14ac:dyDescent="0.25">
      <c r="K19" s="43"/>
      <c r="L19" s="11"/>
      <c r="M19" s="11"/>
      <c r="N19" s="41"/>
      <c r="O19" s="123"/>
      <c r="P19" s="19"/>
      <c r="S19" s="13" t="str">
        <f>'抽奖|MoonBless'!DN19</f>
        <v>高压锅</v>
      </c>
      <c r="T19" s="14">
        <f>'抽奖|MoonBless'!DO19</f>
        <v>200</v>
      </c>
      <c r="U19" s="14">
        <f>'抽奖|MoonBless'!DP19</f>
        <v>4000</v>
      </c>
      <c r="V19" s="14">
        <f>'抽奖|MoonBless'!DQ19</f>
        <v>2</v>
      </c>
      <c r="W19" s="21">
        <f>'抽奖|MoonBless'!DR19</f>
        <v>1208</v>
      </c>
    </row>
    <row r="20" spans="1:23" x14ac:dyDescent="0.25">
      <c r="K20" s="40"/>
      <c r="L20" s="11"/>
      <c r="M20" s="11"/>
      <c r="N20" s="41"/>
      <c r="O20" s="123"/>
      <c r="P20" s="19"/>
      <c r="S20" s="1" t="str">
        <f>'抽奖|MoonBless'!DN20</f>
        <v>30元话费卡</v>
      </c>
      <c r="T20" s="1">
        <f>'抽奖|MoonBless'!DO20</f>
        <v>30</v>
      </c>
      <c r="U20" s="1">
        <f>'抽奖|MoonBless'!DP20</f>
        <v>600</v>
      </c>
      <c r="V20" s="1">
        <f>'抽奖|MoonBless'!DQ20</f>
        <v>2</v>
      </c>
      <c r="W20" s="1">
        <f>'抽奖|MoonBless'!DR20</f>
        <v>1209</v>
      </c>
    </row>
    <row r="21" spans="1:23" x14ac:dyDescent="0.25">
      <c r="K21" s="40"/>
      <c r="L21" s="11"/>
      <c r="M21" s="11"/>
      <c r="N21" s="41"/>
      <c r="O21" s="123"/>
      <c r="P21" s="19"/>
      <c r="S21" s="1" t="str">
        <f>'抽奖|MoonBless'!DN21</f>
        <v>50元话费卡</v>
      </c>
      <c r="T21" s="1">
        <f>'抽奖|MoonBless'!DO21</f>
        <v>50</v>
      </c>
      <c r="U21" s="1">
        <f>'抽奖|MoonBless'!DP21</f>
        <v>1000</v>
      </c>
      <c r="V21" s="1">
        <f>'抽奖|MoonBless'!DQ21</f>
        <v>2</v>
      </c>
      <c r="W21" s="1">
        <f>'抽奖|MoonBless'!DR21</f>
        <v>1210</v>
      </c>
    </row>
    <row r="22" spans="1:23" ht="16.2" x14ac:dyDescent="0.25">
      <c r="A22" s="89"/>
      <c r="K22" s="43"/>
      <c r="L22" s="11"/>
      <c r="M22" s="11"/>
      <c r="N22" s="41"/>
      <c r="O22" s="123"/>
      <c r="P22" s="19"/>
      <c r="S22" s="1" t="str">
        <f>'抽奖|MoonBless'!DN22</f>
        <v>活跃度</v>
      </c>
      <c r="T22" s="1">
        <f>'抽奖|MoonBless'!DO22</f>
        <v>1</v>
      </c>
      <c r="U22" s="1">
        <f>'抽奖|MoonBless'!DP22</f>
        <v>20</v>
      </c>
      <c r="V22" s="1">
        <f>'抽奖|MoonBless'!DQ22</f>
        <v>1</v>
      </c>
      <c r="W22" s="1">
        <f>'抽奖|MoonBless'!DR22</f>
        <v>6</v>
      </c>
    </row>
    <row r="23" spans="1:23" x14ac:dyDescent="0.25">
      <c r="K23" s="40"/>
      <c r="L23" s="11"/>
      <c r="M23" s="11"/>
      <c r="N23" s="41"/>
      <c r="O23" s="123"/>
      <c r="P23" s="19"/>
      <c r="S23" s="1" t="str">
        <f>'抽奖|MoonBless'!DN23</f>
        <v>红包【恭】</v>
      </c>
      <c r="T23" s="1">
        <f>'抽奖|MoonBless'!DO23</f>
        <v>1</v>
      </c>
      <c r="U23" s="1">
        <f>'抽奖|MoonBless'!DP23</f>
        <v>20</v>
      </c>
      <c r="V23" s="1">
        <f>'抽奖|MoonBless'!DQ23</f>
        <v>2</v>
      </c>
      <c r="W23" s="1">
        <f>'抽奖|MoonBless'!DR23</f>
        <v>1301</v>
      </c>
    </row>
    <row r="24" spans="1:23" x14ac:dyDescent="0.25">
      <c r="K24" s="40"/>
      <c r="L24" s="11"/>
      <c r="M24" s="11"/>
      <c r="N24" s="41"/>
      <c r="O24" s="123"/>
      <c r="P24" s="19"/>
      <c r="S24" s="1" t="str">
        <f>'抽奖|MoonBless'!DN24</f>
        <v>红包【喜】</v>
      </c>
      <c r="T24" s="1">
        <f>'抽奖|MoonBless'!DO24</f>
        <v>1</v>
      </c>
      <c r="U24" s="1">
        <f>'抽奖|MoonBless'!DP24</f>
        <v>20</v>
      </c>
      <c r="V24" s="1">
        <f>'抽奖|MoonBless'!DQ24</f>
        <v>2</v>
      </c>
      <c r="W24" s="1">
        <f>'抽奖|MoonBless'!DR24</f>
        <v>1302</v>
      </c>
    </row>
    <row r="25" spans="1:23" ht="16.2" x14ac:dyDescent="0.25">
      <c r="K25" s="43"/>
      <c r="L25" s="11"/>
      <c r="M25" s="11"/>
      <c r="N25" s="41"/>
      <c r="O25" s="123"/>
      <c r="P25" s="19"/>
      <c r="S25" s="1" t="str">
        <f>'抽奖|MoonBless'!DN25</f>
        <v>红包【发】</v>
      </c>
      <c r="T25" s="1">
        <f>'抽奖|MoonBless'!DO25</f>
        <v>1</v>
      </c>
      <c r="U25" s="1">
        <f>'抽奖|MoonBless'!DP25</f>
        <v>20</v>
      </c>
      <c r="V25" s="1">
        <f>'抽奖|MoonBless'!DQ25</f>
        <v>2</v>
      </c>
      <c r="W25" s="1">
        <f>'抽奖|MoonBless'!DR25</f>
        <v>1303</v>
      </c>
    </row>
    <row r="26" spans="1:23" x14ac:dyDescent="0.25">
      <c r="K26" s="40"/>
      <c r="L26" s="11"/>
      <c r="M26" s="11"/>
      <c r="N26" s="41"/>
      <c r="O26" s="123"/>
      <c r="P26" s="19"/>
      <c r="S26" s="1" t="str">
        <f>'抽奖|MoonBless'!DN26</f>
        <v>红包【财】</v>
      </c>
      <c r="T26" s="1">
        <f>'抽奖|MoonBless'!DO26</f>
        <v>1</v>
      </c>
      <c r="U26" s="1">
        <f>'抽奖|MoonBless'!DP26</f>
        <v>20</v>
      </c>
      <c r="V26" s="1">
        <f>'抽奖|MoonBless'!DQ26</f>
        <v>2</v>
      </c>
      <c r="W26" s="1">
        <f>'抽奖|MoonBless'!DR26</f>
        <v>1304</v>
      </c>
    </row>
    <row r="27" spans="1:23" x14ac:dyDescent="0.25">
      <c r="K27" s="40"/>
      <c r="L27" s="11"/>
      <c r="M27" s="11"/>
      <c r="N27" s="41"/>
      <c r="O27" s="123"/>
      <c r="P27" s="19"/>
      <c r="S27" s="1" t="str">
        <f>'抽奖|MoonBless'!DN27</f>
        <v>双轮</v>
      </c>
      <c r="T27" s="1">
        <f>'抽奖|MoonBless'!DO27</f>
        <v>30</v>
      </c>
      <c r="U27" s="1">
        <f>'抽奖|MoonBless'!DP27</f>
        <v>600</v>
      </c>
      <c r="V27" s="1">
        <f>'抽奖|MoonBless'!DQ27</f>
        <v>2</v>
      </c>
      <c r="W27" s="1">
        <f>'抽奖|MoonBless'!DR27</f>
        <v>1500</v>
      </c>
    </row>
    <row r="28" spans="1:23" ht="16.2" x14ac:dyDescent="0.25">
      <c r="A28" s="89"/>
      <c r="K28" s="43"/>
      <c r="L28" s="11"/>
      <c r="M28" s="11"/>
      <c r="N28" s="41"/>
      <c r="O28" s="123"/>
      <c r="P28" s="19"/>
    </row>
    <row r="29" spans="1:23" x14ac:dyDescent="0.25">
      <c r="K29" s="40"/>
      <c r="L29" s="11"/>
      <c r="M29" s="11"/>
      <c r="N29" s="41"/>
      <c r="O29" s="123"/>
      <c r="P29" s="19"/>
    </row>
    <row r="30" spans="1:23" x14ac:dyDescent="0.25">
      <c r="K30" s="40"/>
      <c r="L30" s="11"/>
      <c r="M30" s="11"/>
      <c r="N30" s="41"/>
      <c r="O30" s="123"/>
      <c r="P30" s="19"/>
    </row>
    <row r="31" spans="1:23" x14ac:dyDescent="0.25">
      <c r="K31" s="40"/>
      <c r="L31" s="11"/>
      <c r="M31" s="11"/>
      <c r="N31" s="41"/>
      <c r="O31" s="123"/>
      <c r="P31" s="19"/>
    </row>
    <row r="32" spans="1:23" x14ac:dyDescent="0.25">
      <c r="K32" s="40"/>
      <c r="L32" s="11"/>
      <c r="M32" s="11"/>
      <c r="N32" s="41"/>
      <c r="O32" s="123"/>
      <c r="P32" s="19"/>
    </row>
    <row r="33" spans="1:18" x14ac:dyDescent="0.25">
      <c r="K33" s="40"/>
      <c r="L33" s="11"/>
      <c r="M33" s="11"/>
      <c r="N33" s="41"/>
      <c r="O33" s="123"/>
      <c r="P33" s="19"/>
    </row>
    <row r="34" spans="1:18" ht="16.2" x14ac:dyDescent="0.25">
      <c r="A34" s="89"/>
      <c r="K34" s="40"/>
      <c r="L34" s="11"/>
      <c r="M34" s="11"/>
      <c r="N34" s="41"/>
      <c r="O34" s="123"/>
      <c r="P34" s="19"/>
    </row>
    <row r="35" spans="1:18" x14ac:dyDescent="0.25">
      <c r="A35" s="109"/>
      <c r="K35" s="40"/>
      <c r="L35" s="11"/>
      <c r="M35" s="11"/>
      <c r="N35" s="124"/>
      <c r="O35" s="123"/>
      <c r="P35" s="19"/>
      <c r="Q35" s="1" t="s">
        <v>1400</v>
      </c>
      <c r="R35" s="1">
        <f>SUMIF($K$35:$K$64,"金币",$N$35:$N$64)</f>
        <v>0</v>
      </c>
    </row>
    <row r="36" spans="1:18" ht="16.2" x14ac:dyDescent="0.25">
      <c r="A36" s="109"/>
      <c r="K36" s="43"/>
      <c r="L36" s="11"/>
      <c r="M36" s="11"/>
      <c r="N36" s="124"/>
      <c r="O36" s="123"/>
      <c r="P36" s="19"/>
      <c r="Q36" s="1" t="s">
        <v>1401</v>
      </c>
      <c r="R36" s="1">
        <f>SUMIF($K$35:$K$64,"钻石",$N$35:$N$64)</f>
        <v>0</v>
      </c>
    </row>
    <row r="37" spans="1:18" x14ac:dyDescent="0.25">
      <c r="A37" s="109"/>
      <c r="K37" s="40"/>
      <c r="L37" s="11"/>
      <c r="M37" s="11"/>
      <c r="N37" s="124"/>
      <c r="O37" s="123"/>
      <c r="P37" s="19"/>
      <c r="Q37" s="1" t="s">
        <v>1403</v>
      </c>
      <c r="R37" s="1">
        <f>SUMIF($K$35:$K$64,"锁定",$N$35:$N$64)</f>
        <v>0</v>
      </c>
    </row>
    <row r="38" spans="1:18" x14ac:dyDescent="0.25">
      <c r="A38" s="109"/>
      <c r="K38" s="40"/>
      <c r="L38" s="11"/>
      <c r="M38" s="11"/>
      <c r="N38" s="124"/>
      <c r="O38" s="123"/>
      <c r="P38" s="19"/>
      <c r="Q38" s="1" t="s">
        <v>1404</v>
      </c>
      <c r="R38" s="1">
        <f>SUMIF($K$35:$K$64,"狂暴",$N$35:$N$64)</f>
        <v>0</v>
      </c>
    </row>
    <row r="39" spans="1:18" x14ac:dyDescent="0.25">
      <c r="A39" s="109"/>
      <c r="K39" s="40"/>
      <c r="L39" s="11"/>
      <c r="M39" s="11"/>
      <c r="N39" s="124"/>
      <c r="O39" s="123"/>
      <c r="P39" s="19"/>
    </row>
    <row r="40" spans="1:18" ht="16.2" x14ac:dyDescent="0.25">
      <c r="A40" s="109"/>
      <c r="K40" s="43"/>
      <c r="L40" s="11"/>
      <c r="M40" s="11"/>
      <c r="N40" s="124"/>
      <c r="O40" s="123"/>
      <c r="P40" s="19"/>
    </row>
    <row r="41" spans="1:18" x14ac:dyDescent="0.25">
      <c r="A41" s="109"/>
      <c r="K41" s="40"/>
      <c r="L41" s="11"/>
      <c r="M41" s="11"/>
      <c r="N41" s="124"/>
      <c r="O41" s="123"/>
      <c r="P41" s="19"/>
    </row>
    <row r="42" spans="1:18" x14ac:dyDescent="0.25">
      <c r="A42" s="109"/>
      <c r="K42" s="40"/>
      <c r="L42" s="11"/>
      <c r="M42" s="11"/>
      <c r="N42" s="124"/>
      <c r="O42" s="123"/>
      <c r="P42" s="19"/>
    </row>
    <row r="43" spans="1:18" x14ac:dyDescent="0.25">
      <c r="A43" s="109"/>
      <c r="K43" s="40"/>
      <c r="L43" s="11"/>
      <c r="M43" s="11"/>
      <c r="N43" s="124"/>
      <c r="O43" s="123"/>
      <c r="P43" s="19"/>
    </row>
    <row r="44" spans="1:18" x14ac:dyDescent="0.25">
      <c r="A44" s="109"/>
      <c r="K44" s="40"/>
      <c r="L44" s="11"/>
      <c r="M44" s="11"/>
      <c r="N44" s="124"/>
      <c r="O44" s="123"/>
      <c r="P44" s="19"/>
    </row>
    <row r="45" spans="1:18" x14ac:dyDescent="0.25">
      <c r="A45" s="109"/>
      <c r="K45" s="40"/>
      <c r="L45" s="11"/>
      <c r="M45" s="11"/>
      <c r="N45" s="124"/>
      <c r="O45" s="123"/>
      <c r="P45" s="19"/>
    </row>
    <row r="46" spans="1:18" ht="16.2" x14ac:dyDescent="0.25">
      <c r="A46" s="109"/>
      <c r="K46" s="43"/>
      <c r="L46" s="11"/>
      <c r="M46" s="11"/>
      <c r="N46" s="124"/>
      <c r="O46" s="123"/>
      <c r="P46" s="19"/>
    </row>
    <row r="47" spans="1:18" x14ac:dyDescent="0.25">
      <c r="A47" s="109"/>
      <c r="K47" s="40"/>
      <c r="L47" s="11"/>
      <c r="M47" s="11"/>
      <c r="N47" s="124"/>
      <c r="O47" s="123"/>
      <c r="P47" s="19"/>
    </row>
    <row r="48" spans="1:18" x14ac:dyDescent="0.25">
      <c r="A48" s="109"/>
      <c r="K48" s="40"/>
      <c r="L48" s="11"/>
      <c r="M48" s="11"/>
      <c r="N48" s="124"/>
      <c r="O48" s="123"/>
      <c r="P48" s="19"/>
    </row>
    <row r="49" spans="1:16" ht="16.2" x14ac:dyDescent="0.25">
      <c r="A49" s="109"/>
      <c r="K49" s="43"/>
      <c r="L49" s="11"/>
      <c r="M49" s="11"/>
      <c r="N49" s="124"/>
      <c r="O49" s="123"/>
      <c r="P49" s="19"/>
    </row>
    <row r="50" spans="1:16" x14ac:dyDescent="0.25">
      <c r="A50" s="109"/>
      <c r="K50" s="40"/>
      <c r="L50" s="11"/>
      <c r="M50" s="11"/>
      <c r="N50" s="124"/>
      <c r="O50" s="123"/>
      <c r="P50" s="19"/>
    </row>
    <row r="51" spans="1:16" x14ac:dyDescent="0.25">
      <c r="A51" s="109"/>
      <c r="K51" s="40"/>
      <c r="L51" s="11"/>
      <c r="M51" s="11"/>
      <c r="N51" s="124"/>
      <c r="O51" s="123"/>
      <c r="P51" s="19"/>
    </row>
    <row r="52" spans="1:16" ht="16.2" x14ac:dyDescent="0.25">
      <c r="A52" s="109"/>
      <c r="K52" s="43"/>
      <c r="L52" s="11"/>
      <c r="M52" s="11"/>
      <c r="N52" s="124"/>
      <c r="O52" s="123"/>
      <c r="P52" s="19"/>
    </row>
    <row r="53" spans="1:16" x14ac:dyDescent="0.25">
      <c r="A53" s="109"/>
      <c r="K53" s="40"/>
      <c r="L53" s="11"/>
      <c r="M53" s="11"/>
      <c r="N53" s="124"/>
      <c r="O53" s="123"/>
      <c r="P53" s="19"/>
    </row>
    <row r="54" spans="1:16" x14ac:dyDescent="0.25">
      <c r="A54" s="109"/>
      <c r="K54" s="40"/>
      <c r="L54" s="11"/>
      <c r="M54" s="11"/>
      <c r="N54" s="124"/>
      <c r="O54" s="123"/>
      <c r="P54" s="19"/>
    </row>
    <row r="55" spans="1:16" ht="16.2" x14ac:dyDescent="0.25">
      <c r="A55" s="109"/>
      <c r="K55" s="43"/>
      <c r="L55" s="11"/>
      <c r="M55" s="11"/>
      <c r="N55" s="124"/>
      <c r="O55" s="123"/>
      <c r="P55" s="19"/>
    </row>
    <row r="56" spans="1:16" x14ac:dyDescent="0.25">
      <c r="A56" s="109"/>
      <c r="K56" s="40"/>
      <c r="L56" s="11"/>
      <c r="M56" s="11"/>
      <c r="N56" s="124"/>
      <c r="O56" s="123"/>
      <c r="P56" s="19"/>
    </row>
    <row r="57" spans="1:16" x14ac:dyDescent="0.25">
      <c r="A57" s="109"/>
      <c r="K57" s="40"/>
      <c r="L57" s="11"/>
      <c r="M57" s="11"/>
      <c r="N57" s="124"/>
      <c r="O57" s="123"/>
      <c r="P57" s="19"/>
    </row>
    <row r="58" spans="1:16" ht="16.2" x14ac:dyDescent="0.25">
      <c r="A58" s="109"/>
      <c r="K58" s="43"/>
      <c r="L58" s="11"/>
      <c r="M58" s="11"/>
      <c r="N58" s="124"/>
      <c r="O58" s="123"/>
      <c r="P58" s="19"/>
    </row>
    <row r="59" spans="1:16" x14ac:dyDescent="0.25">
      <c r="A59" s="109"/>
      <c r="K59" s="40"/>
      <c r="L59" s="11"/>
      <c r="M59" s="11"/>
      <c r="N59" s="124"/>
      <c r="O59" s="123"/>
      <c r="P59" s="19"/>
    </row>
    <row r="60" spans="1:16" x14ac:dyDescent="0.25">
      <c r="A60" s="109"/>
      <c r="K60" s="40"/>
      <c r="L60" s="11"/>
      <c r="M60" s="11"/>
      <c r="N60" s="124"/>
      <c r="O60" s="123"/>
      <c r="P60" s="19"/>
    </row>
    <row r="61" spans="1:16" x14ac:dyDescent="0.25">
      <c r="A61" s="109"/>
      <c r="K61" s="40"/>
      <c r="L61" s="11"/>
      <c r="M61" s="11"/>
      <c r="N61" s="124"/>
      <c r="O61" s="123"/>
      <c r="P61" s="19"/>
    </row>
    <row r="62" spans="1:16" x14ac:dyDescent="0.25">
      <c r="A62" s="109"/>
      <c r="K62" s="40"/>
      <c r="L62" s="11"/>
      <c r="M62" s="11"/>
      <c r="N62" s="124"/>
      <c r="O62" s="123"/>
      <c r="P62" s="19"/>
    </row>
    <row r="63" spans="1:16" x14ac:dyDescent="0.25">
      <c r="A63" s="109"/>
      <c r="K63" s="40"/>
      <c r="L63" s="11"/>
      <c r="M63" s="11"/>
      <c r="N63" s="124"/>
      <c r="O63" s="123"/>
      <c r="P63" s="19"/>
    </row>
    <row r="64" spans="1:16" x14ac:dyDescent="0.25">
      <c r="A64" s="109"/>
      <c r="K64" s="40"/>
      <c r="L64" s="14"/>
      <c r="M64" s="14"/>
      <c r="N64" s="124"/>
      <c r="O64" s="123"/>
      <c r="P64" s="21"/>
    </row>
  </sheetData>
  <phoneticPr fontId="45" type="noConversion"/>
  <conditionalFormatting sqref="D2">
    <cfRule type="cellIs" dxfId="285" priority="21" operator="greaterThan">
      <formula>0</formula>
    </cfRule>
    <cfRule type="cellIs" dxfId="284" priority="22" operator="greaterThan">
      <formula>0</formula>
    </cfRule>
    <cfRule type="cellIs" dxfId="283" priority="23" operator="greaterThan">
      <formula>0</formula>
    </cfRule>
    <cfRule type="containsText" dxfId="282" priority="24" operator="containsText" text=" ">
      <formula>NOT(ISERROR(SEARCH(" ",D2)))</formula>
    </cfRule>
  </conditionalFormatting>
  <conditionalFormatting sqref="E2">
    <cfRule type="cellIs" dxfId="281" priority="13" operator="greaterThan">
      <formula>0</formula>
    </cfRule>
    <cfRule type="cellIs" dxfId="280" priority="14" operator="greaterThan">
      <formula>0</formula>
    </cfRule>
    <cfRule type="cellIs" dxfId="279" priority="15" operator="greaterThan">
      <formula>0</formula>
    </cfRule>
    <cfRule type="containsText" dxfId="278" priority="16" operator="containsText" text=" ">
      <formula>NOT(ISERROR(SEARCH(" ",E2)))</formula>
    </cfRule>
  </conditionalFormatting>
  <conditionalFormatting sqref="F2">
    <cfRule type="cellIs" dxfId="277" priority="1" operator="greaterThan">
      <formula>0</formula>
    </cfRule>
    <cfRule type="cellIs" dxfId="276" priority="2" operator="greaterThan">
      <formula>0</formula>
    </cfRule>
    <cfRule type="cellIs" dxfId="275" priority="3" operator="greaterThan">
      <formula>0</formula>
    </cfRule>
    <cfRule type="containsText" dxfId="274" priority="4" operator="containsText" text=" ">
      <formula>NOT(ISERROR(SEARCH(" ",F2)))</formula>
    </cfRule>
  </conditionalFormatting>
  <conditionalFormatting sqref="Q6">
    <cfRule type="containsText" dxfId="273" priority="54" operator="containsText" text=" ">
      <formula>NOT(ISERROR(SEARCH(" ",Q6)))</formula>
    </cfRule>
  </conditionalFormatting>
  <conditionalFormatting sqref="Q7">
    <cfRule type="containsText" dxfId="272" priority="53" operator="containsText" text=" ">
      <formula>NOT(ISERROR(SEARCH(" ",Q7)))</formula>
    </cfRule>
  </conditionalFormatting>
  <conditionalFormatting sqref="W12">
    <cfRule type="containsText" dxfId="271" priority="82" operator="containsText" text=" ">
      <formula>NOT(ISERROR(SEARCH(" ",W12)))</formula>
    </cfRule>
  </conditionalFormatting>
  <conditionalFormatting sqref="S17:T17">
    <cfRule type="containsText" dxfId="270" priority="79" operator="containsText" text=" ">
      <formula>NOT(ISERROR(SEARCH(" ",S17)))</formula>
    </cfRule>
  </conditionalFormatting>
  <conditionalFormatting sqref="S18:T18">
    <cfRule type="containsText" dxfId="269" priority="78" operator="containsText" text=" ">
      <formula>NOT(ISERROR(SEARCH(" ",S18)))</formula>
    </cfRule>
  </conditionalFormatting>
  <conditionalFormatting sqref="W19">
    <cfRule type="containsText" dxfId="268" priority="77" operator="containsText" text=" ">
      <formula>NOT(ISERROR(SEARCH(" ",W19)))</formula>
    </cfRule>
  </conditionalFormatting>
  <conditionalFormatting sqref="K36">
    <cfRule type="cellIs" dxfId="267" priority="25" operator="equal">
      <formula>"狂暴"</formula>
    </cfRule>
    <cfRule type="cellIs" dxfId="266" priority="26" operator="equal">
      <formula>"锁定"</formula>
    </cfRule>
    <cfRule type="cellIs" dxfId="265" priority="27" operator="equal">
      <formula>"钻石"</formula>
    </cfRule>
    <cfRule type="cellIs" dxfId="264" priority="28" operator="equal">
      <formula>"金币"</formula>
    </cfRule>
    <cfRule type="containsText" dxfId="263" priority="29" operator="containsText" text=" ">
      <formula>NOT(ISERROR(SEARCH(" ",K36)))</formula>
    </cfRule>
  </conditionalFormatting>
  <conditionalFormatting sqref="Q36">
    <cfRule type="containsText" dxfId="262" priority="46" operator="containsText" text=" ">
      <formula>NOT(ISERROR(SEARCH(" ",Q36)))</formula>
    </cfRule>
  </conditionalFormatting>
  <conditionalFormatting sqref="Q37">
    <cfRule type="containsText" dxfId="261" priority="45" operator="containsText" text=" ">
      <formula>NOT(ISERROR(SEARCH(" ",Q37)))</formula>
    </cfRule>
  </conditionalFormatting>
  <conditionalFormatting sqref="K64">
    <cfRule type="cellIs" dxfId="260" priority="35" operator="equal">
      <formula>"狂暴"</formula>
    </cfRule>
    <cfRule type="cellIs" dxfId="259" priority="36" operator="equal">
      <formula>"锁定"</formula>
    </cfRule>
    <cfRule type="cellIs" dxfId="258" priority="37" operator="equal">
      <formula>"钻石"</formula>
    </cfRule>
    <cfRule type="cellIs" dxfId="257" priority="38" operator="equal">
      <formula>"金币"</formula>
    </cfRule>
    <cfRule type="containsText" dxfId="256" priority="39" operator="containsText" text=" ">
      <formula>NOT(ISERROR(SEARCH(" ",K64)))</formula>
    </cfRule>
  </conditionalFormatting>
  <conditionalFormatting sqref="D65:F65">
    <cfRule type="containsText" dxfId="255" priority="94" operator="containsText" text=" ">
      <formula>NOT(ISERROR(SEARCH(" ",D65)))</formula>
    </cfRule>
  </conditionalFormatting>
  <conditionalFormatting sqref="D66:F66">
    <cfRule type="containsText" dxfId="254" priority="95" operator="containsText" text=" ">
      <formula>NOT(ISERROR(SEARCH(" ",D66)))</formula>
    </cfRule>
  </conditionalFormatting>
  <conditionalFormatting sqref="C5:C64">
    <cfRule type="containsText" dxfId="253" priority="66" operator="containsText" text=" ">
      <formula>NOT(ISERROR(SEARCH(" ",C5)))</formula>
    </cfRule>
  </conditionalFormatting>
  <conditionalFormatting sqref="H5:H34">
    <cfRule type="containsText" dxfId="252" priority="63" operator="containsText" text=" ">
      <formula>NOT(ISERROR(SEARCH(" ",H5)))</formula>
    </cfRule>
  </conditionalFormatting>
  <conditionalFormatting sqref="H5:H64">
    <cfRule type="cellIs" dxfId="251" priority="61" operator="equal">
      <formula>1</formula>
    </cfRule>
  </conditionalFormatting>
  <conditionalFormatting sqref="H35:H64">
    <cfRule type="containsText" dxfId="250" priority="62" operator="containsText" text=" ">
      <formula>NOT(ISERROR(SEARCH(" ",H35)))</formula>
    </cfRule>
  </conditionalFormatting>
  <conditionalFormatting sqref="K5:K34">
    <cfRule type="cellIs" dxfId="249" priority="55" operator="equal">
      <formula>"狂暴"</formula>
    </cfRule>
    <cfRule type="cellIs" dxfId="248" priority="56" operator="equal">
      <formula>"锁定"</formula>
    </cfRule>
    <cfRule type="cellIs" dxfId="247" priority="57" operator="equal">
      <formula>"钻石"</formula>
    </cfRule>
    <cfRule type="cellIs" dxfId="246" priority="58" operator="equal">
      <formula>"金币"</formula>
    </cfRule>
    <cfRule type="containsText" dxfId="245" priority="70" operator="containsText" text=" ">
      <formula>NOT(ISERROR(SEARCH(" ",K5)))</formula>
    </cfRule>
  </conditionalFormatting>
  <conditionalFormatting sqref="U8:U11">
    <cfRule type="containsText" dxfId="244" priority="83" operator="containsText" text=" ">
      <formula>NOT(ISERROR(SEARCH(" ",U8)))</formula>
    </cfRule>
  </conditionalFormatting>
  <conditionalFormatting sqref="U13:U16">
    <cfRule type="containsText" dxfId="243" priority="80" operator="containsText" text=" ">
      <formula>NOT(ISERROR(SEARCH(" ",U13)))</formula>
    </cfRule>
  </conditionalFormatting>
  <conditionalFormatting sqref="W8:W11">
    <cfRule type="containsText" dxfId="242" priority="84" operator="containsText" text=" ">
      <formula>NOT(ISERROR(SEARCH(" ",W8)))</formula>
    </cfRule>
  </conditionalFormatting>
  <conditionalFormatting sqref="W13:W16">
    <cfRule type="containsText" dxfId="241" priority="81" operator="containsText" text=" ">
      <formula>NOT(ISERROR(SEARCH(" ",W13)))</formula>
    </cfRule>
  </conditionalFormatting>
  <conditionalFormatting sqref="A1:B64 A65:C66 D1 A67:XFD1048576 D3:D4 G4:J4 S35:XFD38 Q39:XFD64 R6:R8 Q8 Q4:R5 Q9:R27 J35:J64 Q28:XFD34 K65:XFD66 X4:XFD27 G1:XFD3 I5:J34 D5:G34">
    <cfRule type="containsText" dxfId="240" priority="99" operator="containsText" text=" ">
      <formula>NOT(ISERROR(SEARCH(" ",A1)))</formula>
    </cfRule>
  </conditionalFormatting>
  <conditionalFormatting sqref="D1 D3:D4 D5:F1048576">
    <cfRule type="cellIs" dxfId="239" priority="59" operator="greaterThan">
      <formula>0</formula>
    </cfRule>
    <cfRule type="cellIs" dxfId="238" priority="60" operator="greaterThan">
      <formula>0</formula>
    </cfRule>
    <cfRule type="cellIs" dxfId="237" priority="64" operator="greaterThan">
      <formula>0</formula>
    </cfRule>
  </conditionalFormatting>
  <conditionalFormatting sqref="E1 E3:E4">
    <cfRule type="cellIs" dxfId="236" priority="17" operator="greaterThan">
      <formula>0</formula>
    </cfRule>
    <cfRule type="cellIs" dxfId="235" priority="18" operator="greaterThan">
      <formula>0</formula>
    </cfRule>
    <cfRule type="cellIs" dxfId="234" priority="19" operator="greaterThan">
      <formula>0</formula>
    </cfRule>
    <cfRule type="containsText" dxfId="233" priority="20" operator="containsText" text=" ">
      <formula>NOT(ISERROR(SEARCH(" ",E1)))</formula>
    </cfRule>
  </conditionalFormatting>
  <conditionalFormatting sqref="F1 F3:F4">
    <cfRule type="cellIs" dxfId="232" priority="9" operator="greaterThan">
      <formula>0</formula>
    </cfRule>
    <cfRule type="cellIs" dxfId="231" priority="10" operator="greaterThan">
      <formula>0</formula>
    </cfRule>
    <cfRule type="cellIs" dxfId="230" priority="11" operator="greaterThan">
      <formula>0</formula>
    </cfRule>
    <cfRule type="containsText" dxfId="229" priority="12" operator="containsText" text=" ">
      <formula>NOT(ISERROR(SEARCH(" ",F1)))</formula>
    </cfRule>
  </conditionalFormatting>
  <conditionalFormatting sqref="V8:V11 S19:V19 U17:W18 V13:V16 S13:T16 S12:V12 S20:W27 S8:T11 S4:W7">
    <cfRule type="containsText" dxfId="228" priority="85" operator="containsText" text=" ">
      <formula>NOT(ISERROR(SEARCH(" ",S4)))</formula>
    </cfRule>
  </conditionalFormatting>
  <conditionalFormatting sqref="L5:M64 P5:P64">
    <cfRule type="containsText" dxfId="227" priority="76" operator="containsText" text=" ">
      <formula>NOT(ISERROR(SEARCH(" ",L5)))</formula>
    </cfRule>
  </conditionalFormatting>
  <conditionalFormatting sqref="N5:O34">
    <cfRule type="containsText" dxfId="226" priority="68" operator="containsText" text=" ">
      <formula>NOT(ISERROR(SEARCH(" ",N5)))</formula>
    </cfRule>
  </conditionalFormatting>
  <conditionalFormatting sqref="D35:G64 I35:I64">
    <cfRule type="containsText" dxfId="225" priority="93" operator="containsText" text=" ">
      <formula>NOT(ISERROR(SEARCH(" ",D35)))</formula>
    </cfRule>
  </conditionalFormatting>
  <conditionalFormatting sqref="K35 K37:K63">
    <cfRule type="cellIs" dxfId="224" priority="48" operator="equal">
      <formula>"狂暴"</formula>
    </cfRule>
    <cfRule type="cellIs" dxfId="223" priority="49" operator="equal">
      <formula>"锁定"</formula>
    </cfRule>
    <cfRule type="cellIs" dxfId="222" priority="50" operator="equal">
      <formula>"钻石"</formula>
    </cfRule>
    <cfRule type="cellIs" dxfId="221" priority="51" operator="equal">
      <formula>"金币"</formula>
    </cfRule>
    <cfRule type="containsText" dxfId="220" priority="52" operator="containsText" text=" ">
      <formula>NOT(ISERROR(SEARCH(" ",K35)))</formula>
    </cfRule>
  </conditionalFormatting>
  <conditionalFormatting sqref="N35:O64">
    <cfRule type="containsText" dxfId="219" priority="67" operator="containsText" text=" ">
      <formula>NOT(ISERROR(SEARCH(" ",N35)))</formula>
    </cfRule>
  </conditionalFormatting>
  <conditionalFormatting sqref="Q35:R35 R36:R38 Q38">
    <cfRule type="containsText" dxfId="218" priority="47" operator="containsText" text=" ">
      <formula>NOT(ISERROR(SEARCH(" ",Q35)))</formula>
    </cfRule>
  </conditionalFormatting>
  <conditionalFormatting sqref="G65:J66">
    <cfRule type="containsText" dxfId="217" priority="97" operator="containsText" text=" ">
      <formula>NOT(ISERROR(SEARCH(" ",G65)))</formula>
    </cfRule>
  </conditionalFormatting>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EO69"/>
  <sheetViews>
    <sheetView topLeftCell="A13" workbookViewId="0">
      <selection activeCell="N52" sqref="N52"/>
    </sheetView>
  </sheetViews>
  <sheetFormatPr defaultColWidth="9" defaultRowHeight="15.6" x14ac:dyDescent="0.25"/>
  <cols>
    <col min="1" max="1" width="9.88671875" style="1" customWidth="1"/>
    <col min="2" max="3" width="15.21875" style="1" customWidth="1"/>
    <col min="4" max="5" width="31.44140625" style="1" customWidth="1"/>
    <col min="6" max="7" width="8.21875" style="1" customWidth="1"/>
    <col min="8" max="8" width="9" style="1"/>
    <col min="9" max="9" width="10.44140625" style="1" customWidth="1"/>
    <col min="10" max="10" width="9" style="1"/>
    <col min="11" max="11" width="10.33203125" style="1" customWidth="1"/>
    <col min="12" max="13" width="12.77734375" style="1" customWidth="1"/>
    <col min="14" max="15" width="9" style="1" customWidth="1"/>
    <col min="16" max="17" width="9" style="1"/>
    <col min="18" max="18" width="10.109375" style="1" bestFit="1" customWidth="1"/>
    <col min="19" max="19" width="11.44140625" style="1" bestFit="1" customWidth="1"/>
    <col min="20" max="20" width="12.77734375" style="1" bestFit="1" customWidth="1"/>
    <col min="21" max="16369" width="9" style="1"/>
  </cols>
  <sheetData>
    <row r="1" spans="1:16" x14ac:dyDescent="0.35">
      <c r="A1" s="2" t="s">
        <v>0</v>
      </c>
      <c r="B1" s="2" t="s">
        <v>0</v>
      </c>
      <c r="C1" s="2" t="s">
        <v>0</v>
      </c>
      <c r="D1" s="30" t="s">
        <v>0</v>
      </c>
      <c r="E1" s="30" t="s">
        <v>0</v>
      </c>
      <c r="F1" s="2" t="s">
        <v>0</v>
      </c>
      <c r="G1" s="2" t="s">
        <v>0</v>
      </c>
    </row>
    <row r="2" spans="1:16" x14ac:dyDescent="0.35">
      <c r="A2" s="2" t="s">
        <v>7</v>
      </c>
      <c r="B2" s="2" t="s">
        <v>7</v>
      </c>
      <c r="C2" s="2" t="s">
        <v>7</v>
      </c>
      <c r="D2" s="30" t="s">
        <v>9</v>
      </c>
      <c r="E2" s="30" t="s">
        <v>9</v>
      </c>
      <c r="F2" s="2" t="s">
        <v>7</v>
      </c>
      <c r="G2" s="2" t="s">
        <v>7</v>
      </c>
    </row>
    <row r="3" spans="1:16" ht="16.2" x14ac:dyDescent="0.35">
      <c r="A3" s="2" t="s">
        <v>1384</v>
      </c>
      <c r="B3" s="2" t="s">
        <v>1385</v>
      </c>
      <c r="C3" s="2" t="s">
        <v>1406</v>
      </c>
      <c r="D3" s="30" t="s">
        <v>1386</v>
      </c>
      <c r="E3" s="30" t="s">
        <v>1407</v>
      </c>
      <c r="F3" s="30" t="s">
        <v>1408</v>
      </c>
      <c r="G3" s="30" t="s">
        <v>1942</v>
      </c>
      <c r="L3" s="89" t="s">
        <v>1941</v>
      </c>
      <c r="M3" s="89" t="s">
        <v>1941</v>
      </c>
    </row>
    <row r="4" spans="1:16" s="69" customFormat="1" ht="52.8" x14ac:dyDescent="0.25">
      <c r="A4" s="60" t="s">
        <v>1390</v>
      </c>
      <c r="B4" s="60" t="s">
        <v>1409</v>
      </c>
      <c r="C4" s="60" t="s">
        <v>1410</v>
      </c>
      <c r="D4" s="4" t="s">
        <v>1411</v>
      </c>
      <c r="E4" s="4" t="s">
        <v>1412</v>
      </c>
      <c r="F4" s="4" t="s">
        <v>1413</v>
      </c>
      <c r="G4" s="4" t="s">
        <v>1940</v>
      </c>
      <c r="I4" s="36" t="s">
        <v>559</v>
      </c>
      <c r="J4" s="37" t="s">
        <v>405</v>
      </c>
      <c r="K4" s="37" t="s">
        <v>406</v>
      </c>
      <c r="L4" s="38" t="s">
        <v>407</v>
      </c>
      <c r="M4" s="1"/>
    </row>
    <row r="5" spans="1:16" x14ac:dyDescent="0.25">
      <c r="A5" s="1">
        <v>1</v>
      </c>
      <c r="B5" s="1">
        <v>1</v>
      </c>
      <c r="C5" s="1">
        <v>1</v>
      </c>
      <c r="D5" s="1" t="str">
        <f t="shared" ref="D5:D16" si="0">J5&amp;"|"&amp;K5&amp;"|"&amp;L5</f>
        <v>1|2|20000</v>
      </c>
      <c r="F5" s="95">
        <v>800000</v>
      </c>
      <c r="G5" s="95">
        <v>800000</v>
      </c>
      <c r="I5" s="96" t="s">
        <v>391</v>
      </c>
      <c r="J5" s="48">
        <v>1</v>
      </c>
      <c r="K5" s="48">
        <v>2</v>
      </c>
      <c r="L5" s="106">
        <v>20000</v>
      </c>
      <c r="P5"/>
    </row>
    <row r="6" spans="1:16" x14ac:dyDescent="0.25">
      <c r="A6" s="1">
        <v>2</v>
      </c>
      <c r="B6" s="1">
        <v>1</v>
      </c>
      <c r="C6" s="1">
        <v>1</v>
      </c>
      <c r="D6" s="1" t="str">
        <f t="shared" si="0"/>
        <v>1|2|30000</v>
      </c>
      <c r="F6" s="97">
        <v>800000</v>
      </c>
      <c r="G6" s="97">
        <v>800000</v>
      </c>
      <c r="I6" s="40" t="s">
        <v>391</v>
      </c>
      <c r="J6" s="11">
        <v>1</v>
      </c>
      <c r="K6" s="11">
        <v>2</v>
      </c>
      <c r="L6" s="107">
        <v>30000</v>
      </c>
    </row>
    <row r="7" spans="1:16" x14ac:dyDescent="0.25">
      <c r="A7" s="1">
        <v>3</v>
      </c>
      <c r="B7" s="1">
        <v>1</v>
      </c>
      <c r="C7" s="1">
        <v>1</v>
      </c>
      <c r="D7" s="1" t="str">
        <f t="shared" si="0"/>
        <v>1|2|50000</v>
      </c>
      <c r="F7" s="97">
        <v>800000</v>
      </c>
      <c r="G7" s="97">
        <v>800000</v>
      </c>
      <c r="I7" s="40" t="s">
        <v>391</v>
      </c>
      <c r="J7" s="11">
        <v>1</v>
      </c>
      <c r="K7" s="11">
        <v>2</v>
      </c>
      <c r="L7" s="107">
        <v>50000</v>
      </c>
    </row>
    <row r="8" spans="1:16" x14ac:dyDescent="0.25">
      <c r="A8" s="1">
        <v>4</v>
      </c>
      <c r="B8" s="1">
        <v>1</v>
      </c>
      <c r="C8" s="1">
        <v>1</v>
      </c>
      <c r="D8" s="1" t="str">
        <f t="shared" si="0"/>
        <v>1|2|80000</v>
      </c>
      <c r="F8" s="97">
        <v>500000</v>
      </c>
      <c r="G8" s="97">
        <v>500000</v>
      </c>
      <c r="I8" s="40" t="s">
        <v>391</v>
      </c>
      <c r="J8" s="11">
        <v>1</v>
      </c>
      <c r="K8" s="11">
        <v>2</v>
      </c>
      <c r="L8" s="107">
        <v>80000</v>
      </c>
    </row>
    <row r="9" spans="1:16" x14ac:dyDescent="0.25">
      <c r="A9" s="1">
        <v>5</v>
      </c>
      <c r="B9" s="1">
        <v>1</v>
      </c>
      <c r="C9" s="1">
        <v>1</v>
      </c>
      <c r="D9" s="1" t="str">
        <f t="shared" si="0"/>
        <v>1|2|100000</v>
      </c>
      <c r="F9" s="97">
        <v>300000</v>
      </c>
      <c r="G9" s="97">
        <v>300000</v>
      </c>
      <c r="I9" s="40" t="s">
        <v>391</v>
      </c>
      <c r="J9" s="11">
        <v>1</v>
      </c>
      <c r="K9" s="11">
        <v>2</v>
      </c>
      <c r="L9" s="107">
        <v>100000</v>
      </c>
    </row>
    <row r="10" spans="1:16" ht="16.2" x14ac:dyDescent="0.25">
      <c r="A10" s="89">
        <v>6</v>
      </c>
      <c r="B10" s="1">
        <v>1</v>
      </c>
      <c r="C10" s="1">
        <v>1</v>
      </c>
      <c r="D10" s="1" t="str">
        <f t="shared" si="0"/>
        <v>1|2|150000</v>
      </c>
      <c r="F10" s="97">
        <v>388857</v>
      </c>
      <c r="G10" s="97">
        <v>388857</v>
      </c>
      <c r="I10" s="40" t="s">
        <v>391</v>
      </c>
      <c r="J10" s="11">
        <v>1</v>
      </c>
      <c r="K10" s="11">
        <v>2</v>
      </c>
      <c r="L10" s="107">
        <v>150000</v>
      </c>
    </row>
    <row r="11" spans="1:16" x14ac:dyDescent="0.25">
      <c r="A11" s="1">
        <v>7</v>
      </c>
      <c r="B11" s="1">
        <v>1</v>
      </c>
      <c r="C11" s="1">
        <v>1</v>
      </c>
      <c r="D11" s="1" t="str">
        <f t="shared" si="0"/>
        <v>1|2|200000</v>
      </c>
      <c r="F11" s="97">
        <v>200000</v>
      </c>
      <c r="G11" s="97">
        <v>200000</v>
      </c>
      <c r="I11" s="40" t="s">
        <v>391</v>
      </c>
      <c r="J11" s="11">
        <v>1</v>
      </c>
      <c r="K11" s="11">
        <v>2</v>
      </c>
      <c r="L11" s="107">
        <v>200000</v>
      </c>
    </row>
    <row r="12" spans="1:16" x14ac:dyDescent="0.25">
      <c r="A12" s="1">
        <v>8</v>
      </c>
      <c r="B12" s="1">
        <v>1</v>
      </c>
      <c r="C12" s="1">
        <v>1</v>
      </c>
      <c r="D12" s="1" t="str">
        <f t="shared" si="0"/>
        <v>1|2|20000</v>
      </c>
      <c r="F12" s="97">
        <v>800000</v>
      </c>
      <c r="G12" s="97">
        <v>800000</v>
      </c>
      <c r="I12" s="40" t="s">
        <v>391</v>
      </c>
      <c r="J12" s="11">
        <v>1</v>
      </c>
      <c r="K12" s="11">
        <v>2</v>
      </c>
      <c r="L12" s="107">
        <f>L5</f>
        <v>20000</v>
      </c>
    </row>
    <row r="13" spans="1:16" x14ac:dyDescent="0.25">
      <c r="A13" s="1">
        <v>9</v>
      </c>
      <c r="B13" s="1">
        <v>1</v>
      </c>
      <c r="C13" s="1">
        <v>1</v>
      </c>
      <c r="D13" s="1" t="str">
        <f t="shared" si="0"/>
        <v>1|2|30000</v>
      </c>
      <c r="F13" s="97">
        <v>800000</v>
      </c>
      <c r="G13" s="97">
        <v>800000</v>
      </c>
      <c r="I13" s="40" t="s">
        <v>391</v>
      </c>
      <c r="J13" s="11">
        <v>1</v>
      </c>
      <c r="K13" s="11">
        <v>2</v>
      </c>
      <c r="L13" s="107">
        <f t="shared" ref="L13:L16" si="1">L6</f>
        <v>30000</v>
      </c>
    </row>
    <row r="14" spans="1:16" x14ac:dyDescent="0.25">
      <c r="A14" s="1">
        <v>10</v>
      </c>
      <c r="B14" s="1">
        <v>1</v>
      </c>
      <c r="C14" s="1">
        <v>1</v>
      </c>
      <c r="D14" s="1" t="str">
        <f t="shared" si="0"/>
        <v>1|2|50000</v>
      </c>
      <c r="F14" s="97">
        <v>800000</v>
      </c>
      <c r="G14" s="97">
        <v>800000</v>
      </c>
      <c r="I14" s="40" t="s">
        <v>391</v>
      </c>
      <c r="J14" s="11">
        <v>1</v>
      </c>
      <c r="K14" s="11">
        <v>2</v>
      </c>
      <c r="L14" s="107">
        <f t="shared" si="1"/>
        <v>50000</v>
      </c>
    </row>
    <row r="15" spans="1:16" x14ac:dyDescent="0.25">
      <c r="A15" s="1">
        <v>11</v>
      </c>
      <c r="B15" s="1">
        <v>1</v>
      </c>
      <c r="C15" s="1">
        <v>1</v>
      </c>
      <c r="D15" s="1" t="str">
        <f t="shared" si="0"/>
        <v>1|2|80000</v>
      </c>
      <c r="F15" s="97">
        <v>500000</v>
      </c>
      <c r="G15" s="97">
        <v>500000</v>
      </c>
      <c r="I15" s="40" t="s">
        <v>391</v>
      </c>
      <c r="J15" s="11">
        <v>1</v>
      </c>
      <c r="K15" s="11">
        <v>2</v>
      </c>
      <c r="L15" s="107">
        <f t="shared" si="1"/>
        <v>80000</v>
      </c>
    </row>
    <row r="16" spans="1:16" ht="16.2" x14ac:dyDescent="0.25">
      <c r="A16" s="89">
        <v>12</v>
      </c>
      <c r="B16" s="1">
        <v>1</v>
      </c>
      <c r="C16" s="1">
        <v>1</v>
      </c>
      <c r="D16" s="1" t="str">
        <f t="shared" si="0"/>
        <v>1|2|100000</v>
      </c>
      <c r="F16" s="98">
        <v>300000</v>
      </c>
      <c r="G16" s="98">
        <v>300000</v>
      </c>
      <c r="I16" s="99" t="s">
        <v>391</v>
      </c>
      <c r="J16" s="14">
        <v>1</v>
      </c>
      <c r="K16" s="14">
        <v>2</v>
      </c>
      <c r="L16" s="108">
        <f t="shared" si="1"/>
        <v>100000</v>
      </c>
    </row>
    <row r="17" spans="1:16" ht="16.2" x14ac:dyDescent="0.25">
      <c r="A17" s="89">
        <v>13</v>
      </c>
      <c r="B17" s="1">
        <v>1</v>
      </c>
      <c r="C17" s="1">
        <v>2</v>
      </c>
      <c r="E17" s="96">
        <v>2</v>
      </c>
      <c r="F17" s="100">
        <v>15</v>
      </c>
      <c r="G17" s="100">
        <v>15</v>
      </c>
      <c r="K17" s="66" t="s">
        <v>1414</v>
      </c>
      <c r="L17" s="66">
        <f>SUMPRODUCT(L5:L16,F5:F16)/SUM(F5:F16)</f>
        <v>56994.806160721273</v>
      </c>
      <c r="M17" s="66">
        <f>SUMPRODUCT(L5:L16,G5:G16)/SUM(G5:G16)</f>
        <v>56994.806160721273</v>
      </c>
    </row>
    <row r="18" spans="1:16" ht="16.2" x14ac:dyDescent="0.25">
      <c r="A18" s="89">
        <v>14</v>
      </c>
      <c r="B18" s="1">
        <v>1</v>
      </c>
      <c r="C18" s="1">
        <v>2</v>
      </c>
      <c r="E18" s="40">
        <v>3</v>
      </c>
      <c r="F18" s="101">
        <v>15</v>
      </c>
      <c r="G18" s="101">
        <v>15</v>
      </c>
      <c r="K18" s="66" t="s">
        <v>1415</v>
      </c>
      <c r="L18" s="110">
        <f>SUMPRODUCT(E17:E21,F17:F21)/SUM(F17:F21)</f>
        <v>3.5090909090909093</v>
      </c>
      <c r="M18" s="110">
        <f>SUMPRODUCT(E17:E21,G17:G21)/SUM(G17:G21)</f>
        <v>3.5090909090909093</v>
      </c>
    </row>
    <row r="19" spans="1:16" ht="16.2" x14ac:dyDescent="0.25">
      <c r="A19" s="89">
        <v>15</v>
      </c>
      <c r="B19" s="1">
        <v>1</v>
      </c>
      <c r="C19" s="1">
        <v>2</v>
      </c>
      <c r="E19" s="40">
        <v>4</v>
      </c>
      <c r="F19" s="101">
        <v>12</v>
      </c>
      <c r="G19" s="101">
        <v>12</v>
      </c>
      <c r="K19" s="111" t="s">
        <v>1416</v>
      </c>
      <c r="L19" s="112">
        <f>L17*L18</f>
        <v>199999.95616398557</v>
      </c>
      <c r="M19" s="112">
        <f>M17*M18</f>
        <v>199999.95616398557</v>
      </c>
    </row>
    <row r="20" spans="1:16" ht="16.2" x14ac:dyDescent="0.25">
      <c r="A20" s="89">
        <v>16</v>
      </c>
      <c r="B20" s="1">
        <v>1</v>
      </c>
      <c r="C20" s="1">
        <v>2</v>
      </c>
      <c r="E20" s="40">
        <v>5</v>
      </c>
      <c r="F20" s="101">
        <v>8</v>
      </c>
      <c r="G20" s="101">
        <v>8</v>
      </c>
    </row>
    <row r="21" spans="1:16" ht="16.2" x14ac:dyDescent="0.25">
      <c r="A21" s="89">
        <v>17</v>
      </c>
      <c r="B21" s="1">
        <v>1</v>
      </c>
      <c r="C21" s="1">
        <v>2</v>
      </c>
      <c r="E21" s="99">
        <v>6</v>
      </c>
      <c r="F21" s="102">
        <v>5</v>
      </c>
      <c r="G21" s="102">
        <v>5</v>
      </c>
    </row>
    <row r="22" spans="1:16" ht="16.2" x14ac:dyDescent="0.25">
      <c r="A22" s="89">
        <v>18</v>
      </c>
      <c r="B22" s="1">
        <v>2</v>
      </c>
      <c r="C22" s="1">
        <v>1</v>
      </c>
      <c r="D22" s="1" t="str">
        <f>J22&amp;"|"&amp;K22&amp;"|"&amp;L22</f>
        <v>1|2|20000</v>
      </c>
      <c r="F22" s="40">
        <v>120</v>
      </c>
      <c r="G22" s="40">
        <v>120</v>
      </c>
      <c r="H22" s="50"/>
      <c r="I22" s="96" t="s">
        <v>391</v>
      </c>
      <c r="J22" s="48">
        <v>1</v>
      </c>
      <c r="K22" s="48">
        <v>2</v>
      </c>
      <c r="L22" s="106">
        <v>20000</v>
      </c>
    </row>
    <row r="23" spans="1:16" ht="16.2" x14ac:dyDescent="0.25">
      <c r="A23" s="89">
        <v>19</v>
      </c>
      <c r="B23" s="1">
        <v>2</v>
      </c>
      <c r="C23" s="1">
        <v>1</v>
      </c>
      <c r="D23" s="1" t="str">
        <f>J23&amp;"|"&amp;K23&amp;"|"&amp;L23</f>
        <v>1|2|30000</v>
      </c>
      <c r="F23" s="40">
        <v>90</v>
      </c>
      <c r="G23" s="40">
        <v>90</v>
      </c>
      <c r="H23" s="19"/>
      <c r="I23" s="40" t="s">
        <v>391</v>
      </c>
      <c r="J23" s="11">
        <v>1</v>
      </c>
      <c r="K23" s="11">
        <v>2</v>
      </c>
      <c r="L23" s="107">
        <v>30000</v>
      </c>
    </row>
    <row r="24" spans="1:16" ht="16.2" x14ac:dyDescent="0.25">
      <c r="A24" s="89">
        <v>20</v>
      </c>
      <c r="B24" s="1">
        <v>2</v>
      </c>
      <c r="C24" s="1">
        <v>1</v>
      </c>
      <c r="D24" s="1" t="str">
        <f t="shared" ref="D24:D34" si="2">J24&amp;"|"&amp;K24&amp;"|"&amp;L24</f>
        <v>1|2|50000</v>
      </c>
      <c r="F24" s="40">
        <v>70</v>
      </c>
      <c r="G24" s="40">
        <v>70</v>
      </c>
      <c r="H24" s="19"/>
      <c r="I24" s="40" t="s">
        <v>391</v>
      </c>
      <c r="J24" s="11">
        <v>1</v>
      </c>
      <c r="K24" s="11">
        <v>2</v>
      </c>
      <c r="L24" s="107">
        <v>50000</v>
      </c>
    </row>
    <row r="25" spans="1:16" ht="16.2" x14ac:dyDescent="0.25">
      <c r="A25" s="89">
        <v>21</v>
      </c>
      <c r="B25" s="1">
        <v>2</v>
      </c>
      <c r="C25" s="1">
        <v>1</v>
      </c>
      <c r="D25" s="1" t="str">
        <f t="shared" si="2"/>
        <v>1|2|80000</v>
      </c>
      <c r="F25" s="40">
        <v>60</v>
      </c>
      <c r="G25" s="40">
        <v>20</v>
      </c>
      <c r="H25" s="19"/>
      <c r="I25" s="40" t="s">
        <v>391</v>
      </c>
      <c r="J25" s="11">
        <v>1</v>
      </c>
      <c r="K25" s="11">
        <v>2</v>
      </c>
      <c r="L25" s="107">
        <v>80000</v>
      </c>
      <c r="P25"/>
    </row>
    <row r="26" spans="1:16" ht="16.2" x14ac:dyDescent="0.25">
      <c r="A26" s="89">
        <v>22</v>
      </c>
      <c r="B26" s="1">
        <v>2</v>
      </c>
      <c r="C26" s="1">
        <v>1</v>
      </c>
      <c r="D26" s="1" t="str">
        <f t="shared" si="2"/>
        <v>1|2|100000</v>
      </c>
      <c r="F26" s="40">
        <v>50</v>
      </c>
      <c r="G26" s="40">
        <v>0</v>
      </c>
      <c r="H26" s="19"/>
      <c r="I26" s="40" t="s">
        <v>391</v>
      </c>
      <c r="J26" s="11">
        <v>1</v>
      </c>
      <c r="K26" s="11">
        <v>2</v>
      </c>
      <c r="L26" s="107">
        <v>100000</v>
      </c>
    </row>
    <row r="27" spans="1:16" ht="16.2" x14ac:dyDescent="0.25">
      <c r="A27" s="89">
        <v>23</v>
      </c>
      <c r="B27" s="1">
        <v>2</v>
      </c>
      <c r="C27" s="1">
        <v>1</v>
      </c>
      <c r="D27" s="1" t="str">
        <f t="shared" si="2"/>
        <v>1|2|60000</v>
      </c>
      <c r="F27" s="40">
        <v>30</v>
      </c>
      <c r="G27" s="40">
        <v>30</v>
      </c>
      <c r="H27" s="19"/>
      <c r="I27" s="40" t="s">
        <v>391</v>
      </c>
      <c r="J27" s="11">
        <v>1</v>
      </c>
      <c r="K27" s="11">
        <v>2</v>
      </c>
      <c r="L27" s="107">
        <v>60000</v>
      </c>
    </row>
    <row r="28" spans="1:16" ht="16.2" x14ac:dyDescent="0.25">
      <c r="A28" s="89">
        <v>24</v>
      </c>
      <c r="B28" s="1">
        <v>2</v>
      </c>
      <c r="C28" s="1">
        <v>1</v>
      </c>
      <c r="D28" s="1" t="str">
        <f t="shared" si="2"/>
        <v>1|2|20000</v>
      </c>
      <c r="F28" s="40">
        <v>150</v>
      </c>
      <c r="G28" s="40">
        <v>150</v>
      </c>
      <c r="H28" s="19"/>
      <c r="I28" s="40" t="s">
        <v>391</v>
      </c>
      <c r="J28" s="11">
        <v>1</v>
      </c>
      <c r="K28" s="11">
        <v>2</v>
      </c>
      <c r="L28" s="107">
        <v>20000</v>
      </c>
    </row>
    <row r="29" spans="1:16" ht="16.2" x14ac:dyDescent="0.25">
      <c r="A29" s="89">
        <v>25</v>
      </c>
      <c r="B29" s="1">
        <v>2</v>
      </c>
      <c r="C29" s="1">
        <v>1</v>
      </c>
      <c r="D29" s="1" t="str">
        <f t="shared" si="2"/>
        <v>1|2|30000</v>
      </c>
      <c r="F29" s="40">
        <f>F22</f>
        <v>120</v>
      </c>
      <c r="G29" s="40">
        <f>G22</f>
        <v>120</v>
      </c>
      <c r="H29" s="19"/>
      <c r="I29" s="40" t="s">
        <v>391</v>
      </c>
      <c r="J29" s="11">
        <v>1</v>
      </c>
      <c r="K29" s="11">
        <v>2</v>
      </c>
      <c r="L29" s="107">
        <v>30000</v>
      </c>
    </row>
    <row r="30" spans="1:16" ht="16.2" x14ac:dyDescent="0.25">
      <c r="A30" s="89">
        <v>26</v>
      </c>
      <c r="B30" s="1">
        <v>2</v>
      </c>
      <c r="C30" s="1">
        <v>1</v>
      </c>
      <c r="D30" s="1" t="str">
        <f t="shared" si="2"/>
        <v>1|2|50000</v>
      </c>
      <c r="F30" s="40">
        <f t="shared" ref="F30:G33" si="3">F23</f>
        <v>90</v>
      </c>
      <c r="G30" s="40">
        <f t="shared" si="3"/>
        <v>90</v>
      </c>
      <c r="H30" s="19"/>
      <c r="I30" s="40" t="s">
        <v>391</v>
      </c>
      <c r="J30" s="11">
        <v>1</v>
      </c>
      <c r="K30" s="11">
        <v>2</v>
      </c>
      <c r="L30" s="107">
        <v>50000</v>
      </c>
    </row>
    <row r="31" spans="1:16" ht="16.2" x14ac:dyDescent="0.25">
      <c r="A31" s="89">
        <v>27</v>
      </c>
      <c r="B31" s="1">
        <v>2</v>
      </c>
      <c r="C31" s="1">
        <v>1</v>
      </c>
      <c r="D31" s="1" t="str">
        <f t="shared" si="2"/>
        <v>1|2|80000</v>
      </c>
      <c r="F31" s="40">
        <f t="shared" si="3"/>
        <v>70</v>
      </c>
      <c r="G31" s="40">
        <v>20</v>
      </c>
      <c r="H31" s="19"/>
      <c r="I31" s="40" t="s">
        <v>391</v>
      </c>
      <c r="J31" s="11">
        <v>1</v>
      </c>
      <c r="K31" s="11">
        <v>2</v>
      </c>
      <c r="L31" s="107">
        <v>80000</v>
      </c>
    </row>
    <row r="32" spans="1:16" ht="16.2" x14ac:dyDescent="0.25">
      <c r="A32" s="89">
        <v>28</v>
      </c>
      <c r="B32" s="1">
        <v>2</v>
      </c>
      <c r="C32" s="1">
        <v>1</v>
      </c>
      <c r="D32" s="1" t="str">
        <f t="shared" si="2"/>
        <v>1|2|100000</v>
      </c>
      <c r="F32" s="40">
        <f t="shared" si="3"/>
        <v>60</v>
      </c>
      <c r="G32" s="40">
        <v>5</v>
      </c>
      <c r="H32" s="19"/>
      <c r="I32" s="40" t="s">
        <v>391</v>
      </c>
      <c r="J32" s="11">
        <v>1</v>
      </c>
      <c r="K32" s="11">
        <v>2</v>
      </c>
      <c r="L32" s="107">
        <v>100000</v>
      </c>
    </row>
    <row r="33" spans="1:19" ht="16.2" x14ac:dyDescent="0.25">
      <c r="A33" s="89">
        <v>29</v>
      </c>
      <c r="B33" s="1">
        <v>2</v>
      </c>
      <c r="C33" s="1">
        <v>1</v>
      </c>
      <c r="D33" s="1" t="str">
        <f t="shared" si="2"/>
        <v>1|2|90000</v>
      </c>
      <c r="F33" s="40">
        <f t="shared" si="3"/>
        <v>50</v>
      </c>
      <c r="G33" s="40">
        <f t="shared" si="3"/>
        <v>0</v>
      </c>
      <c r="H33" s="21"/>
      <c r="I33" s="99" t="s">
        <v>391</v>
      </c>
      <c r="J33" s="14">
        <v>1</v>
      </c>
      <c r="K33" s="14">
        <v>2</v>
      </c>
      <c r="L33" s="108">
        <v>90000</v>
      </c>
    </row>
    <row r="34" spans="1:19" ht="16.2" x14ac:dyDescent="0.25">
      <c r="A34" s="89">
        <v>30</v>
      </c>
      <c r="B34" s="1">
        <v>2</v>
      </c>
      <c r="C34" s="1">
        <v>2</v>
      </c>
      <c r="D34" s="1" t="str">
        <f t="shared" si="2"/>
        <v>1|2|80000</v>
      </c>
      <c r="F34" s="96">
        <v>80</v>
      </c>
      <c r="G34" s="96">
        <v>80</v>
      </c>
      <c r="H34" s="50"/>
      <c r="I34" s="103" t="s">
        <v>391</v>
      </c>
      <c r="J34" s="48">
        <v>1</v>
      </c>
      <c r="K34" s="48">
        <v>2</v>
      </c>
      <c r="L34" s="106">
        <v>80000</v>
      </c>
    </row>
    <row r="35" spans="1:19" ht="16.2" x14ac:dyDescent="0.25">
      <c r="A35" s="89">
        <v>31</v>
      </c>
      <c r="B35" s="1">
        <v>2</v>
      </c>
      <c r="C35" s="1">
        <v>2</v>
      </c>
      <c r="D35" s="1" t="str">
        <f t="shared" ref="D35:D41" si="4">J35&amp;"|"&amp;K35&amp;"|"&amp;L35</f>
        <v>1|2|100000</v>
      </c>
      <c r="F35" s="40">
        <v>40</v>
      </c>
      <c r="G35" s="40">
        <v>3</v>
      </c>
      <c r="H35" s="19"/>
      <c r="I35" s="104" t="s">
        <v>391</v>
      </c>
      <c r="J35" s="11">
        <v>1</v>
      </c>
      <c r="K35" s="11">
        <v>2</v>
      </c>
      <c r="L35" s="107">
        <v>100000</v>
      </c>
    </row>
    <row r="36" spans="1:19" ht="16.2" x14ac:dyDescent="0.25">
      <c r="A36" s="89">
        <v>32</v>
      </c>
      <c r="B36" s="1">
        <v>2</v>
      </c>
      <c r="C36" s="1">
        <v>2</v>
      </c>
      <c r="D36" s="1" t="str">
        <f t="shared" si="4"/>
        <v>1|2|150000</v>
      </c>
      <c r="F36" s="40">
        <v>60</v>
      </c>
      <c r="G36" s="40">
        <v>5</v>
      </c>
      <c r="H36" s="19"/>
      <c r="I36" s="104" t="s">
        <v>391</v>
      </c>
      <c r="J36" s="11">
        <v>1</v>
      </c>
      <c r="K36" s="11">
        <v>2</v>
      </c>
      <c r="L36" s="107">
        <v>150000</v>
      </c>
    </row>
    <row r="37" spans="1:19" ht="16.2" x14ac:dyDescent="0.25">
      <c r="A37" s="89">
        <v>33</v>
      </c>
      <c r="B37" s="1">
        <v>2</v>
      </c>
      <c r="C37" s="1">
        <v>2</v>
      </c>
      <c r="D37" s="1" t="str">
        <f t="shared" si="4"/>
        <v>1|2|200000</v>
      </c>
      <c r="F37" s="40">
        <v>50</v>
      </c>
      <c r="G37" s="40">
        <v>0</v>
      </c>
      <c r="H37" s="19"/>
      <c r="I37" s="104" t="s">
        <v>391</v>
      </c>
      <c r="J37" s="11">
        <v>1</v>
      </c>
      <c r="K37" s="11">
        <v>2</v>
      </c>
      <c r="L37" s="107">
        <v>200000</v>
      </c>
    </row>
    <row r="38" spans="1:19" ht="16.2" x14ac:dyDescent="0.25">
      <c r="A38" s="89">
        <v>34</v>
      </c>
      <c r="B38" s="1">
        <v>2</v>
      </c>
      <c r="C38" s="1">
        <v>2</v>
      </c>
      <c r="D38" s="1" t="str">
        <f t="shared" si="4"/>
        <v>1|2|120000</v>
      </c>
      <c r="F38" s="40">
        <v>70</v>
      </c>
      <c r="G38" s="40">
        <v>5</v>
      </c>
      <c r="H38" s="19"/>
      <c r="I38" s="104" t="s">
        <v>391</v>
      </c>
      <c r="J38" s="11">
        <v>1</v>
      </c>
      <c r="K38" s="11">
        <v>2</v>
      </c>
      <c r="L38" s="107">
        <v>120000</v>
      </c>
    </row>
    <row r="39" spans="1:19" ht="16.2" x14ac:dyDescent="0.25">
      <c r="A39" s="89">
        <v>35</v>
      </c>
      <c r="B39" s="1">
        <v>2</v>
      </c>
      <c r="C39" s="1">
        <v>2</v>
      </c>
      <c r="D39" s="1" t="str">
        <f t="shared" si="4"/>
        <v>1|2|100000</v>
      </c>
      <c r="F39" s="40">
        <v>40</v>
      </c>
      <c r="G39" s="40">
        <v>3</v>
      </c>
      <c r="H39" s="19"/>
      <c r="I39" s="104" t="s">
        <v>391</v>
      </c>
      <c r="J39" s="11">
        <v>1</v>
      </c>
      <c r="K39" s="11">
        <v>2</v>
      </c>
      <c r="L39" s="107">
        <v>100000</v>
      </c>
    </row>
    <row r="40" spans="1:19" ht="16.2" x14ac:dyDescent="0.25">
      <c r="A40" s="89">
        <v>36</v>
      </c>
      <c r="B40" s="1">
        <v>2</v>
      </c>
      <c r="C40" s="1">
        <v>2</v>
      </c>
      <c r="D40" s="1" t="str">
        <f t="shared" si="4"/>
        <v>1|2|80000</v>
      </c>
      <c r="F40" s="40">
        <v>80</v>
      </c>
      <c r="G40" s="40">
        <v>80</v>
      </c>
      <c r="H40" s="19"/>
      <c r="I40" s="104" t="s">
        <v>391</v>
      </c>
      <c r="J40" s="11">
        <v>1</v>
      </c>
      <c r="K40" s="11">
        <v>2</v>
      </c>
      <c r="L40" s="107">
        <v>80000</v>
      </c>
    </row>
    <row r="41" spans="1:19" ht="16.2" x14ac:dyDescent="0.25">
      <c r="A41" s="89">
        <v>37</v>
      </c>
      <c r="B41" s="1">
        <v>2</v>
      </c>
      <c r="C41" s="1">
        <v>2</v>
      </c>
      <c r="D41" s="1" t="str">
        <f t="shared" si="4"/>
        <v>1|2|50000</v>
      </c>
      <c r="F41" s="40">
        <v>120</v>
      </c>
      <c r="G41" s="40">
        <v>120</v>
      </c>
      <c r="H41" s="21"/>
      <c r="I41" s="105" t="s">
        <v>391</v>
      </c>
      <c r="J41" s="14">
        <v>1</v>
      </c>
      <c r="K41" s="14">
        <v>2</v>
      </c>
      <c r="L41" s="108">
        <v>50000</v>
      </c>
    </row>
    <row r="42" spans="1:19" ht="16.2" x14ac:dyDescent="0.25">
      <c r="A42" s="89">
        <v>38</v>
      </c>
      <c r="B42" s="1">
        <v>2</v>
      </c>
      <c r="C42" s="1">
        <v>3</v>
      </c>
      <c r="E42" s="96">
        <v>5</v>
      </c>
      <c r="F42" s="106">
        <v>100</v>
      </c>
      <c r="G42" s="106">
        <v>100</v>
      </c>
      <c r="K42" s="66" t="s">
        <v>1414</v>
      </c>
      <c r="L42" s="113">
        <f>SUMPRODUCT(L22:L33,F22:F33)/SUM(F22:F33)</f>
        <v>49375</v>
      </c>
      <c r="M42" s="113">
        <f>SUMPRODUCT(L22:L33,G22:G33)/SUM(G22:G33)</f>
        <v>35244.755244755244</v>
      </c>
    </row>
    <row r="43" spans="1:19" ht="16.2" x14ac:dyDescent="0.25">
      <c r="A43" s="89">
        <v>39</v>
      </c>
      <c r="B43" s="1">
        <v>2</v>
      </c>
      <c r="C43" s="1">
        <v>3</v>
      </c>
      <c r="E43" s="40">
        <v>6</v>
      </c>
      <c r="F43" s="107">
        <v>50</v>
      </c>
      <c r="G43" s="107">
        <v>0</v>
      </c>
      <c r="K43" s="66" t="s">
        <v>1417</v>
      </c>
      <c r="L43" s="66">
        <f>SUMPRODUCT(L34:L41,F34:F41)/SUM(F34:F41)</f>
        <v>100370.37037037036</v>
      </c>
      <c r="M43" s="66">
        <f>SUMPRODUCT(L34:L41,G34:G41)/SUM(G34:G41)</f>
        <v>70101.351351351346</v>
      </c>
    </row>
    <row r="44" spans="1:19" ht="16.2" x14ac:dyDescent="0.25">
      <c r="A44" s="89">
        <v>40</v>
      </c>
      <c r="B44" s="1">
        <v>2</v>
      </c>
      <c r="C44" s="1">
        <v>3</v>
      </c>
      <c r="E44" s="40">
        <v>6</v>
      </c>
      <c r="F44" s="107">
        <v>50</v>
      </c>
      <c r="G44" s="107">
        <v>0</v>
      </c>
      <c r="K44" s="66" t="s">
        <v>1415</v>
      </c>
      <c r="L44" s="110">
        <f>SUMPRODUCT(E42:E46,F42:F46)/SUM(F42:F46)</f>
        <v>5.4285714285714288</v>
      </c>
      <c r="M44" s="110">
        <f>SUMPRODUCT(E42:E46,G42:G46)/SUM(G42:G46)</f>
        <v>5.024390243902439</v>
      </c>
    </row>
    <row r="45" spans="1:19" ht="16.2" x14ac:dyDescent="0.25">
      <c r="A45" s="89">
        <v>41</v>
      </c>
      <c r="B45" s="1">
        <v>2</v>
      </c>
      <c r="C45" s="1">
        <v>3</v>
      </c>
      <c r="E45" s="40">
        <v>6</v>
      </c>
      <c r="F45" s="107">
        <v>50</v>
      </c>
      <c r="G45" s="107">
        <v>5</v>
      </c>
      <c r="K45" s="111" t="s">
        <v>1416</v>
      </c>
      <c r="L45" s="89">
        <f>2000000</f>
        <v>2000000</v>
      </c>
      <c r="M45" s="89">
        <f>600000</f>
        <v>600000</v>
      </c>
    </row>
    <row r="46" spans="1:19" ht="16.2" x14ac:dyDescent="0.25">
      <c r="A46" s="89">
        <v>42</v>
      </c>
      <c r="B46" s="1">
        <v>2</v>
      </c>
      <c r="C46" s="1">
        <v>3</v>
      </c>
      <c r="E46" s="99">
        <v>5</v>
      </c>
      <c r="F46" s="108">
        <v>100</v>
      </c>
      <c r="G46" s="108">
        <v>100</v>
      </c>
      <c r="K46" s="66" t="s">
        <v>1418</v>
      </c>
      <c r="L46" s="66">
        <v>12500000</v>
      </c>
      <c r="M46" s="66">
        <f>L46</f>
        <v>12500000</v>
      </c>
    </row>
    <row r="47" spans="1:19" ht="16.2" x14ac:dyDescent="0.25">
      <c r="A47" s="109"/>
      <c r="J47" s="434" t="s">
        <v>1943</v>
      </c>
      <c r="K47" s="114" t="s">
        <v>1419</v>
      </c>
      <c r="L47" s="115" t="s">
        <v>1420</v>
      </c>
      <c r="S47" s="412"/>
    </row>
    <row r="48" spans="1:19" x14ac:dyDescent="0.25">
      <c r="A48" s="109"/>
      <c r="J48" s="116" t="s">
        <v>1421</v>
      </c>
      <c r="K48" s="117">
        <f>(L42+L43)*L44</f>
        <v>812903.43915343913</v>
      </c>
      <c r="L48" s="118">
        <f>(L45-K49)/(K48-K49)</f>
        <v>0.90503227513227502</v>
      </c>
      <c r="O48" s="1" t="s">
        <v>1877</v>
      </c>
    </row>
    <row r="49" spans="1:12" x14ac:dyDescent="0.25">
      <c r="A49" s="109"/>
      <c r="J49" s="119" t="s">
        <v>1422</v>
      </c>
      <c r="K49" s="120">
        <f>L46+K48</f>
        <v>13312903.439153438</v>
      </c>
      <c r="L49" s="121">
        <f>1-L48</f>
        <v>9.4967724867724979E-2</v>
      </c>
    </row>
    <row r="50" spans="1:12" x14ac:dyDescent="0.25">
      <c r="A50" s="109"/>
    </row>
    <row r="51" spans="1:12" ht="16.2" x14ac:dyDescent="0.25">
      <c r="A51" s="109"/>
      <c r="J51" s="434" t="s">
        <v>1944</v>
      </c>
      <c r="K51" s="114" t="s">
        <v>1419</v>
      </c>
      <c r="L51" s="115" t="s">
        <v>1420</v>
      </c>
    </row>
    <row r="52" spans="1:12" x14ac:dyDescent="0.25">
      <c r="A52" s="109"/>
      <c r="J52" s="116" t="s">
        <v>1421</v>
      </c>
      <c r="K52" s="117">
        <f>(M42+M43)*M44</f>
        <v>529299.95021458436</v>
      </c>
      <c r="L52" s="118">
        <f>(M45-K53)/(K52-K53)</f>
        <v>0.99434399601716672</v>
      </c>
    </row>
    <row r="53" spans="1:12" x14ac:dyDescent="0.25">
      <c r="A53" s="109"/>
      <c r="J53" s="119" t="s">
        <v>1422</v>
      </c>
      <c r="K53" s="120">
        <f>M46+K52</f>
        <v>13029299.950214583</v>
      </c>
      <c r="L53" s="121">
        <f>1-L52</f>
        <v>5.6560039828332798E-3</v>
      </c>
    </row>
    <row r="54" spans="1:12" x14ac:dyDescent="0.25">
      <c r="A54" s="109"/>
    </row>
    <row r="55" spans="1:12" x14ac:dyDescent="0.25">
      <c r="A55" s="109"/>
    </row>
    <row r="56" spans="1:12" x14ac:dyDescent="0.25">
      <c r="A56" s="109"/>
    </row>
    <row r="57" spans="1:12" x14ac:dyDescent="0.25">
      <c r="A57" s="109"/>
    </row>
    <row r="58" spans="1:12" x14ac:dyDescent="0.25">
      <c r="A58" s="109"/>
    </row>
    <row r="59" spans="1:12" x14ac:dyDescent="0.25">
      <c r="A59" s="109"/>
    </row>
    <row r="60" spans="1:12" x14ac:dyDescent="0.25">
      <c r="A60" s="109"/>
    </row>
    <row r="61" spans="1:12" x14ac:dyDescent="0.25">
      <c r="A61" s="109"/>
    </row>
    <row r="62" spans="1:12" x14ac:dyDescent="0.25">
      <c r="A62" s="109"/>
    </row>
    <row r="63" spans="1:12" x14ac:dyDescent="0.25">
      <c r="A63" s="109"/>
    </row>
    <row r="64" spans="1:12" x14ac:dyDescent="0.25">
      <c r="A64" s="109"/>
    </row>
    <row r="65" spans="1:1" x14ac:dyDescent="0.25">
      <c r="A65" s="109"/>
    </row>
    <row r="66" spans="1:1" x14ac:dyDescent="0.25">
      <c r="A66" s="109"/>
    </row>
    <row r="67" spans="1:1" x14ac:dyDescent="0.25">
      <c r="A67" s="109"/>
    </row>
    <row r="68" spans="1:1" x14ac:dyDescent="0.25">
      <c r="A68" s="109"/>
    </row>
    <row r="69" spans="1:1" x14ac:dyDescent="0.25">
      <c r="A69" s="109"/>
    </row>
  </sheetData>
  <phoneticPr fontId="45" type="noConversion"/>
  <conditionalFormatting sqref="K43:L43">
    <cfRule type="containsText" dxfId="216" priority="15" operator="containsText" text=" ">
      <formula>NOT(ISERROR(SEARCH(" ",K43)))</formula>
    </cfRule>
  </conditionalFormatting>
  <conditionalFormatting sqref="J45:K45">
    <cfRule type="containsText" dxfId="215" priority="14" operator="containsText" text=" ">
      <formula>NOT(ISERROR(SEARCH(" ",J45)))</formula>
    </cfRule>
  </conditionalFormatting>
  <conditionalFormatting sqref="C42:C46">
    <cfRule type="containsText" dxfId="214" priority="38" operator="containsText" text=" ">
      <formula>NOT(ISERROR(SEARCH(" ",C42)))</formula>
    </cfRule>
  </conditionalFormatting>
  <conditionalFormatting sqref="E42:E46">
    <cfRule type="containsText" dxfId="213" priority="31" operator="containsText" text=" ">
      <formula>NOT(ISERROR(SEARCH(" ",E42)))</formula>
    </cfRule>
  </conditionalFormatting>
  <conditionalFormatting sqref="F1:F2">
    <cfRule type="containsText" dxfId="212" priority="21" operator="containsText" text=" ">
      <formula>NOT(ISERROR(SEARCH(" ",F1)))</formula>
    </cfRule>
  </conditionalFormatting>
  <conditionalFormatting sqref="L48:L49">
    <cfRule type="cellIs" dxfId="211" priority="13" operator="lessThan">
      <formula>0</formula>
    </cfRule>
  </conditionalFormatting>
  <conditionalFormatting sqref="A1:C3 A4:B4 A5:C41 C70:F1048576 A42:B1048576 C47:C69 H47:H69 H40:H41">
    <cfRule type="containsText" dxfId="210" priority="111" operator="containsText" text=" ">
      <formula>NOT(ISERROR(SEARCH(" ",A1)))</formula>
    </cfRule>
  </conditionalFormatting>
  <conditionalFormatting sqref="H73:L1048576 H1:L3 H42:H46 H70:H72 N5:O5 N6:XFD24 L17:L18 Q5:XFD5 N25:O25 Q25:XFD25 H4:H39 J42:L42 J44:L44 I46 L47:L49 J48:K49 N1:XFD4 N26:XFD1048576">
    <cfRule type="containsText" dxfId="209" priority="82" operator="containsText" text=" ">
      <formula>NOT(ISERROR(SEARCH(" ",H1)))</formula>
    </cfRule>
  </conditionalFormatting>
  <conditionalFormatting sqref="D5:E16 D22:E41 D47:F69 E17:E21 F5:F46">
    <cfRule type="containsText" dxfId="208" priority="93" operator="containsText" text=" ">
      <formula>NOT(ISERROR(SEARCH(" ",D5)))</formula>
    </cfRule>
  </conditionalFormatting>
  <conditionalFormatting sqref="I5:I16 I22:I33">
    <cfRule type="cellIs" dxfId="207" priority="83" operator="equal">
      <formula>"狂暴"</formula>
    </cfRule>
    <cfRule type="cellIs" dxfId="206" priority="84" operator="equal">
      <formula>"锁定"</formula>
    </cfRule>
    <cfRule type="cellIs" dxfId="205" priority="85" operator="equal">
      <formula>"钻石"</formula>
    </cfRule>
    <cfRule type="cellIs" dxfId="204" priority="86" operator="equal">
      <formula>"金币"</formula>
    </cfRule>
    <cfRule type="containsText" dxfId="203" priority="96" operator="containsText" text=" ">
      <formula>NOT(ISERROR(SEARCH(" ",I5)))</formula>
    </cfRule>
  </conditionalFormatting>
  <conditionalFormatting sqref="J5:K16 J22:K41">
    <cfRule type="containsText" dxfId="202" priority="97" operator="containsText" text=" ">
      <formula>NOT(ISERROR(SEARCH(" ",J5)))</formula>
    </cfRule>
  </conditionalFormatting>
  <conditionalFormatting sqref="L22:L41 L5:L16">
    <cfRule type="containsText" dxfId="201" priority="95" operator="containsText" text=" ">
      <formula>NOT(ISERROR(SEARCH(" ",L5)))</formula>
    </cfRule>
  </conditionalFormatting>
  <conditionalFormatting sqref="I19:L21 I17:K18">
    <cfRule type="containsText" dxfId="200" priority="19" operator="containsText" text=" ">
      <formula>NOT(ISERROR(SEARCH(" ",I17)))</formula>
    </cfRule>
  </conditionalFormatting>
  <conditionalFormatting sqref="I42:I45 I50:L50 I47:I49 I54:L72 I51:I53">
    <cfRule type="containsText" dxfId="199" priority="18" operator="containsText" text=" ">
      <formula>NOT(ISERROR(SEARCH(" ",I42)))</formula>
    </cfRule>
  </conditionalFormatting>
  <conditionalFormatting sqref="G1:G2">
    <cfRule type="containsText" dxfId="198" priority="10" operator="containsText" text=" ">
      <formula>NOT(ISERROR(SEARCH(" ",G1)))</formula>
    </cfRule>
  </conditionalFormatting>
  <conditionalFormatting sqref="G70:G1048576">
    <cfRule type="containsText" dxfId="197" priority="12" operator="containsText" text=" ">
      <formula>NOT(ISERROR(SEARCH(" ",G70)))</formula>
    </cfRule>
  </conditionalFormatting>
  <conditionalFormatting sqref="G5:G69">
    <cfRule type="containsText" dxfId="196" priority="11" operator="containsText" text=" ">
      <formula>NOT(ISERROR(SEARCH(" ",G5)))</formula>
    </cfRule>
  </conditionalFormatting>
  <conditionalFormatting sqref="M43">
    <cfRule type="containsText" dxfId="195" priority="5" operator="containsText" text=" ">
      <formula>NOT(ISERROR(SEARCH(" ",M43)))</formula>
    </cfRule>
  </conditionalFormatting>
  <conditionalFormatting sqref="M73:M1048576 M1:M3 M17:M18 M42 M44">
    <cfRule type="containsText" dxfId="194" priority="8" operator="containsText" text=" ">
      <formula>NOT(ISERROR(SEARCH(" ",M1)))</formula>
    </cfRule>
  </conditionalFormatting>
  <conditionalFormatting sqref="M19:M41">
    <cfRule type="containsText" dxfId="193" priority="7" operator="containsText" text=" ">
      <formula>NOT(ISERROR(SEARCH(" ",M19)))</formula>
    </cfRule>
  </conditionalFormatting>
  <conditionalFormatting sqref="M47:M72">
    <cfRule type="containsText" dxfId="192" priority="6" operator="containsText" text=" ">
      <formula>NOT(ISERROR(SEARCH(" ",M47)))</formula>
    </cfRule>
  </conditionalFormatting>
  <conditionalFormatting sqref="M4:M16">
    <cfRule type="containsText" dxfId="191" priority="3" operator="containsText" text=" ">
      <formula>NOT(ISERROR(SEARCH(" ",M4)))</formula>
    </cfRule>
  </conditionalFormatting>
  <conditionalFormatting sqref="L52:L53">
    <cfRule type="cellIs" dxfId="190" priority="1" operator="lessThan">
      <formula>0</formula>
    </cfRule>
  </conditionalFormatting>
  <conditionalFormatting sqref="L51:L53 J52:K53">
    <cfRule type="containsText" dxfId="189" priority="2" operator="containsText" text=" ">
      <formula>NOT(ISERROR(SEARCH(" ",J51)))</formula>
    </cfRule>
  </conditionalFormatting>
  <pageMargins left="0.69930555555555596" right="0.69930555555555596"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EY27"/>
  <sheetViews>
    <sheetView workbookViewId="0">
      <selection activeCell="H5" sqref="H5"/>
    </sheetView>
  </sheetViews>
  <sheetFormatPr defaultColWidth="9" defaultRowHeight="15.6" x14ac:dyDescent="0.25"/>
  <cols>
    <col min="1" max="1" width="9.88671875" style="1" customWidth="1"/>
    <col min="2" max="2" width="33.77734375" style="1" customWidth="1"/>
    <col min="3" max="3" width="16.88671875" style="1" customWidth="1"/>
    <col min="4" max="6" width="9" style="1"/>
    <col min="7" max="7" width="9.44140625" style="1" customWidth="1"/>
    <col min="8" max="8" width="5.109375" style="1" customWidth="1"/>
    <col min="9" max="9" width="7.109375" style="1" customWidth="1"/>
    <col min="10" max="11" width="10.109375" style="1" customWidth="1"/>
    <col min="12" max="12" width="9.44140625" style="1" customWidth="1"/>
    <col min="13" max="13" width="5" style="1" customWidth="1"/>
    <col min="14" max="14" width="7.109375" style="1" customWidth="1"/>
    <col min="15" max="15" width="5.44140625" style="1" customWidth="1"/>
    <col min="16" max="16" width="10" style="1" customWidth="1"/>
    <col min="17" max="17" width="9.44140625" style="1" customWidth="1"/>
    <col min="18" max="18" width="4.77734375" style="1" customWidth="1"/>
    <col min="19" max="19" width="7.109375" style="1" customWidth="1"/>
    <col min="20" max="20" width="5.44140625" style="1" customWidth="1"/>
    <col min="21" max="21" width="8.88671875" style="1" customWidth="1"/>
    <col min="22" max="23" width="9" style="1"/>
    <col min="24" max="24" width="11.6640625" style="1" customWidth="1"/>
    <col min="25" max="25" width="11.44140625" style="1" customWidth="1"/>
    <col min="26" max="16379" width="9" style="1"/>
  </cols>
  <sheetData>
    <row r="1" spans="1:29" x14ac:dyDescent="0.35">
      <c r="A1" s="2" t="s">
        <v>0</v>
      </c>
      <c r="B1" s="30" t="s">
        <v>0</v>
      </c>
      <c r="C1" s="86" t="s">
        <v>0</v>
      </c>
    </row>
    <row r="2" spans="1:29" x14ac:dyDescent="0.35">
      <c r="A2" s="2" t="s">
        <v>7</v>
      </c>
      <c r="B2" s="30" t="s">
        <v>9</v>
      </c>
      <c r="C2" s="86" t="s">
        <v>7</v>
      </c>
      <c r="E2" s="65"/>
    </row>
    <row r="3" spans="1:29" x14ac:dyDescent="0.35">
      <c r="A3" s="2" t="s">
        <v>1384</v>
      </c>
      <c r="B3" s="30" t="s">
        <v>1423</v>
      </c>
      <c r="C3" s="86" t="s">
        <v>1388</v>
      </c>
      <c r="E3" s="69"/>
      <c r="G3" s="1" t="s">
        <v>387</v>
      </c>
      <c r="L3" s="1" t="s">
        <v>388</v>
      </c>
      <c r="Q3" s="1" t="s">
        <v>388</v>
      </c>
    </row>
    <row r="4" spans="1:29" s="69" customFormat="1" ht="79.2" x14ac:dyDescent="0.25">
      <c r="A4" s="60" t="s">
        <v>1424</v>
      </c>
      <c r="B4" s="4" t="s">
        <v>653</v>
      </c>
      <c r="C4" s="87" t="s">
        <v>1425</v>
      </c>
      <c r="E4" s="88"/>
      <c r="G4" s="36" t="s">
        <v>559</v>
      </c>
      <c r="H4" s="37" t="s">
        <v>405</v>
      </c>
      <c r="I4" s="37" t="s">
        <v>406</v>
      </c>
      <c r="J4" s="38" t="s">
        <v>407</v>
      </c>
      <c r="K4" s="90" t="s">
        <v>1426</v>
      </c>
      <c r="L4" s="36" t="s">
        <v>559</v>
      </c>
      <c r="M4" s="37" t="s">
        <v>405</v>
      </c>
      <c r="N4" s="37" t="s">
        <v>406</v>
      </c>
      <c r="O4" s="38" t="s">
        <v>407</v>
      </c>
      <c r="P4" s="90" t="s">
        <v>1426</v>
      </c>
      <c r="Q4" s="36" t="s">
        <v>559</v>
      </c>
      <c r="R4" s="37" t="s">
        <v>405</v>
      </c>
      <c r="S4" s="37" t="s">
        <v>406</v>
      </c>
      <c r="T4" s="38" t="s">
        <v>407</v>
      </c>
      <c r="U4" s="90" t="s">
        <v>409</v>
      </c>
      <c r="X4" s="22">
        <f>'抽奖|MoonBless'!DN4</f>
        <v>0</v>
      </c>
      <c r="Y4" s="91" t="str">
        <f>'抽奖|MoonBless'!DO4</f>
        <v>人民币价值</v>
      </c>
      <c r="Z4" s="92" t="str">
        <f>'抽奖|MoonBless'!DP4</f>
        <v>价值
钻石价值</v>
      </c>
      <c r="AA4" s="92" t="s">
        <v>409</v>
      </c>
      <c r="AB4" s="91" t="str">
        <f>'抽奖|MoonBless'!DQ4</f>
        <v>物品类型</v>
      </c>
      <c r="AC4" s="93" t="str">
        <f>'抽奖|MoonBless'!DR4</f>
        <v>id</v>
      </c>
    </row>
    <row r="5" spans="1:29" x14ac:dyDescent="0.25">
      <c r="A5" s="1">
        <v>1</v>
      </c>
      <c r="B5" s="1" t="str">
        <f>H5&amp;"|"&amp;I5&amp;"|"&amp;J5&amp;","&amp;M5&amp;"|"&amp;N5&amp;"|"&amp;O5&amp;","&amp;R5&amp;"|"&amp;S5&amp;"|"&amp;T5</f>
        <v>1|2|50000,2|1001|2,2|1002|2</v>
      </c>
      <c r="C5" s="1">
        <v>1</v>
      </c>
      <c r="G5" s="40" t="s">
        <v>391</v>
      </c>
      <c r="H5" s="11">
        <f>VLOOKUP(G5,$X:$AC,5,0)</f>
        <v>1</v>
      </c>
      <c r="I5" s="11">
        <f>VLOOKUP(G5,$X:$AC,6,0)</f>
        <v>2</v>
      </c>
      <c r="J5" s="41">
        <v>50000</v>
      </c>
      <c r="K5" s="19">
        <f>VLOOKUP(G5,$X:$AC,4,0)*J5</f>
        <v>50000</v>
      </c>
      <c r="L5" s="40" t="s">
        <v>412</v>
      </c>
      <c r="M5" s="11">
        <f>VLOOKUP(L5,$X:$AC,5,0)</f>
        <v>2</v>
      </c>
      <c r="N5" s="11">
        <f>VLOOKUP(L5,$X:$AC,6,0)</f>
        <v>1001</v>
      </c>
      <c r="O5" s="41">
        <v>2</v>
      </c>
      <c r="P5" s="19">
        <f>VLOOKUP(L5,$X:$AC,4,0)*O5</f>
        <v>40000</v>
      </c>
      <c r="Q5" s="40" t="s">
        <v>413</v>
      </c>
      <c r="R5" s="11">
        <f>VLOOKUP(Q5,$X:$AC,5,0)</f>
        <v>2</v>
      </c>
      <c r="S5" s="11">
        <f>VLOOKUP(Q5,$X:$AC,6,0)</f>
        <v>1002</v>
      </c>
      <c r="T5" s="41">
        <v>2</v>
      </c>
      <c r="U5" s="19">
        <f>VLOOKUP(Q5,$X:$AC,4,0)*T5</f>
        <v>100000</v>
      </c>
      <c r="X5" s="10" t="str">
        <f>'抽奖|MoonBless'!DN5</f>
        <v>人民币</v>
      </c>
      <c r="Y5" s="11">
        <f>'抽奖|MoonBless'!DO5</f>
        <v>1</v>
      </c>
      <c r="Z5" s="11">
        <f>'抽奖|MoonBless'!DP5</f>
        <v>20</v>
      </c>
      <c r="AA5" s="11">
        <f>Z5/$Z$7</f>
        <v>200000</v>
      </c>
      <c r="AB5" s="11">
        <f>'抽奖|MoonBless'!DQ5</f>
        <v>1</v>
      </c>
      <c r="AC5" s="19">
        <f>'抽奖|MoonBless'!DR5</f>
        <v>0</v>
      </c>
    </row>
    <row r="6" spans="1:29" x14ac:dyDescent="0.25">
      <c r="A6" s="1">
        <v>2</v>
      </c>
      <c r="B6" s="1" t="str">
        <f>H6&amp;"|"&amp;I6&amp;"|"&amp;J6&amp;","&amp;M6&amp;"|"&amp;N6&amp;"|"&amp;O6&amp;","&amp;R6&amp;"|"&amp;S6&amp;"|"&amp;T6</f>
        <v>1|2|200000,2|1001|4,2|1002|4</v>
      </c>
      <c r="C6" s="1">
        <v>1</v>
      </c>
      <c r="G6" s="40" t="s">
        <v>391</v>
      </c>
      <c r="H6" s="11">
        <f t="shared" ref="H6:H7" si="0">VLOOKUP(G6,$X:$AC,5,0)</f>
        <v>1</v>
      </c>
      <c r="I6" s="11">
        <f t="shared" ref="I6:I7" si="1">VLOOKUP(G6,$X:$AC,6,0)</f>
        <v>2</v>
      </c>
      <c r="J6" s="41">
        <v>200000</v>
      </c>
      <c r="K6" s="19">
        <f t="shared" ref="K6:K7" si="2">VLOOKUP(G6,$X:$AC,4,0)*J6</f>
        <v>200000</v>
      </c>
      <c r="L6" s="40" t="s">
        <v>412</v>
      </c>
      <c r="M6" s="11">
        <f t="shared" ref="M6:M7" si="3">VLOOKUP(L6,$X:$AC,5,0)</f>
        <v>2</v>
      </c>
      <c r="N6" s="11">
        <f t="shared" ref="N6:N7" si="4">VLOOKUP(L6,$X:$AC,6,0)</f>
        <v>1001</v>
      </c>
      <c r="O6" s="41">
        <v>4</v>
      </c>
      <c r="P6" s="19">
        <f t="shared" ref="P6:P7" si="5">VLOOKUP(L6,$X:$AC,4,0)*O6</f>
        <v>80000</v>
      </c>
      <c r="Q6" s="40" t="s">
        <v>413</v>
      </c>
      <c r="R6" s="11">
        <f t="shared" ref="R6:R7" si="6">VLOOKUP(Q6,$X:$AC,5,0)</f>
        <v>2</v>
      </c>
      <c r="S6" s="11">
        <f t="shared" ref="S6:S7" si="7">VLOOKUP(Q6,$X:$AC,6,0)</f>
        <v>1002</v>
      </c>
      <c r="T6" s="41">
        <v>4</v>
      </c>
      <c r="U6" s="19">
        <f t="shared" ref="U6:U7" si="8">VLOOKUP(Q6,$X:$AC,4,0)*T6</f>
        <v>200000</v>
      </c>
      <c r="X6" s="10" t="str">
        <f>'抽奖|MoonBless'!DN6</f>
        <v>钻石</v>
      </c>
      <c r="Y6" s="11">
        <f>'抽奖|MoonBless'!DO6</f>
        <v>0.1</v>
      </c>
      <c r="Z6" s="11">
        <f>'抽奖|MoonBless'!DP6</f>
        <v>2</v>
      </c>
      <c r="AA6" s="11">
        <f t="shared" ref="AA6:AA27" si="9">Z6/$Z$7</f>
        <v>20000</v>
      </c>
      <c r="AB6" s="11">
        <f>'抽奖|MoonBless'!DQ6</f>
        <v>1</v>
      </c>
      <c r="AC6" s="19">
        <f>'抽奖|MoonBless'!DR6</f>
        <v>1</v>
      </c>
    </row>
    <row r="7" spans="1:29" x14ac:dyDescent="0.25">
      <c r="A7" s="1">
        <v>3</v>
      </c>
      <c r="B7" s="1" t="str">
        <f>H7&amp;"|"&amp;I7&amp;"|"&amp;J7&amp;","&amp;M7&amp;"|"&amp;N7&amp;"|"&amp;O7&amp;","&amp;R7&amp;"|"&amp;S7&amp;"|"&amp;T7</f>
        <v>1|2|1000000,1|1|50,2|1001|10</v>
      </c>
      <c r="C7" s="1">
        <v>1</v>
      </c>
      <c r="G7" s="40" t="s">
        <v>391</v>
      </c>
      <c r="H7" s="11">
        <f t="shared" si="0"/>
        <v>1</v>
      </c>
      <c r="I7" s="11">
        <f t="shared" si="1"/>
        <v>2</v>
      </c>
      <c r="J7" s="41">
        <v>1000000</v>
      </c>
      <c r="K7" s="19">
        <f t="shared" si="2"/>
        <v>1000000</v>
      </c>
      <c r="L7" s="40" t="s">
        <v>375</v>
      </c>
      <c r="M7" s="11">
        <f t="shared" si="3"/>
        <v>1</v>
      </c>
      <c r="N7" s="11">
        <f t="shared" si="4"/>
        <v>1</v>
      </c>
      <c r="O7" s="41">
        <v>50</v>
      </c>
      <c r="P7" s="19">
        <f t="shared" si="5"/>
        <v>1000000</v>
      </c>
      <c r="Q7" s="40" t="s">
        <v>412</v>
      </c>
      <c r="R7" s="11">
        <f t="shared" si="6"/>
        <v>2</v>
      </c>
      <c r="S7" s="11">
        <f t="shared" si="7"/>
        <v>1001</v>
      </c>
      <c r="T7" s="41">
        <v>10</v>
      </c>
      <c r="U7" s="19">
        <f t="shared" si="8"/>
        <v>200000</v>
      </c>
      <c r="X7" s="10" t="str">
        <f>'抽奖|MoonBless'!DN7</f>
        <v>金币</v>
      </c>
      <c r="Y7" s="94">
        <f>'抽奖|MoonBless'!DO7</f>
        <v>5.0000000000000004E-6</v>
      </c>
      <c r="Z7" s="11">
        <f>'抽奖|MoonBless'!DP7</f>
        <v>1E-4</v>
      </c>
      <c r="AA7" s="11">
        <f t="shared" si="9"/>
        <v>1</v>
      </c>
      <c r="AB7" s="11">
        <f>'抽奖|MoonBless'!DQ7</f>
        <v>1</v>
      </c>
      <c r="AC7" s="19">
        <f>'抽奖|MoonBless'!DR7</f>
        <v>2</v>
      </c>
    </row>
    <row r="8" spans="1:29" x14ac:dyDescent="0.25">
      <c r="X8" s="10" t="str">
        <f>'抽奖|MoonBless'!DN8</f>
        <v>锁定</v>
      </c>
      <c r="Y8" s="11">
        <f>'抽奖|MoonBless'!DO8</f>
        <v>0.1</v>
      </c>
      <c r="Z8" s="11">
        <f>'抽奖|MoonBless'!DP8</f>
        <v>2</v>
      </c>
      <c r="AA8" s="11">
        <f t="shared" si="9"/>
        <v>20000</v>
      </c>
      <c r="AB8" s="11">
        <f>'抽奖|MoonBless'!DQ8</f>
        <v>2</v>
      </c>
      <c r="AC8" s="19">
        <f>'抽奖|MoonBless'!DR8</f>
        <v>1001</v>
      </c>
    </row>
    <row r="9" spans="1:29" x14ac:dyDescent="0.25">
      <c r="X9" s="10" t="str">
        <f>'抽奖|MoonBless'!DN9</f>
        <v>冰冻</v>
      </c>
      <c r="Y9" s="11">
        <f>'抽奖|MoonBless'!DO9</f>
        <v>0.25</v>
      </c>
      <c r="Z9" s="11">
        <f>'抽奖|MoonBless'!DP9</f>
        <v>5</v>
      </c>
      <c r="AA9" s="11">
        <f t="shared" si="9"/>
        <v>50000</v>
      </c>
      <c r="AB9" s="11">
        <f>'抽奖|MoonBless'!DQ9</f>
        <v>2</v>
      </c>
      <c r="AC9" s="19">
        <f>'抽奖|MoonBless'!DR9</f>
        <v>1002</v>
      </c>
    </row>
    <row r="10" spans="1:29" ht="16.2" x14ac:dyDescent="0.25">
      <c r="A10" s="89"/>
      <c r="X10" s="10" t="str">
        <f>'抽奖|MoonBless'!DN10</f>
        <v>狂暴</v>
      </c>
      <c r="Y10" s="11">
        <f>'抽奖|MoonBless'!DO10</f>
        <v>0.5</v>
      </c>
      <c r="Z10" s="11">
        <f>'抽奖|MoonBless'!DP10</f>
        <v>10</v>
      </c>
      <c r="AA10" s="11">
        <f t="shared" si="9"/>
        <v>100000</v>
      </c>
      <c r="AB10" s="11">
        <f>'抽奖|MoonBless'!DQ10</f>
        <v>2</v>
      </c>
      <c r="AC10" s="19">
        <f>'抽奖|MoonBless'!DR10</f>
        <v>1003</v>
      </c>
    </row>
    <row r="11" spans="1:29" x14ac:dyDescent="0.25">
      <c r="X11" s="10" t="str">
        <f>'抽奖|MoonBless'!DN11</f>
        <v>召唤</v>
      </c>
      <c r="Y11" s="11">
        <f>'抽奖|MoonBless'!DO11</f>
        <v>0.1</v>
      </c>
      <c r="Z11" s="11">
        <f>'抽奖|MoonBless'!DP11</f>
        <v>2</v>
      </c>
      <c r="AA11" s="11">
        <f t="shared" si="9"/>
        <v>20000</v>
      </c>
      <c r="AB11" s="11">
        <f>'抽奖|MoonBless'!DQ11</f>
        <v>2</v>
      </c>
      <c r="AC11" s="19">
        <f>'抽奖|MoonBless'!DR11</f>
        <v>1004</v>
      </c>
    </row>
    <row r="12" spans="1:29" x14ac:dyDescent="0.25">
      <c r="X12" s="10" t="str">
        <f>'抽奖|MoonBless'!DN12</f>
        <v>福卡</v>
      </c>
      <c r="Y12" s="11">
        <f>'抽奖|MoonBless'!DO12</f>
        <v>7.5000000000000002E-4</v>
      </c>
      <c r="Z12" s="11">
        <f>'抽奖|MoonBless'!DP12</f>
        <v>1.5000000000000001E-2</v>
      </c>
      <c r="AA12" s="11">
        <f t="shared" si="9"/>
        <v>150</v>
      </c>
      <c r="AB12" s="11">
        <f>'抽奖|MoonBless'!DQ12</f>
        <v>2</v>
      </c>
      <c r="AC12" s="19">
        <f>'抽奖|MoonBless'!DR12</f>
        <v>1204</v>
      </c>
    </row>
    <row r="13" spans="1:29" x14ac:dyDescent="0.25">
      <c r="X13" s="10" t="str">
        <f>'抽奖|MoonBless'!DN13</f>
        <v>超级武器1</v>
      </c>
      <c r="Y13" s="11">
        <f>'抽奖|MoonBless'!DO13</f>
        <v>5</v>
      </c>
      <c r="Z13" s="11">
        <f>'抽奖|MoonBless'!DP13</f>
        <v>100</v>
      </c>
      <c r="AA13" s="11">
        <f t="shared" si="9"/>
        <v>1000000</v>
      </c>
      <c r="AB13" s="11">
        <f>'抽奖|MoonBless'!DQ13</f>
        <v>2</v>
      </c>
      <c r="AC13" s="19">
        <f>'抽奖|MoonBless'!DR13</f>
        <v>1005</v>
      </c>
    </row>
    <row r="14" spans="1:29" x14ac:dyDescent="0.25">
      <c r="X14" s="10" t="str">
        <f>'抽奖|MoonBless'!DN14</f>
        <v>超级武器2</v>
      </c>
      <c r="Y14" s="11">
        <f>'抽奖|MoonBless'!DO14</f>
        <v>10</v>
      </c>
      <c r="Z14" s="11">
        <f>'抽奖|MoonBless'!DP14</f>
        <v>200</v>
      </c>
      <c r="AA14" s="11">
        <f t="shared" si="9"/>
        <v>2000000</v>
      </c>
      <c r="AB14" s="11">
        <f>'抽奖|MoonBless'!DQ14</f>
        <v>2</v>
      </c>
      <c r="AC14" s="19">
        <f>'抽奖|MoonBless'!DR14</f>
        <v>1006</v>
      </c>
    </row>
    <row r="15" spans="1:29" x14ac:dyDescent="0.25">
      <c r="X15" s="10" t="str">
        <f>'抽奖|MoonBless'!DN15</f>
        <v>超级武器3</v>
      </c>
      <c r="Y15" s="11">
        <f>'抽奖|MoonBless'!DO15</f>
        <v>25</v>
      </c>
      <c r="Z15" s="11">
        <f>'抽奖|MoonBless'!DP15</f>
        <v>500</v>
      </c>
      <c r="AA15" s="11">
        <f t="shared" si="9"/>
        <v>5000000</v>
      </c>
      <c r="AB15" s="11">
        <f>'抽奖|MoonBless'!DQ15</f>
        <v>2</v>
      </c>
      <c r="AC15" s="19">
        <f>'抽奖|MoonBless'!DR15</f>
        <v>1007</v>
      </c>
    </row>
    <row r="16" spans="1:29" ht="16.2" x14ac:dyDescent="0.25">
      <c r="A16" s="89"/>
      <c r="X16" s="10" t="str">
        <f>'抽奖|MoonBless'!DN16</f>
        <v>超级武器4</v>
      </c>
      <c r="Y16" s="11">
        <f>'抽奖|MoonBless'!DO16</f>
        <v>50</v>
      </c>
      <c r="Z16" s="11">
        <f>'抽奖|MoonBless'!DP16</f>
        <v>1000</v>
      </c>
      <c r="AA16" s="11">
        <f t="shared" si="9"/>
        <v>10000000</v>
      </c>
      <c r="AB16" s="11">
        <f>'抽奖|MoonBless'!DQ16</f>
        <v>2</v>
      </c>
      <c r="AC16" s="19">
        <f>'抽奖|MoonBless'!DR16</f>
        <v>1008</v>
      </c>
    </row>
    <row r="17" spans="1:29" x14ac:dyDescent="0.25">
      <c r="X17" s="10" t="str">
        <f>'抽奖|MoonBless'!DN17</f>
        <v>5元话费卡</v>
      </c>
      <c r="Y17" s="11">
        <f>'抽奖|MoonBless'!DO17</f>
        <v>5</v>
      </c>
      <c r="Z17" s="11">
        <f>'抽奖|MoonBless'!DP17</f>
        <v>100</v>
      </c>
      <c r="AA17" s="11">
        <f t="shared" si="9"/>
        <v>1000000</v>
      </c>
      <c r="AB17" s="11">
        <f>'抽奖|MoonBless'!DQ17</f>
        <v>2</v>
      </c>
      <c r="AC17" s="19">
        <f>'抽奖|MoonBless'!DR17</f>
        <v>1206</v>
      </c>
    </row>
    <row r="18" spans="1:29" x14ac:dyDescent="0.25">
      <c r="X18" s="10" t="str">
        <f>'抽奖|MoonBless'!DN18</f>
        <v>2元话费卡</v>
      </c>
      <c r="Y18" s="11">
        <f>'抽奖|MoonBless'!DO18</f>
        <v>2</v>
      </c>
      <c r="Z18" s="11">
        <f>'抽奖|MoonBless'!DP18</f>
        <v>40</v>
      </c>
      <c r="AA18" s="11">
        <f t="shared" si="9"/>
        <v>400000</v>
      </c>
      <c r="AB18" s="11">
        <f>'抽奖|MoonBless'!DQ18</f>
        <v>2</v>
      </c>
      <c r="AC18" s="19">
        <f>'抽奖|MoonBless'!DR18</f>
        <v>1205</v>
      </c>
    </row>
    <row r="19" spans="1:29" x14ac:dyDescent="0.25">
      <c r="X19" s="13" t="str">
        <f>'抽奖|MoonBless'!DN19</f>
        <v>高压锅</v>
      </c>
      <c r="Y19" s="14">
        <f>'抽奖|MoonBless'!DO19</f>
        <v>200</v>
      </c>
      <c r="Z19" s="14">
        <f>'抽奖|MoonBless'!DP19</f>
        <v>4000</v>
      </c>
      <c r="AA19" s="11">
        <f t="shared" si="9"/>
        <v>40000000</v>
      </c>
      <c r="AB19" s="14">
        <f>'抽奖|MoonBless'!DQ19</f>
        <v>2</v>
      </c>
      <c r="AC19" s="21">
        <f>'抽奖|MoonBless'!DR19</f>
        <v>1208</v>
      </c>
    </row>
    <row r="20" spans="1:29" x14ac:dyDescent="0.25">
      <c r="X20" s="1" t="str">
        <f>'抽奖|MoonBless'!DN20</f>
        <v>30元话费卡</v>
      </c>
      <c r="Y20" s="1">
        <f>'抽奖|MoonBless'!DO20</f>
        <v>30</v>
      </c>
      <c r="Z20" s="1">
        <f>'抽奖|MoonBless'!DP20</f>
        <v>600</v>
      </c>
      <c r="AA20" s="11">
        <f t="shared" si="9"/>
        <v>6000000</v>
      </c>
      <c r="AB20" s="1">
        <f>'抽奖|MoonBless'!DQ20</f>
        <v>2</v>
      </c>
      <c r="AC20" s="1">
        <f>'抽奖|MoonBless'!DR20</f>
        <v>1209</v>
      </c>
    </row>
    <row r="21" spans="1:29" x14ac:dyDescent="0.25">
      <c r="X21" s="1" t="str">
        <f>'抽奖|MoonBless'!DN21</f>
        <v>50元话费卡</v>
      </c>
      <c r="Y21" s="1">
        <f>'抽奖|MoonBless'!DO21</f>
        <v>50</v>
      </c>
      <c r="Z21" s="1">
        <f>'抽奖|MoonBless'!DP21</f>
        <v>1000</v>
      </c>
      <c r="AA21" s="11">
        <f t="shared" si="9"/>
        <v>10000000</v>
      </c>
      <c r="AB21" s="1">
        <f>'抽奖|MoonBless'!DQ21</f>
        <v>2</v>
      </c>
      <c r="AC21" s="1">
        <f>'抽奖|MoonBless'!DR21</f>
        <v>1210</v>
      </c>
    </row>
    <row r="22" spans="1:29" ht="16.2" x14ac:dyDescent="0.25">
      <c r="A22" s="89"/>
      <c r="X22" s="1" t="str">
        <f>'抽奖|MoonBless'!DN22</f>
        <v>活跃度</v>
      </c>
      <c r="Y22" s="1">
        <f>'抽奖|MoonBless'!DO22</f>
        <v>1</v>
      </c>
      <c r="Z22" s="1">
        <f>'抽奖|MoonBless'!DP22</f>
        <v>20</v>
      </c>
      <c r="AA22" s="11">
        <f t="shared" si="9"/>
        <v>200000</v>
      </c>
      <c r="AB22" s="1">
        <f>'抽奖|MoonBless'!DQ22</f>
        <v>1</v>
      </c>
      <c r="AC22" s="1">
        <f>'抽奖|MoonBless'!DR22</f>
        <v>6</v>
      </c>
    </row>
    <row r="23" spans="1:29" x14ac:dyDescent="0.25">
      <c r="X23" s="1" t="str">
        <f>'抽奖|MoonBless'!DN23</f>
        <v>红包【恭】</v>
      </c>
      <c r="Y23" s="1">
        <f>'抽奖|MoonBless'!DO23</f>
        <v>1</v>
      </c>
      <c r="Z23" s="1">
        <f>'抽奖|MoonBless'!DP23</f>
        <v>20</v>
      </c>
      <c r="AA23" s="11">
        <f t="shared" si="9"/>
        <v>200000</v>
      </c>
      <c r="AB23" s="1">
        <f>'抽奖|MoonBless'!DQ23</f>
        <v>2</v>
      </c>
      <c r="AC23" s="1">
        <f>'抽奖|MoonBless'!DR23</f>
        <v>1301</v>
      </c>
    </row>
    <row r="24" spans="1:29" x14ac:dyDescent="0.25">
      <c r="X24" s="1" t="str">
        <f>'抽奖|MoonBless'!DN24</f>
        <v>红包【喜】</v>
      </c>
      <c r="Y24" s="1">
        <f>'抽奖|MoonBless'!DO24</f>
        <v>1</v>
      </c>
      <c r="Z24" s="1">
        <f>'抽奖|MoonBless'!DP24</f>
        <v>20</v>
      </c>
      <c r="AA24" s="11">
        <f t="shared" si="9"/>
        <v>200000</v>
      </c>
      <c r="AB24" s="1">
        <f>'抽奖|MoonBless'!DQ24</f>
        <v>2</v>
      </c>
      <c r="AC24" s="1">
        <f>'抽奖|MoonBless'!DR24</f>
        <v>1302</v>
      </c>
    </row>
    <row r="25" spans="1:29" x14ac:dyDescent="0.25">
      <c r="X25" s="1" t="str">
        <f>'抽奖|MoonBless'!DN25</f>
        <v>红包【发】</v>
      </c>
      <c r="Y25" s="1">
        <f>'抽奖|MoonBless'!DO25</f>
        <v>1</v>
      </c>
      <c r="Z25" s="1">
        <f>'抽奖|MoonBless'!DP25</f>
        <v>20</v>
      </c>
      <c r="AA25" s="11">
        <f t="shared" si="9"/>
        <v>200000</v>
      </c>
      <c r="AB25" s="1">
        <f>'抽奖|MoonBless'!DQ25</f>
        <v>2</v>
      </c>
      <c r="AC25" s="1">
        <f>'抽奖|MoonBless'!DR25</f>
        <v>1303</v>
      </c>
    </row>
    <row r="26" spans="1:29" x14ac:dyDescent="0.25">
      <c r="X26" s="1" t="str">
        <f>'抽奖|MoonBless'!DN26</f>
        <v>红包【财】</v>
      </c>
      <c r="Y26" s="1">
        <f>'抽奖|MoonBless'!DO26</f>
        <v>1</v>
      </c>
      <c r="Z26" s="1">
        <f>'抽奖|MoonBless'!DP26</f>
        <v>20</v>
      </c>
      <c r="AA26" s="11">
        <f t="shared" si="9"/>
        <v>200000</v>
      </c>
      <c r="AB26" s="1">
        <f>'抽奖|MoonBless'!DQ26</f>
        <v>2</v>
      </c>
      <c r="AC26" s="1">
        <f>'抽奖|MoonBless'!DR26</f>
        <v>1304</v>
      </c>
    </row>
    <row r="27" spans="1:29" x14ac:dyDescent="0.25">
      <c r="X27" s="1" t="str">
        <f>'抽奖|MoonBless'!DN27</f>
        <v>双轮</v>
      </c>
      <c r="Y27" s="1">
        <f>'抽奖|MoonBless'!DO27</f>
        <v>30</v>
      </c>
      <c r="Z27" s="1">
        <f>'抽奖|MoonBless'!DP27</f>
        <v>600</v>
      </c>
      <c r="AA27" s="11">
        <f t="shared" si="9"/>
        <v>6000000</v>
      </c>
      <c r="AB27" s="1">
        <f>'抽奖|MoonBless'!DQ27</f>
        <v>2</v>
      </c>
      <c r="AC27" s="1">
        <f>'抽奖|MoonBless'!DR27</f>
        <v>1500</v>
      </c>
    </row>
  </sheetData>
  <phoneticPr fontId="45" type="noConversion"/>
  <conditionalFormatting sqref="C2">
    <cfRule type="cellIs" dxfId="188" priority="54" operator="greaterThan">
      <formula>0</formula>
    </cfRule>
    <cfRule type="cellIs" dxfId="187" priority="55" operator="greaterThan">
      <formula>0</formula>
    </cfRule>
    <cfRule type="cellIs" dxfId="186" priority="56" operator="greaterThan">
      <formula>0</formula>
    </cfRule>
    <cfRule type="containsText" dxfId="185" priority="57" operator="containsText" text=" ">
      <formula>NOT(ISERROR(SEARCH(" ",C2)))</formula>
    </cfRule>
  </conditionalFormatting>
  <conditionalFormatting sqref="V7">
    <cfRule type="containsText" dxfId="184" priority="84" operator="containsText" text=" ">
      <formula>NOT(ISERROR(SEARCH(" ",V7)))</formula>
    </cfRule>
  </conditionalFormatting>
  <conditionalFormatting sqref="AC12">
    <cfRule type="containsText" dxfId="183" priority="106" operator="containsText" text=" ">
      <formula>NOT(ISERROR(SEARCH(" ",AC12)))</formula>
    </cfRule>
  </conditionalFormatting>
  <conditionalFormatting sqref="X17:Y17">
    <cfRule type="containsText" dxfId="182" priority="103" operator="containsText" text=" ">
      <formula>NOT(ISERROR(SEARCH(" ",X17)))</formula>
    </cfRule>
  </conditionalFormatting>
  <conditionalFormatting sqref="X18:Y18">
    <cfRule type="containsText" dxfId="181" priority="102" operator="containsText" text=" ">
      <formula>NOT(ISERROR(SEARCH(" ",X18)))</formula>
    </cfRule>
  </conditionalFormatting>
  <conditionalFormatting sqref="AC19">
    <cfRule type="containsText" dxfId="180" priority="101" operator="containsText" text=" ">
      <formula>NOT(ISERROR(SEARCH(" ",AC19)))</formula>
    </cfRule>
  </conditionalFormatting>
  <conditionalFormatting sqref="B5:B27">
    <cfRule type="containsText" dxfId="179" priority="96" operator="containsText" text=" ">
      <formula>NOT(ISERROR(SEARCH(" ",B5)))</formula>
    </cfRule>
  </conditionalFormatting>
  <conditionalFormatting sqref="C5:C1048576">
    <cfRule type="cellIs" dxfId="178" priority="90" operator="greaterThan">
      <formula>0</formula>
    </cfRule>
    <cfRule type="cellIs" dxfId="177" priority="91" operator="greaterThan">
      <formula>0</formula>
    </cfRule>
    <cfRule type="cellIs" dxfId="176" priority="95" operator="greaterThan">
      <formula>0</formula>
    </cfRule>
  </conditionalFormatting>
  <conditionalFormatting sqref="E5:E27">
    <cfRule type="cellIs" dxfId="175" priority="92" operator="equal">
      <formula>1</formula>
    </cfRule>
    <cfRule type="containsText" dxfId="174" priority="94" operator="containsText" text=" ">
      <formula>NOT(ISERROR(SEARCH(" ",E5)))</formula>
    </cfRule>
  </conditionalFormatting>
  <conditionalFormatting sqref="G5:G7">
    <cfRule type="cellIs" dxfId="173" priority="86" operator="equal">
      <formula>"狂暴"</formula>
    </cfRule>
    <cfRule type="cellIs" dxfId="172" priority="87" operator="equal">
      <formula>"锁定"</formula>
    </cfRule>
    <cfRule type="cellIs" dxfId="171" priority="88" operator="equal">
      <formula>"钻石"</formula>
    </cfRule>
    <cfRule type="cellIs" dxfId="170" priority="89" operator="equal">
      <formula>"金币"</formula>
    </cfRule>
    <cfRule type="containsText" dxfId="169" priority="99" operator="containsText" text=" ">
      <formula>NOT(ISERROR(SEARCH(" ",G5)))</formula>
    </cfRule>
  </conditionalFormatting>
  <conditionalFormatting sqref="J5:J7">
    <cfRule type="containsText" dxfId="168" priority="98" operator="containsText" text=" ">
      <formula>NOT(ISERROR(SEARCH(" ",J5)))</formula>
    </cfRule>
  </conditionalFormatting>
  <conditionalFormatting sqref="K5:K7">
    <cfRule type="containsText" dxfId="167" priority="4" operator="containsText" text=" ">
      <formula>NOT(ISERROR(SEARCH(" ",K5)))</formula>
    </cfRule>
  </conditionalFormatting>
  <conditionalFormatting sqref="L5:L7">
    <cfRule type="cellIs" dxfId="166" priority="21" operator="equal">
      <formula>"狂暴"</formula>
    </cfRule>
    <cfRule type="cellIs" dxfId="165" priority="22" operator="equal">
      <formula>"锁定"</formula>
    </cfRule>
    <cfRule type="cellIs" dxfId="164" priority="23" operator="equal">
      <formula>"钻石"</formula>
    </cfRule>
    <cfRule type="cellIs" dxfId="163" priority="24" operator="equal">
      <formula>"金币"</formula>
    </cfRule>
    <cfRule type="containsText" dxfId="162" priority="27" operator="containsText" text=" ">
      <formula>NOT(ISERROR(SEARCH(" ",L5)))</formula>
    </cfRule>
  </conditionalFormatting>
  <conditionalFormatting sqref="O5:O7">
    <cfRule type="containsText" dxfId="161" priority="26" operator="containsText" text=" ">
      <formula>NOT(ISERROR(SEARCH(" ",O5)))</formula>
    </cfRule>
  </conditionalFormatting>
  <conditionalFormatting sqref="P5:P7">
    <cfRule type="containsText" dxfId="160" priority="28" operator="containsText" text=" ">
      <formula>NOT(ISERROR(SEARCH(" ",P5)))</formula>
    </cfRule>
  </conditionalFormatting>
  <conditionalFormatting sqref="Q5:Q7">
    <cfRule type="cellIs" dxfId="159" priority="45" operator="equal">
      <formula>"狂暴"</formula>
    </cfRule>
    <cfRule type="cellIs" dxfId="158" priority="46" operator="equal">
      <formula>"锁定"</formula>
    </cfRule>
    <cfRule type="cellIs" dxfId="157" priority="47" operator="equal">
      <formula>"钻石"</formula>
    </cfRule>
    <cfRule type="cellIs" dxfId="156" priority="48" operator="equal">
      <formula>"金币"</formula>
    </cfRule>
    <cfRule type="containsText" dxfId="155" priority="51" operator="containsText" text=" ">
      <formula>NOT(ISERROR(SEARCH(" ",Q5)))</formula>
    </cfRule>
  </conditionalFormatting>
  <conditionalFormatting sqref="T5:T7">
    <cfRule type="containsText" dxfId="154" priority="50" operator="containsText" text=" ">
      <formula>NOT(ISERROR(SEARCH(" ",T5)))</formula>
    </cfRule>
  </conditionalFormatting>
  <conditionalFormatting sqref="U5:U7">
    <cfRule type="containsText" dxfId="153" priority="3" operator="containsText" text=" ">
      <formula>NOT(ISERROR(SEARCH(" ",U5)))</formula>
    </cfRule>
  </conditionalFormatting>
  <conditionalFormatting sqref="Z8:Z11">
    <cfRule type="containsText" dxfId="152" priority="107" operator="containsText" text=" ">
      <formula>NOT(ISERROR(SEARCH(" ",Z8)))</formula>
    </cfRule>
  </conditionalFormatting>
  <conditionalFormatting sqref="Z13:Z16">
    <cfRule type="containsText" dxfId="151" priority="104" operator="containsText" text=" ">
      <formula>NOT(ISERROR(SEARCH(" ",Z13)))</formula>
    </cfRule>
  </conditionalFormatting>
  <conditionalFormatting sqref="AC8:AC11">
    <cfRule type="containsText" dxfId="150" priority="108" operator="containsText" text=" ">
      <formula>NOT(ISERROR(SEARCH(" ",AC8)))</formula>
    </cfRule>
  </conditionalFormatting>
  <conditionalFormatting sqref="AC13:AC16">
    <cfRule type="containsText" dxfId="149" priority="105" operator="containsText" text=" ">
      <formula>NOT(ISERROR(SEARCH(" ",AC13)))</formula>
    </cfRule>
  </conditionalFormatting>
  <conditionalFormatting sqref="V6 D1:U3 A31:XFD1048576 A1:A27 A28:E30 V28:XFD30 F8:U30">
    <cfRule type="containsText" dxfId="148" priority="85" operator="containsText" text=" ">
      <formula>NOT(ISERROR(SEARCH(" ",A1)))</formula>
    </cfRule>
  </conditionalFormatting>
  <conditionalFormatting sqref="C5:D27 F5:F7 D4:F4 W6:W8 V8 V4:W5 V9:W27 AD4:XFD27 V1:XFD3">
    <cfRule type="containsText" dxfId="147" priority="114" operator="containsText" text=" ">
      <formula>NOT(ISERROR(SEARCH(" ",C1)))</formula>
    </cfRule>
  </conditionalFormatting>
  <conditionalFormatting sqref="C1 C3:C4">
    <cfRule type="cellIs" dxfId="146" priority="58" operator="greaterThan">
      <formula>0</formula>
    </cfRule>
    <cfRule type="cellIs" dxfId="145" priority="59" operator="greaterThan">
      <formula>0</formula>
    </cfRule>
    <cfRule type="cellIs" dxfId="144" priority="60" operator="greaterThan">
      <formula>0</formula>
    </cfRule>
    <cfRule type="containsText" dxfId="143" priority="61" operator="containsText" text=" ">
      <formula>NOT(ISERROR(SEARCH(" ",C1)))</formula>
    </cfRule>
  </conditionalFormatting>
  <conditionalFormatting sqref="Z17:Z18 X13:Y16 X12:Z12 X19:Z27 X8:Y11 X4:AC5 X6:Z7 AB6:AC7 AB20:AC27 AB8:AB16 AB17:AC18 AB19 AA6:AA27">
    <cfRule type="containsText" dxfId="142" priority="109" operator="containsText" text=" ">
      <formula>NOT(ISERROR(SEARCH(" ",X4)))</formula>
    </cfRule>
  </conditionalFormatting>
  <conditionalFormatting sqref="H5:I7">
    <cfRule type="containsText" dxfId="141" priority="100" operator="containsText" text=" ">
      <formula>NOT(ISERROR(SEARCH(" ",H5)))</formula>
    </cfRule>
  </conditionalFormatting>
  <conditionalFormatting sqref="M5:N7">
    <cfRule type="containsText" dxfId="140" priority="2" operator="containsText" text=" ">
      <formula>NOT(ISERROR(SEARCH(" ",M5)))</formula>
    </cfRule>
  </conditionalFormatting>
  <conditionalFormatting sqref="R5:S7">
    <cfRule type="containsText" dxfId="139" priority="1" operator="containsText" text=" ">
      <formula>NOT(ISERROR(SEARCH(" ",R5)))</formula>
    </cfRule>
  </conditionalFormatting>
  <pageMargins left="0.69930555555555596" right="0.69930555555555596"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30"/>
  <sheetViews>
    <sheetView workbookViewId="0">
      <selection activeCell="F37" sqref="A34:F37"/>
    </sheetView>
  </sheetViews>
  <sheetFormatPr defaultColWidth="9" defaultRowHeight="15.6" x14ac:dyDescent="0.25"/>
  <cols>
    <col min="1" max="1" width="9.88671875" style="1" customWidth="1"/>
    <col min="2" max="2" width="16.44140625" style="1" customWidth="1"/>
    <col min="3" max="3" width="17.88671875" style="1" customWidth="1"/>
    <col min="4" max="4" width="16.44140625" style="1" customWidth="1"/>
    <col min="5" max="5" width="15.109375" style="1" customWidth="1"/>
    <col min="6" max="6" width="32" style="1" customWidth="1"/>
    <col min="7" max="7" width="21.6640625" style="1" customWidth="1"/>
    <col min="8" max="8" width="19.77734375" style="1" customWidth="1"/>
    <col min="9" max="12" width="9" style="1"/>
    <col min="13" max="13" width="10.109375" style="1" customWidth="1"/>
    <col min="14" max="14" width="10.6640625" style="1" customWidth="1"/>
    <col min="15" max="15" width="11.88671875" style="1" customWidth="1"/>
    <col min="16" max="16" width="10.109375" style="1" customWidth="1"/>
    <col min="17" max="17" width="12.33203125" style="1" customWidth="1"/>
    <col min="18" max="16384" width="9" style="1"/>
  </cols>
  <sheetData>
    <row r="1" spans="1:16" x14ac:dyDescent="0.35">
      <c r="A1" s="2" t="s">
        <v>0</v>
      </c>
      <c r="B1" s="2" t="s">
        <v>0</v>
      </c>
      <c r="C1" s="2" t="s">
        <v>0</v>
      </c>
      <c r="D1" s="2" t="s">
        <v>0</v>
      </c>
      <c r="E1" s="51" t="s">
        <v>0</v>
      </c>
      <c r="F1" s="30" t="s">
        <v>0</v>
      </c>
      <c r="G1" s="76" t="s">
        <v>0</v>
      </c>
      <c r="H1" s="30" t="s">
        <v>0</v>
      </c>
    </row>
    <row r="2" spans="1:16" x14ac:dyDescent="0.35">
      <c r="A2" s="2" t="s">
        <v>7</v>
      </c>
      <c r="B2" s="2" t="s">
        <v>7</v>
      </c>
      <c r="C2" s="2" t="s">
        <v>7</v>
      </c>
      <c r="D2" s="2" t="s">
        <v>9</v>
      </c>
      <c r="E2" s="51" t="s">
        <v>7</v>
      </c>
      <c r="F2" s="30" t="s">
        <v>9</v>
      </c>
      <c r="G2" s="76" t="s">
        <v>7</v>
      </c>
      <c r="H2" s="30" t="s">
        <v>9</v>
      </c>
    </row>
    <row r="3" spans="1:16" x14ac:dyDescent="0.35">
      <c r="A3" s="2" t="s">
        <v>10</v>
      </c>
      <c r="B3" s="2" t="s">
        <v>1427</v>
      </c>
      <c r="C3" s="2" t="s">
        <v>1428</v>
      </c>
      <c r="D3" s="2" t="s">
        <v>47</v>
      </c>
      <c r="E3" s="51" t="s">
        <v>1429</v>
      </c>
      <c r="F3" s="30" t="s">
        <v>382</v>
      </c>
      <c r="G3" s="77" t="s">
        <v>1430</v>
      </c>
      <c r="H3" s="30" t="s">
        <v>297</v>
      </c>
    </row>
    <row r="4" spans="1:16" s="69" customFormat="1" ht="79.2" x14ac:dyDescent="0.25">
      <c r="A4" s="34" t="s">
        <v>297</v>
      </c>
      <c r="B4" s="34" t="s">
        <v>1431</v>
      </c>
      <c r="C4" s="72" t="s">
        <v>1432</v>
      </c>
      <c r="D4" s="72" t="s">
        <v>1433</v>
      </c>
      <c r="E4" s="78" t="s">
        <v>1434</v>
      </c>
      <c r="F4" s="4" t="s">
        <v>1435</v>
      </c>
      <c r="G4" s="77" t="s">
        <v>1436</v>
      </c>
      <c r="H4" s="4" t="s">
        <v>1437</v>
      </c>
      <c r="J4" s="12" t="s">
        <v>1438</v>
      </c>
    </row>
    <row r="5" spans="1:16" x14ac:dyDescent="0.35">
      <c r="A5" s="63">
        <v>1</v>
      </c>
      <c r="B5" s="79">
        <v>0</v>
      </c>
      <c r="C5" s="79">
        <v>0</v>
      </c>
      <c r="D5" s="80">
        <v>2</v>
      </c>
      <c r="E5" s="81">
        <v>1</v>
      </c>
      <c r="F5" s="63" t="s">
        <v>1439</v>
      </c>
      <c r="G5" s="63">
        <v>1</v>
      </c>
      <c r="H5" s="82"/>
    </row>
    <row r="6" spans="1:16" x14ac:dyDescent="0.35">
      <c r="A6" s="63">
        <v>2</v>
      </c>
      <c r="B6" s="79" t="s">
        <v>1440</v>
      </c>
      <c r="C6" s="79" t="s">
        <v>1440</v>
      </c>
      <c r="D6" s="80">
        <v>2</v>
      </c>
      <c r="E6" s="81">
        <v>1</v>
      </c>
      <c r="F6" s="63" t="s">
        <v>1441</v>
      </c>
      <c r="G6" s="63">
        <v>1</v>
      </c>
      <c r="H6" s="63" t="s">
        <v>1442</v>
      </c>
      <c r="I6" s="1" t="s">
        <v>1443</v>
      </c>
      <c r="M6" s="1">
        <v>2000</v>
      </c>
      <c r="N6" s="1">
        <f>150*M6</f>
        <v>300000</v>
      </c>
      <c r="O6" s="12">
        <v>6000</v>
      </c>
      <c r="P6" s="12">
        <f>150*O6</f>
        <v>900000</v>
      </c>
    </row>
    <row r="7" spans="1:16" x14ac:dyDescent="0.35">
      <c r="A7" s="63">
        <v>3</v>
      </c>
      <c r="B7" s="79" t="s">
        <v>1444</v>
      </c>
      <c r="C7" s="79" t="s">
        <v>1444</v>
      </c>
      <c r="D7" s="80">
        <v>2</v>
      </c>
      <c r="E7" s="81">
        <v>1</v>
      </c>
      <c r="F7" s="63" t="s">
        <v>1445</v>
      </c>
      <c r="G7" s="63">
        <v>0</v>
      </c>
      <c r="H7" s="63"/>
      <c r="L7" s="1" t="s">
        <v>1445</v>
      </c>
    </row>
    <row r="8" spans="1:16" x14ac:dyDescent="0.35">
      <c r="A8" s="63">
        <v>4</v>
      </c>
      <c r="B8" s="79" t="s">
        <v>1446</v>
      </c>
      <c r="C8" s="79" t="s">
        <v>1446</v>
      </c>
      <c r="D8" s="80">
        <v>2</v>
      </c>
      <c r="E8" s="81">
        <v>1</v>
      </c>
      <c r="F8" s="63" t="s">
        <v>680</v>
      </c>
      <c r="G8" s="63">
        <v>0</v>
      </c>
      <c r="H8" s="82"/>
      <c r="L8" s="1" t="s">
        <v>680</v>
      </c>
    </row>
    <row r="9" spans="1:16" x14ac:dyDescent="0.35">
      <c r="A9" s="63">
        <v>5</v>
      </c>
      <c r="B9" s="79" t="s">
        <v>1447</v>
      </c>
      <c r="C9" s="79" t="s">
        <v>1447</v>
      </c>
      <c r="D9" s="80">
        <v>2</v>
      </c>
      <c r="E9" s="81">
        <v>1</v>
      </c>
      <c r="F9" s="63" t="s">
        <v>693</v>
      </c>
      <c r="G9" s="63">
        <v>0</v>
      </c>
      <c r="H9" s="82"/>
      <c r="L9" s="1" t="s">
        <v>693</v>
      </c>
    </row>
    <row r="10" spans="1:16" x14ac:dyDescent="0.35">
      <c r="A10" s="63">
        <v>6</v>
      </c>
      <c r="B10" s="79" t="s">
        <v>1448</v>
      </c>
      <c r="C10" s="79" t="s">
        <v>1448</v>
      </c>
      <c r="D10" s="80">
        <v>2</v>
      </c>
      <c r="E10" s="81">
        <v>1</v>
      </c>
      <c r="F10" s="63" t="s">
        <v>1449</v>
      </c>
      <c r="G10" s="63">
        <v>0</v>
      </c>
      <c r="H10" s="82"/>
      <c r="L10" s="1" t="s">
        <v>1449</v>
      </c>
    </row>
    <row r="11" spans="1:16" x14ac:dyDescent="0.35">
      <c r="A11" s="63">
        <v>7</v>
      </c>
      <c r="B11" s="79" t="s">
        <v>1450</v>
      </c>
      <c r="C11" s="79" t="s">
        <v>1450</v>
      </c>
      <c r="D11" s="80">
        <v>2</v>
      </c>
      <c r="E11" s="81">
        <v>1</v>
      </c>
      <c r="F11" s="63" t="s">
        <v>1451</v>
      </c>
      <c r="G11" s="63">
        <v>0</v>
      </c>
      <c r="H11" s="82"/>
      <c r="L11" s="1" t="s">
        <v>1451</v>
      </c>
    </row>
    <row r="12" spans="1:16" x14ac:dyDescent="0.35">
      <c r="A12" s="63">
        <v>8</v>
      </c>
      <c r="B12" s="79">
        <v>-1</v>
      </c>
      <c r="C12" s="79">
        <f>B12</f>
        <v>-1</v>
      </c>
      <c r="D12" s="80">
        <v>2</v>
      </c>
      <c r="E12" s="81">
        <v>1</v>
      </c>
      <c r="F12" s="63" t="s">
        <v>676</v>
      </c>
      <c r="G12" s="63">
        <v>0</v>
      </c>
      <c r="H12" s="82"/>
      <c r="L12" s="1" t="s">
        <v>676</v>
      </c>
    </row>
    <row r="13" spans="1:16" x14ac:dyDescent="0.35">
      <c r="A13" s="63">
        <v>9</v>
      </c>
      <c r="B13" s="79">
        <v>0</v>
      </c>
      <c r="C13" s="79">
        <v>0</v>
      </c>
      <c r="D13" s="83">
        <v>3</v>
      </c>
      <c r="E13" s="81">
        <v>1</v>
      </c>
      <c r="F13" s="63" t="s">
        <v>1452</v>
      </c>
      <c r="G13" s="63">
        <v>1</v>
      </c>
      <c r="H13" s="84"/>
    </row>
    <row r="14" spans="1:16" x14ac:dyDescent="0.35">
      <c r="A14" s="63">
        <v>10</v>
      </c>
      <c r="B14" s="79" t="s">
        <v>1440</v>
      </c>
      <c r="C14" s="79" t="s">
        <v>1440</v>
      </c>
      <c r="D14" s="83">
        <v>3</v>
      </c>
      <c r="E14" s="81">
        <v>1</v>
      </c>
      <c r="F14" s="63" t="s">
        <v>1453</v>
      </c>
      <c r="G14" s="63">
        <v>1</v>
      </c>
      <c r="H14" s="63" t="s">
        <v>1454</v>
      </c>
      <c r="M14" s="1">
        <v>5000</v>
      </c>
      <c r="N14" s="1">
        <f>150*M14</f>
        <v>750000</v>
      </c>
      <c r="O14" s="12">
        <v>15000</v>
      </c>
      <c r="P14" s="12">
        <f>150*O14</f>
        <v>2250000</v>
      </c>
    </row>
    <row r="15" spans="1:16" x14ac:dyDescent="0.35">
      <c r="A15" s="63">
        <v>11</v>
      </c>
      <c r="B15" s="79" t="s">
        <v>1444</v>
      </c>
      <c r="C15" s="79" t="s">
        <v>1444</v>
      </c>
      <c r="D15" s="83">
        <v>3</v>
      </c>
      <c r="E15" s="81">
        <v>1</v>
      </c>
      <c r="F15" s="63" t="s">
        <v>1441</v>
      </c>
      <c r="G15" s="63">
        <v>1</v>
      </c>
      <c r="H15" s="82"/>
      <c r="M15" s="1">
        <v>2000</v>
      </c>
      <c r="N15" s="1">
        <f>150*M15</f>
        <v>300000</v>
      </c>
      <c r="O15" s="12">
        <v>6000</v>
      </c>
      <c r="P15" s="12">
        <f>150*O15</f>
        <v>900000</v>
      </c>
    </row>
    <row r="16" spans="1:16" x14ac:dyDescent="0.35">
      <c r="A16" s="63">
        <v>12</v>
      </c>
      <c r="B16" s="79" t="s">
        <v>1446</v>
      </c>
      <c r="C16" s="79" t="s">
        <v>1446</v>
      </c>
      <c r="D16" s="83">
        <v>3</v>
      </c>
      <c r="E16" s="81">
        <v>1</v>
      </c>
      <c r="F16" s="63" t="s">
        <v>1455</v>
      </c>
      <c r="G16" s="63">
        <v>0</v>
      </c>
      <c r="H16" s="82"/>
      <c r="L16" s="63" t="s">
        <v>1455</v>
      </c>
    </row>
    <row r="17" spans="1:16" x14ac:dyDescent="0.35">
      <c r="A17" s="63">
        <v>13</v>
      </c>
      <c r="B17" s="79" t="s">
        <v>1447</v>
      </c>
      <c r="C17" s="79" t="s">
        <v>1447</v>
      </c>
      <c r="D17" s="83">
        <v>3</v>
      </c>
      <c r="E17" s="81">
        <v>1</v>
      </c>
      <c r="F17" s="63" t="s">
        <v>1445</v>
      </c>
      <c r="G17" s="63">
        <v>0</v>
      </c>
      <c r="H17" s="82"/>
      <c r="L17" s="63" t="s">
        <v>1445</v>
      </c>
    </row>
    <row r="18" spans="1:16" x14ac:dyDescent="0.35">
      <c r="A18" s="63">
        <v>14</v>
      </c>
      <c r="B18" s="79" t="s">
        <v>1448</v>
      </c>
      <c r="C18" s="79" t="s">
        <v>1448</v>
      </c>
      <c r="D18" s="83">
        <v>3</v>
      </c>
      <c r="E18" s="81">
        <v>1</v>
      </c>
      <c r="F18" s="63" t="s">
        <v>680</v>
      </c>
      <c r="G18" s="63">
        <v>0</v>
      </c>
      <c r="H18" s="84"/>
      <c r="L18" s="63" t="s">
        <v>680</v>
      </c>
    </row>
    <row r="19" spans="1:16" x14ac:dyDescent="0.35">
      <c r="A19" s="63">
        <v>15</v>
      </c>
      <c r="B19" s="79" t="s">
        <v>1450</v>
      </c>
      <c r="C19" s="79" t="s">
        <v>1450</v>
      </c>
      <c r="D19" s="83">
        <v>3</v>
      </c>
      <c r="E19" s="81">
        <v>1</v>
      </c>
      <c r="F19" s="63" t="s">
        <v>693</v>
      </c>
      <c r="G19" s="63">
        <v>0</v>
      </c>
      <c r="H19" s="84"/>
      <c r="L19" s="63" t="s">
        <v>693</v>
      </c>
    </row>
    <row r="20" spans="1:16" x14ac:dyDescent="0.35">
      <c r="A20" s="63">
        <v>16</v>
      </c>
      <c r="B20" s="79" t="s">
        <v>1456</v>
      </c>
      <c r="C20" s="79" t="s">
        <v>1457</v>
      </c>
      <c r="D20" s="83">
        <v>3</v>
      </c>
      <c r="E20" s="81">
        <v>1</v>
      </c>
      <c r="F20" s="63" t="s">
        <v>1449</v>
      </c>
      <c r="G20" s="63">
        <v>0</v>
      </c>
      <c r="H20" s="84"/>
      <c r="L20" s="63" t="s">
        <v>1449</v>
      </c>
    </row>
    <row r="21" spans="1:16" x14ac:dyDescent="0.35">
      <c r="A21" s="63">
        <v>17</v>
      </c>
      <c r="B21" s="79">
        <v>-1</v>
      </c>
      <c r="C21" s="79">
        <f>B21</f>
        <v>-1</v>
      </c>
      <c r="D21" s="83">
        <v>3</v>
      </c>
      <c r="E21" s="81">
        <v>1</v>
      </c>
      <c r="F21" s="63" t="s">
        <v>1458</v>
      </c>
      <c r="G21" s="63">
        <v>0</v>
      </c>
      <c r="H21" s="84"/>
      <c r="L21" s="63" t="s">
        <v>1458</v>
      </c>
    </row>
    <row r="22" spans="1:16" x14ac:dyDescent="0.35">
      <c r="A22" s="63">
        <v>18</v>
      </c>
      <c r="B22" s="79">
        <v>0</v>
      </c>
      <c r="C22" s="79">
        <v>0</v>
      </c>
      <c r="D22" s="85" t="s">
        <v>354</v>
      </c>
      <c r="E22" s="81">
        <v>1</v>
      </c>
      <c r="F22" s="63" t="s">
        <v>1459</v>
      </c>
      <c r="G22" s="63">
        <v>1</v>
      </c>
      <c r="H22" s="84"/>
    </row>
    <row r="23" spans="1:16" x14ac:dyDescent="0.35">
      <c r="A23" s="63">
        <v>19</v>
      </c>
      <c r="B23" s="79" t="s">
        <v>1440</v>
      </c>
      <c r="C23" s="79" t="s">
        <v>1440</v>
      </c>
      <c r="D23" s="85" t="s">
        <v>354</v>
      </c>
      <c r="E23" s="81">
        <v>1</v>
      </c>
      <c r="F23" s="63" t="s">
        <v>1460</v>
      </c>
      <c r="G23" s="63">
        <v>1</v>
      </c>
      <c r="H23" s="63" t="s">
        <v>1454</v>
      </c>
      <c r="M23" s="1">
        <v>10000</v>
      </c>
      <c r="N23" s="1">
        <f>150*M23</f>
        <v>1500000</v>
      </c>
      <c r="O23" s="12">
        <v>30000</v>
      </c>
      <c r="P23" s="12">
        <f>150*O23</f>
        <v>4500000</v>
      </c>
    </row>
    <row r="24" spans="1:16" x14ac:dyDescent="0.35">
      <c r="A24" s="63">
        <v>20</v>
      </c>
      <c r="B24" s="79" t="s">
        <v>1444</v>
      </c>
      <c r="C24" s="79" t="s">
        <v>1444</v>
      </c>
      <c r="D24" s="85" t="s">
        <v>354</v>
      </c>
      <c r="E24" s="81">
        <v>1</v>
      </c>
      <c r="F24" s="63" t="s">
        <v>1453</v>
      </c>
      <c r="G24" s="63">
        <v>1</v>
      </c>
      <c r="H24" s="82"/>
      <c r="M24" s="1">
        <v>5000</v>
      </c>
      <c r="N24" s="1">
        <f>150*M24</f>
        <v>750000</v>
      </c>
      <c r="O24" s="12">
        <v>15000</v>
      </c>
      <c r="P24" s="12">
        <f>150*O24</f>
        <v>2250000</v>
      </c>
    </row>
    <row r="25" spans="1:16" x14ac:dyDescent="0.35">
      <c r="A25" s="63">
        <v>21</v>
      </c>
      <c r="B25" s="79" t="s">
        <v>1446</v>
      </c>
      <c r="C25" s="79" t="s">
        <v>1446</v>
      </c>
      <c r="D25" s="85" t="s">
        <v>354</v>
      </c>
      <c r="E25" s="81">
        <v>1</v>
      </c>
      <c r="F25" s="63" t="s">
        <v>1461</v>
      </c>
      <c r="G25" s="63">
        <v>0</v>
      </c>
      <c r="H25" s="82"/>
      <c r="L25" s="63" t="s">
        <v>1461</v>
      </c>
    </row>
    <row r="26" spans="1:16" x14ac:dyDescent="0.35">
      <c r="A26" s="63">
        <v>22</v>
      </c>
      <c r="B26" s="79" t="s">
        <v>1447</v>
      </c>
      <c r="C26" s="79" t="s">
        <v>1447</v>
      </c>
      <c r="D26" s="85" t="s">
        <v>354</v>
      </c>
      <c r="E26" s="81">
        <v>1</v>
      </c>
      <c r="F26" s="63" t="s">
        <v>1462</v>
      </c>
      <c r="G26" s="63">
        <v>0</v>
      </c>
      <c r="H26" s="82"/>
      <c r="L26" s="63" t="s">
        <v>1462</v>
      </c>
    </row>
    <row r="27" spans="1:16" x14ac:dyDescent="0.35">
      <c r="A27" s="63">
        <v>23</v>
      </c>
      <c r="B27" s="79" t="s">
        <v>1448</v>
      </c>
      <c r="C27" s="79" t="s">
        <v>1448</v>
      </c>
      <c r="D27" s="85" t="s">
        <v>354</v>
      </c>
      <c r="E27" s="81">
        <v>1</v>
      </c>
      <c r="F27" s="63" t="s">
        <v>1463</v>
      </c>
      <c r="G27" s="63">
        <v>0</v>
      </c>
      <c r="H27" s="84"/>
      <c r="L27" s="63" t="s">
        <v>1463</v>
      </c>
    </row>
    <row r="28" spans="1:16" x14ac:dyDescent="0.35">
      <c r="A28" s="63">
        <v>24</v>
      </c>
      <c r="B28" s="79" t="s">
        <v>1450</v>
      </c>
      <c r="C28" s="79" t="s">
        <v>1450</v>
      </c>
      <c r="D28" s="85" t="s">
        <v>354</v>
      </c>
      <c r="E28" s="81">
        <v>1</v>
      </c>
      <c r="F28" s="63" t="s">
        <v>1464</v>
      </c>
      <c r="G28" s="63">
        <v>0</v>
      </c>
      <c r="H28" s="84"/>
      <c r="L28" s="63" t="s">
        <v>1464</v>
      </c>
    </row>
    <row r="29" spans="1:16" x14ac:dyDescent="0.35">
      <c r="A29" s="63">
        <v>25</v>
      </c>
      <c r="B29" s="79" t="s">
        <v>1456</v>
      </c>
      <c r="C29" s="79" t="s">
        <v>1457</v>
      </c>
      <c r="D29" s="85" t="s">
        <v>354</v>
      </c>
      <c r="E29" s="81">
        <v>1</v>
      </c>
      <c r="F29" s="63" t="s">
        <v>680</v>
      </c>
      <c r="G29" s="63">
        <v>0</v>
      </c>
      <c r="H29" s="84"/>
      <c r="L29" s="63" t="s">
        <v>680</v>
      </c>
    </row>
    <row r="30" spans="1:16" x14ac:dyDescent="0.35">
      <c r="A30" s="63">
        <v>26</v>
      </c>
      <c r="B30" s="79">
        <v>-1</v>
      </c>
      <c r="C30" s="79">
        <f>B30</f>
        <v>-1</v>
      </c>
      <c r="D30" s="85" t="s">
        <v>354</v>
      </c>
      <c r="E30" s="81">
        <v>1</v>
      </c>
      <c r="F30" s="63" t="s">
        <v>1465</v>
      </c>
      <c r="G30" s="63">
        <v>0</v>
      </c>
      <c r="H30" s="84"/>
      <c r="L30" s="63" t="s">
        <v>1465</v>
      </c>
    </row>
  </sheetData>
  <phoneticPr fontId="45" type="noConversion"/>
  <conditionalFormatting sqref="D2">
    <cfRule type="containsText" dxfId="138" priority="112" operator="containsText" text=" ">
      <formula>NOT(ISERROR(SEARCH(" ",D2)))</formula>
    </cfRule>
  </conditionalFormatting>
  <conditionalFormatting sqref="F6">
    <cfRule type="containsText" dxfId="137" priority="44" operator="containsText" text=" ">
      <formula>NOT(ISERROR(SEARCH(" ",F6)))</formula>
    </cfRule>
  </conditionalFormatting>
  <conditionalFormatting sqref="H6">
    <cfRule type="containsText" dxfId="136" priority="225" operator="containsText" text=" ">
      <formula>NOT(ISERROR(SEARCH(" ",H6)))</formula>
    </cfRule>
  </conditionalFormatting>
  <conditionalFormatting sqref="N6">
    <cfRule type="containsText" dxfId="135" priority="5" operator="containsText" text=" ">
      <formula>NOT(ISERROR(SEARCH(" ",N6)))</formula>
    </cfRule>
  </conditionalFormatting>
  <conditionalFormatting sqref="O6">
    <cfRule type="containsText" dxfId="134" priority="2" operator="containsText" text=" ">
      <formula>NOT(ISERROR(SEARCH(" ",O6)))</formula>
    </cfRule>
  </conditionalFormatting>
  <conditionalFormatting sqref="P6">
    <cfRule type="containsText" dxfId="133" priority="1" operator="containsText" text=" ">
      <formula>NOT(ISERROR(SEARCH(" ",P6)))</formula>
    </cfRule>
  </conditionalFormatting>
  <conditionalFormatting sqref="F7">
    <cfRule type="containsText" dxfId="132" priority="43" operator="containsText" text=" ">
      <formula>NOT(ISERROR(SEARCH(" ",F7)))</formula>
    </cfRule>
  </conditionalFormatting>
  <conditionalFormatting sqref="H7">
    <cfRule type="containsText" dxfId="131" priority="239" operator="containsText" text=" ">
      <formula>NOT(ISERROR(SEARCH(" ",H7)))</formula>
    </cfRule>
  </conditionalFormatting>
  <conditionalFormatting sqref="F8">
    <cfRule type="containsText" dxfId="130" priority="49" operator="containsText" text=" ">
      <formula>NOT(ISERROR(SEARCH(" ",F8)))</formula>
    </cfRule>
  </conditionalFormatting>
  <conditionalFormatting sqref="Q8">
    <cfRule type="containsText" dxfId="129" priority="50" operator="containsText" text=" ">
      <formula>NOT(ISERROR(SEARCH(" ",Q8)))</formula>
    </cfRule>
  </conditionalFormatting>
  <conditionalFormatting sqref="F9">
    <cfRule type="containsText" dxfId="128" priority="47" operator="containsText" text=" ">
      <formula>NOT(ISERROR(SEARCH(" ",F9)))</formula>
    </cfRule>
  </conditionalFormatting>
  <conditionalFormatting sqref="F10">
    <cfRule type="containsText" dxfId="127" priority="46" operator="containsText" text=" ">
      <formula>NOT(ISERROR(SEARCH(" ",F10)))</formula>
    </cfRule>
  </conditionalFormatting>
  <conditionalFormatting sqref="F11">
    <cfRule type="containsText" dxfId="126" priority="45" operator="containsText" text=" ">
      <formula>NOT(ISERROR(SEARCH(" ",F11)))</formula>
    </cfRule>
  </conditionalFormatting>
  <conditionalFormatting sqref="B12:C12">
    <cfRule type="containsText" dxfId="125" priority="33" operator="containsText" text=" ">
      <formula>NOT(ISERROR(SEARCH(" ",B12)))</formula>
    </cfRule>
  </conditionalFormatting>
  <conditionalFormatting sqref="F12">
    <cfRule type="containsText" dxfId="124" priority="29" operator="containsText" text=" ">
      <formula>NOT(ISERROR(SEARCH(" ",F12)))</formula>
    </cfRule>
  </conditionalFormatting>
  <conditionalFormatting sqref="F13:G13">
    <cfRule type="containsText" dxfId="123" priority="36" operator="containsText" text=" ">
      <formula>NOT(ISERROR(SEARCH(" ",F13)))</formula>
    </cfRule>
  </conditionalFormatting>
  <conditionalFormatting sqref="F14:G14">
    <cfRule type="containsText" dxfId="122" priority="35" operator="containsText" text=" ">
      <formula>NOT(ISERROR(SEARCH(" ",F14)))</formula>
    </cfRule>
  </conditionalFormatting>
  <conditionalFormatting sqref="H14">
    <cfRule type="containsText" dxfId="121" priority="226" operator="containsText" text=" ">
      <formula>NOT(ISERROR(SEARCH(" ",H14)))</formula>
    </cfRule>
  </conditionalFormatting>
  <conditionalFormatting sqref="F15:G15">
    <cfRule type="containsText" dxfId="120" priority="39" operator="containsText" text=" ">
      <formula>NOT(ISERROR(SEARCH(" ",F15)))</formula>
    </cfRule>
  </conditionalFormatting>
  <conditionalFormatting sqref="B21:C21">
    <cfRule type="containsText" dxfId="119" priority="14" operator="containsText" text=" ">
      <formula>NOT(ISERROR(SEARCH(" ",B21)))</formula>
    </cfRule>
  </conditionalFormatting>
  <conditionalFormatting sqref="F21">
    <cfRule type="containsText" dxfId="118" priority="23" operator="containsText" text=" ">
      <formula>NOT(ISERROR(SEARCH(" ",F21)))</formula>
    </cfRule>
  </conditionalFormatting>
  <conditionalFormatting sqref="H21">
    <cfRule type="containsText" dxfId="117" priority="27" operator="containsText" text=" ">
      <formula>NOT(ISERROR(SEARCH(" ",H21)))</formula>
    </cfRule>
  </conditionalFormatting>
  <conditionalFormatting sqref="L21">
    <cfRule type="containsText" dxfId="116" priority="11" operator="containsText" text=" ">
      <formula>NOT(ISERROR(SEARCH(" ",L21)))</formula>
    </cfRule>
  </conditionalFormatting>
  <conditionalFormatting sqref="F22:G22">
    <cfRule type="containsText" dxfId="115" priority="37" operator="containsText" text=" ">
      <formula>NOT(ISERROR(SEARCH(" ",F22)))</formula>
    </cfRule>
  </conditionalFormatting>
  <conditionalFormatting sqref="F23:G23">
    <cfRule type="containsText" dxfId="114" priority="41" operator="containsText" text=" ">
      <formula>NOT(ISERROR(SEARCH(" ",F23)))</formula>
    </cfRule>
  </conditionalFormatting>
  <conditionalFormatting sqref="H23">
    <cfRule type="containsText" dxfId="113" priority="118" operator="containsText" text=" ">
      <formula>NOT(ISERROR(SEARCH(" ",H23)))</formula>
    </cfRule>
  </conditionalFormatting>
  <conditionalFormatting sqref="F24:G24">
    <cfRule type="containsText" dxfId="112" priority="42" operator="containsText" text=" ">
      <formula>NOT(ISERROR(SEARCH(" ",F24)))</formula>
    </cfRule>
  </conditionalFormatting>
  <conditionalFormatting sqref="B30:C30">
    <cfRule type="containsText" dxfId="111" priority="13" operator="containsText" text=" ">
      <formula>NOT(ISERROR(SEARCH(" ",B30)))</formula>
    </cfRule>
  </conditionalFormatting>
  <conditionalFormatting sqref="F30">
    <cfRule type="containsText" dxfId="110" priority="17" operator="containsText" text=" ">
      <formula>NOT(ISERROR(SEARCH(" ",F30)))</formula>
    </cfRule>
  </conditionalFormatting>
  <conditionalFormatting sqref="L30">
    <cfRule type="containsText" dxfId="109" priority="9" operator="containsText" text=" ">
      <formula>NOT(ISERROR(SEARCH(" ",L30)))</formula>
    </cfRule>
  </conditionalFormatting>
  <conditionalFormatting sqref="L16:L20">
    <cfRule type="containsText" dxfId="108" priority="12" operator="containsText" text=" ">
      <formula>NOT(ISERROR(SEARCH(" ",L16)))</formula>
    </cfRule>
  </conditionalFormatting>
  <conditionalFormatting sqref="L25:L29">
    <cfRule type="containsText" dxfId="107" priority="10" operator="containsText" text=" ">
      <formula>NOT(ISERROR(SEARCH(" ",L25)))</formula>
    </cfRule>
  </conditionalFormatting>
  <conditionalFormatting sqref="N14:N15">
    <cfRule type="containsText" dxfId="106" priority="6" operator="containsText" text=" ">
      <formula>NOT(ISERROR(SEARCH(" ",N14)))</formula>
    </cfRule>
  </conditionalFormatting>
  <conditionalFormatting sqref="O14:O15">
    <cfRule type="containsText" dxfId="105" priority="4" operator="containsText" text=" ">
      <formula>NOT(ISERROR(SEARCH(" ",O14)))</formula>
    </cfRule>
  </conditionalFormatting>
  <conditionalFormatting sqref="P14:P15">
    <cfRule type="containsText" dxfId="104" priority="3" operator="containsText" text=" ">
      <formula>NOT(ISERROR(SEARCH(" ",P14)))</formula>
    </cfRule>
  </conditionalFormatting>
  <conditionalFormatting sqref="A29:A30 A23:A24 A17:A18 B14:C20 A6:C6 A5 A11:A12 B7:C11 E2 A2:C2 A1:E1 H18:K20 I6:M6 I14:M15 K4:XFD4 I4 I21:K21 R8:XFD8 Q9:XFD12 Q14:XFD21 H31:XFD1048576 I1:XFD3 I16:K17 M16:N21 Q6:XFD7">
    <cfRule type="containsText" dxfId="103" priority="246" operator="containsText" text=" ">
      <formula>NOT(ISERROR(SEARCH(" ",A1)))</formula>
    </cfRule>
  </conditionalFormatting>
  <conditionalFormatting sqref="A25:A28 A3:E4 A31:G1048576 A19:A22 A13:A16 A7:A10 Q22:XFD30 O7:P13 J4 N8 I8:L8 I9:N12 I7:N7 I25:K30 M25:N30 I22:N24 O16:P30">
    <cfRule type="containsText" dxfId="102" priority="230" operator="containsText" text=" ">
      <formula>NOT(ISERROR(SEARCH(" ",A3)))</formula>
    </cfRule>
  </conditionalFormatting>
  <conditionalFormatting sqref="B5:C5 I5:XFD5">
    <cfRule type="containsText" dxfId="101" priority="234" operator="containsText" text=" ">
      <formula>NOT(ISERROR(SEARCH(" ",B5)))</formula>
    </cfRule>
  </conditionalFormatting>
  <conditionalFormatting sqref="F5:G5 G6:G12">
    <cfRule type="containsText" dxfId="100" priority="38" operator="containsText" text=" ">
      <formula>NOT(ISERROR(SEARCH(" ",F5)))</formula>
    </cfRule>
  </conditionalFormatting>
  <conditionalFormatting sqref="B13:C13 H13:N13 Q13:XFD13">
    <cfRule type="containsText" dxfId="99" priority="229" operator="containsText" text=" ">
      <formula>NOT(ISERROR(SEARCH(" ",B13)))</formula>
    </cfRule>
  </conditionalFormatting>
  <conditionalFormatting sqref="F16:G16 F17:F20 G17:G21">
    <cfRule type="containsText" dxfId="98" priority="48" operator="containsText" text=" ">
      <formula>NOT(ISERROR(SEARCH(" ",F16)))</formula>
    </cfRule>
  </conditionalFormatting>
  <conditionalFormatting sqref="B22:C22 H22">
    <cfRule type="containsText" dxfId="97" priority="121" operator="containsText" text=" ">
      <formula>NOT(ISERROR(SEARCH(" ",B22)))</formula>
    </cfRule>
  </conditionalFormatting>
  <conditionalFormatting sqref="B23:C29 H27:H30">
    <cfRule type="containsText" dxfId="96" priority="127" operator="containsText" text=" ">
      <formula>NOT(ISERROR(SEARCH(" ",B23)))</formula>
    </cfRule>
  </conditionalFormatting>
  <conditionalFormatting sqref="F25:G25 F26:F29 G26:G30">
    <cfRule type="containsText" dxfId="95" priority="40" operator="containsText" text=" ">
      <formula>NOT(ISERROR(SEARCH(" ",F25)))</formula>
    </cfRule>
  </conditionalFormatting>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19"/>
  <sheetViews>
    <sheetView workbookViewId="0">
      <selection activeCell="U39" sqref="U39"/>
    </sheetView>
  </sheetViews>
  <sheetFormatPr defaultColWidth="9" defaultRowHeight="15.6" x14ac:dyDescent="0.35"/>
  <cols>
    <col min="1" max="1" width="9" style="1"/>
    <col min="2" max="2" width="11.33203125" style="1" customWidth="1"/>
    <col min="3" max="3" width="15.33203125" style="1" customWidth="1"/>
    <col min="4" max="5" width="15" style="1" customWidth="1"/>
    <col min="6" max="6" width="9" style="1"/>
    <col min="7" max="7" width="14.6640625" style="39" customWidth="1"/>
    <col min="8" max="8" width="16" style="1" customWidth="1"/>
    <col min="9" max="16384" width="9" style="1"/>
  </cols>
  <sheetData>
    <row r="1" spans="1:12" x14ac:dyDescent="0.35">
      <c r="A1" s="2" t="s">
        <v>1</v>
      </c>
      <c r="B1" s="2" t="s">
        <v>1</v>
      </c>
      <c r="C1" s="2" t="s">
        <v>1</v>
      </c>
      <c r="D1" s="2" t="s">
        <v>1</v>
      </c>
      <c r="F1" s="1" t="s">
        <v>1466</v>
      </c>
      <c r="L1" s="75" t="s">
        <v>19</v>
      </c>
    </row>
    <row r="2" spans="1:12" x14ac:dyDescent="0.35">
      <c r="A2" s="2" t="s">
        <v>7</v>
      </c>
      <c r="B2" s="2" t="s">
        <v>7</v>
      </c>
      <c r="C2" s="2" t="s">
        <v>8</v>
      </c>
      <c r="D2" s="2" t="s">
        <v>7</v>
      </c>
      <c r="F2" s="1" t="s">
        <v>1467</v>
      </c>
      <c r="G2" s="71">
        <v>100</v>
      </c>
    </row>
    <row r="3" spans="1:12" x14ac:dyDescent="0.35">
      <c r="A3" s="2" t="s">
        <v>297</v>
      </c>
      <c r="B3" s="2" t="s">
        <v>1468</v>
      </c>
      <c r="C3" s="2" t="s">
        <v>1469</v>
      </c>
      <c r="D3" s="2" t="s">
        <v>1470</v>
      </c>
      <c r="H3" s="1" t="s">
        <v>1471</v>
      </c>
    </row>
    <row r="4" spans="1:12" ht="52.8" x14ac:dyDescent="0.35">
      <c r="A4" s="2" t="s">
        <v>1472</v>
      </c>
      <c r="B4" s="2" t="s">
        <v>1473</v>
      </c>
      <c r="C4" s="2" t="s">
        <v>1474</v>
      </c>
      <c r="D4" s="72" t="s">
        <v>1475</v>
      </c>
      <c r="F4" s="1" t="s">
        <v>1476</v>
      </c>
      <c r="G4" s="1" t="s">
        <v>1477</v>
      </c>
      <c r="H4" s="73">
        <f>SUM(H5:H19)</f>
        <v>800.00000000000011</v>
      </c>
    </row>
    <row r="5" spans="1:12" x14ac:dyDescent="0.35">
      <c r="A5" s="1">
        <v>1</v>
      </c>
      <c r="B5" s="1">
        <f>$G$2*F5</f>
        <v>100</v>
      </c>
      <c r="C5" s="1">
        <f>G5/SUM($G$5:$G$19)</f>
        <v>0</v>
      </c>
      <c r="D5" s="1">
        <v>0</v>
      </c>
      <c r="F5" s="1">
        <v>1</v>
      </c>
      <c r="G5" s="74">
        <v>0</v>
      </c>
      <c r="H5" s="1">
        <f t="shared" ref="H5:H16" si="0">C5*B5</f>
        <v>0</v>
      </c>
    </row>
    <row r="6" spans="1:12" x14ac:dyDescent="0.35">
      <c r="A6" s="1">
        <v>2</v>
      </c>
      <c r="B6" s="1">
        <f t="shared" ref="B6:B19" si="1">$G$2*F6</f>
        <v>200</v>
      </c>
      <c r="C6" s="1">
        <f t="shared" ref="C6:C19" si="2">G6/SUM($G$5:$G$19)</f>
        <v>0</v>
      </c>
      <c r="D6" s="1">
        <v>0</v>
      </c>
      <c r="F6" s="1">
        <v>2</v>
      </c>
      <c r="G6" s="74">
        <v>0</v>
      </c>
      <c r="H6" s="1">
        <f t="shared" si="0"/>
        <v>0</v>
      </c>
    </row>
    <row r="7" spans="1:12" x14ac:dyDescent="0.35">
      <c r="A7" s="1">
        <v>3</v>
      </c>
      <c r="B7" s="1">
        <f t="shared" si="1"/>
        <v>300</v>
      </c>
      <c r="C7" s="1">
        <f t="shared" si="2"/>
        <v>3.8834951456310676E-2</v>
      </c>
      <c r="D7" s="1">
        <v>1</v>
      </c>
      <c r="F7" s="1">
        <v>3</v>
      </c>
      <c r="G7" s="74">
        <v>4</v>
      </c>
      <c r="H7" s="1">
        <f t="shared" si="0"/>
        <v>11.650485436893202</v>
      </c>
    </row>
    <row r="8" spans="1:12" x14ac:dyDescent="0.35">
      <c r="A8" s="1">
        <v>4</v>
      </c>
      <c r="B8" s="1">
        <f t="shared" si="1"/>
        <v>400</v>
      </c>
      <c r="C8" s="1">
        <f t="shared" si="2"/>
        <v>4.8543689320388349E-2</v>
      </c>
      <c r="D8" s="1">
        <v>1</v>
      </c>
      <c r="F8" s="1">
        <v>4</v>
      </c>
      <c r="G8" s="74">
        <v>5</v>
      </c>
      <c r="H8" s="1">
        <f t="shared" si="0"/>
        <v>19.417475728155338</v>
      </c>
    </row>
    <row r="9" spans="1:12" x14ac:dyDescent="0.35">
      <c r="A9" s="1">
        <v>5</v>
      </c>
      <c r="B9" s="1">
        <f t="shared" si="1"/>
        <v>500</v>
      </c>
      <c r="C9" s="1">
        <f t="shared" si="2"/>
        <v>9.7087378640776698E-2</v>
      </c>
      <c r="D9" s="1">
        <v>1</v>
      </c>
      <c r="F9" s="1">
        <v>5</v>
      </c>
      <c r="G9" s="74">
        <v>10</v>
      </c>
      <c r="H9" s="1">
        <f t="shared" si="0"/>
        <v>48.543689320388346</v>
      </c>
    </row>
    <row r="10" spans="1:12" x14ac:dyDescent="0.35">
      <c r="A10" s="1">
        <v>6</v>
      </c>
      <c r="B10" s="1">
        <f t="shared" si="1"/>
        <v>600</v>
      </c>
      <c r="C10" s="1">
        <f t="shared" si="2"/>
        <v>0.14563106796116504</v>
      </c>
      <c r="D10" s="1">
        <v>0</v>
      </c>
      <c r="F10" s="1">
        <v>6</v>
      </c>
      <c r="G10" s="74">
        <v>15</v>
      </c>
      <c r="H10" s="1">
        <f t="shared" si="0"/>
        <v>87.378640776699029</v>
      </c>
    </row>
    <row r="11" spans="1:12" x14ac:dyDescent="0.35">
      <c r="A11" s="1">
        <v>7</v>
      </c>
      <c r="B11" s="1">
        <f t="shared" si="1"/>
        <v>700</v>
      </c>
      <c r="C11" s="1">
        <f t="shared" si="2"/>
        <v>0.1553398058252427</v>
      </c>
      <c r="D11" s="1">
        <v>0</v>
      </c>
      <c r="F11" s="1">
        <v>7</v>
      </c>
      <c r="G11" s="74">
        <v>16</v>
      </c>
      <c r="H11" s="1">
        <f t="shared" si="0"/>
        <v>108.7378640776699</v>
      </c>
    </row>
    <row r="12" spans="1:12" x14ac:dyDescent="0.35">
      <c r="A12" s="1">
        <v>8</v>
      </c>
      <c r="B12" s="1">
        <f t="shared" si="1"/>
        <v>800</v>
      </c>
      <c r="C12" s="1">
        <f t="shared" si="2"/>
        <v>0.14563106796116504</v>
      </c>
      <c r="D12" s="1">
        <v>0</v>
      </c>
      <c r="F12" s="1">
        <v>8</v>
      </c>
      <c r="G12" s="74">
        <v>15</v>
      </c>
      <c r="H12" s="1">
        <f t="shared" si="0"/>
        <v>116.50485436893203</v>
      </c>
    </row>
    <row r="13" spans="1:12" x14ac:dyDescent="0.35">
      <c r="A13" s="1">
        <v>9</v>
      </c>
      <c r="B13" s="1">
        <f t="shared" si="1"/>
        <v>900</v>
      </c>
      <c r="C13" s="1">
        <f t="shared" si="2"/>
        <v>9.7087378640776698E-2</v>
      </c>
      <c r="D13" s="1">
        <v>0</v>
      </c>
      <c r="F13" s="1">
        <v>9</v>
      </c>
      <c r="G13" s="74">
        <v>10</v>
      </c>
      <c r="H13" s="1">
        <f t="shared" si="0"/>
        <v>87.378640776699029</v>
      </c>
    </row>
    <row r="14" spans="1:12" x14ac:dyDescent="0.35">
      <c r="A14" s="1">
        <v>10</v>
      </c>
      <c r="B14" s="1">
        <f t="shared" si="1"/>
        <v>1000</v>
      </c>
      <c r="C14" s="1">
        <f t="shared" si="2"/>
        <v>7.7669902912621352E-2</v>
      </c>
      <c r="D14" s="1">
        <v>0</v>
      </c>
      <c r="F14" s="1">
        <v>10</v>
      </c>
      <c r="G14" s="74">
        <v>8</v>
      </c>
      <c r="H14" s="1">
        <f t="shared" si="0"/>
        <v>77.669902912621353</v>
      </c>
    </row>
    <row r="15" spans="1:12" x14ac:dyDescent="0.35">
      <c r="A15" s="1">
        <v>11</v>
      </c>
      <c r="B15" s="1">
        <f t="shared" si="1"/>
        <v>1100</v>
      </c>
      <c r="C15" s="1">
        <f t="shared" si="2"/>
        <v>5.8252427184466021E-2</v>
      </c>
      <c r="D15" s="1">
        <v>0</v>
      </c>
      <c r="F15" s="1">
        <v>11</v>
      </c>
      <c r="G15" s="74">
        <v>6</v>
      </c>
      <c r="H15" s="1">
        <f t="shared" si="0"/>
        <v>64.077669902912618</v>
      </c>
    </row>
    <row r="16" spans="1:12" x14ac:dyDescent="0.35">
      <c r="A16" s="1">
        <v>12</v>
      </c>
      <c r="B16" s="1">
        <f t="shared" si="1"/>
        <v>1200</v>
      </c>
      <c r="C16" s="1">
        <f t="shared" si="2"/>
        <v>4.8543689320388349E-2</v>
      </c>
      <c r="D16" s="1">
        <v>0</v>
      </c>
      <c r="F16" s="1">
        <v>12</v>
      </c>
      <c r="G16" s="74">
        <v>5</v>
      </c>
      <c r="H16" s="1">
        <f t="shared" si="0"/>
        <v>58.252427184466022</v>
      </c>
    </row>
    <row r="17" spans="1:8" x14ac:dyDescent="0.35">
      <c r="A17" s="1">
        <v>13</v>
      </c>
      <c r="B17" s="1">
        <f t="shared" si="1"/>
        <v>1300</v>
      </c>
      <c r="C17" s="1">
        <f t="shared" si="2"/>
        <v>3.8834951456310676E-2</v>
      </c>
      <c r="D17" s="1">
        <v>0</v>
      </c>
      <c r="F17" s="1">
        <v>13</v>
      </c>
      <c r="G17" s="74">
        <v>4</v>
      </c>
      <c r="H17" s="1">
        <f t="shared" ref="H17:H19" si="3">C17*B17</f>
        <v>50.485436893203882</v>
      </c>
    </row>
    <row r="18" spans="1:8" x14ac:dyDescent="0.35">
      <c r="A18" s="1">
        <v>14</v>
      </c>
      <c r="B18" s="1">
        <f t="shared" si="1"/>
        <v>1400</v>
      </c>
      <c r="C18" s="1">
        <f t="shared" si="2"/>
        <v>2.9126213592233011E-2</v>
      </c>
      <c r="D18" s="1">
        <v>0</v>
      </c>
      <c r="F18" s="1">
        <v>14</v>
      </c>
      <c r="G18" s="74">
        <v>3</v>
      </c>
      <c r="H18" s="1">
        <f t="shared" si="3"/>
        <v>40.776699029126213</v>
      </c>
    </row>
    <row r="19" spans="1:8" x14ac:dyDescent="0.35">
      <c r="A19" s="1">
        <v>15</v>
      </c>
      <c r="B19" s="1">
        <f t="shared" si="1"/>
        <v>1500</v>
      </c>
      <c r="C19" s="1">
        <f t="shared" si="2"/>
        <v>1.9417475728155338E-2</v>
      </c>
      <c r="D19" s="1">
        <v>0</v>
      </c>
      <c r="F19" s="1">
        <v>15</v>
      </c>
      <c r="G19" s="74">
        <v>2</v>
      </c>
      <c r="H19" s="1">
        <f t="shared" si="3"/>
        <v>29.126213592233007</v>
      </c>
    </row>
  </sheetData>
  <phoneticPr fontId="45" type="noConversion"/>
  <conditionalFormatting sqref="C2">
    <cfRule type="containsText" dxfId="94" priority="4" operator="containsText" text=" ">
      <formula>NOT(ISERROR(SEARCH(" ",C2)))</formula>
    </cfRule>
  </conditionalFormatting>
  <conditionalFormatting sqref="C3">
    <cfRule type="containsText" dxfId="93" priority="6" operator="containsText" text=" ">
      <formula>NOT(ISERROR(SEARCH(" ",C3)))</formula>
    </cfRule>
  </conditionalFormatting>
  <conditionalFormatting sqref="D4">
    <cfRule type="containsText" dxfId="92" priority="2" operator="containsText" text=" ">
      <formula>NOT(ISERROR(SEARCH(" ",D4)))</formula>
    </cfRule>
  </conditionalFormatting>
  <conditionalFormatting sqref="D1:D3">
    <cfRule type="containsText" dxfId="91" priority="3" operator="containsText" text=" ">
      <formula>NOT(ISERROR(SEARCH(" ",D1)))</formula>
    </cfRule>
  </conditionalFormatting>
  <conditionalFormatting sqref="E1:E4">
    <cfRule type="containsText" dxfId="90" priority="1" operator="containsText" text=" ">
      <formula>NOT(ISERROR(SEARCH(" ",E1)))</formula>
    </cfRule>
  </conditionalFormatting>
  <conditionalFormatting sqref="A1:C1 G4 A2:B3 A20:F1048576 F8 F10 F12 F14 F16 D6:F6 H1:K1 J2:XFD2 F2 H2 F18 H3:XFD1048576 A4:C19 D7:E19 M1:XFD1">
    <cfRule type="containsText" dxfId="89" priority="7" operator="containsText" text=" ">
      <formula>NOT(ISERROR(SEARCH(" ",A1)))</formula>
    </cfRule>
  </conditionalFormatting>
  <conditionalFormatting sqref="F1 F7 F9 F11 F13 F15 D5:F5 F19 F17 F3:F4">
    <cfRule type="containsText" dxfId="88" priority="5" operator="containsText" text=" ">
      <formula>NOT(ISERROR(SEARCH(" ",D1)))</formula>
    </cfRule>
  </conditionalFormatting>
  <pageMargins left="0.69930555555555596" right="0.69930555555555596"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A26"/>
  <sheetViews>
    <sheetView workbookViewId="0">
      <selection activeCell="W4" sqref="W4:AA26"/>
    </sheetView>
  </sheetViews>
  <sheetFormatPr defaultColWidth="9" defaultRowHeight="15.6" x14ac:dyDescent="0.35"/>
  <cols>
    <col min="1" max="1" width="8.21875" style="39" customWidth="1"/>
    <col min="2" max="2" width="9" style="39"/>
    <col min="3" max="3" width="29" style="39" customWidth="1"/>
    <col min="4" max="4" width="11.21875" style="39" customWidth="1"/>
    <col min="5" max="5" width="9" style="39"/>
    <col min="6" max="6" width="9" style="1" customWidth="1"/>
    <col min="7" max="7" width="7.44140625" style="1" customWidth="1"/>
    <col min="8" max="8" width="6.21875" style="1" customWidth="1"/>
    <col min="9" max="9" width="6.44140625" style="1" customWidth="1"/>
    <col min="10" max="10" width="9" style="1"/>
    <col min="11" max="12" width="7.44140625" style="1" customWidth="1"/>
    <col min="13" max="13" width="5.88671875" style="1" customWidth="1"/>
    <col min="14" max="14" width="4.44140625" style="1" customWidth="1"/>
    <col min="15" max="15" width="9" style="1"/>
    <col min="16" max="16" width="9.33203125" style="1" customWidth="1"/>
    <col min="17" max="17" width="7.44140625" style="1" customWidth="1"/>
    <col min="18" max="18" width="6.21875" style="1" customWidth="1"/>
    <col min="19" max="19" width="4.44140625" style="1" customWidth="1"/>
    <col min="20" max="22" width="9" style="1"/>
    <col min="23" max="23" width="11.6640625" style="1" customWidth="1"/>
    <col min="24" max="27" width="9" style="1"/>
    <col min="28" max="16384" width="9" style="39"/>
  </cols>
  <sheetData>
    <row r="1" spans="1:27" x14ac:dyDescent="0.35">
      <c r="A1" s="2" t="s">
        <v>0</v>
      </c>
      <c r="B1" s="2" t="s">
        <v>0</v>
      </c>
      <c r="C1" s="2" t="s">
        <v>0</v>
      </c>
    </row>
    <row r="2" spans="1:27" x14ac:dyDescent="0.35">
      <c r="A2" s="2" t="s">
        <v>7</v>
      </c>
      <c r="B2" s="2" t="s">
        <v>7</v>
      </c>
      <c r="C2" s="2" t="s">
        <v>9</v>
      </c>
      <c r="F2" s="64" t="s">
        <v>1478</v>
      </c>
      <c r="G2" s="65"/>
      <c r="H2" s="65"/>
      <c r="K2" s="65"/>
      <c r="L2" s="65"/>
      <c r="M2" s="65"/>
      <c r="P2" s="65"/>
      <c r="Q2" s="65"/>
      <c r="R2" s="65"/>
    </row>
    <row r="3" spans="1:27" x14ac:dyDescent="0.35">
      <c r="A3" s="2" t="s">
        <v>10</v>
      </c>
      <c r="B3" s="2" t="s">
        <v>1479</v>
      </c>
      <c r="C3" s="2" t="s">
        <v>1480</v>
      </c>
      <c r="F3" s="447" t="s">
        <v>1481</v>
      </c>
      <c r="G3" s="447"/>
      <c r="H3" s="447"/>
      <c r="I3" s="447"/>
      <c r="J3" s="447"/>
      <c r="K3" s="448" t="s">
        <v>1482</v>
      </c>
      <c r="L3" s="448"/>
      <c r="M3" s="448"/>
      <c r="N3" s="448"/>
      <c r="O3" s="448"/>
      <c r="P3" s="449" t="s">
        <v>1483</v>
      </c>
      <c r="Q3" s="449"/>
      <c r="R3" s="449"/>
      <c r="S3" s="449"/>
      <c r="T3" s="449"/>
    </row>
    <row r="4" spans="1:27" x14ac:dyDescent="0.35">
      <c r="A4" s="60" t="s">
        <v>1484</v>
      </c>
      <c r="B4" s="60" t="s">
        <v>1485</v>
      </c>
      <c r="C4" s="60" t="s">
        <v>1486</v>
      </c>
      <c r="F4" s="66" t="s">
        <v>404</v>
      </c>
      <c r="G4" s="66" t="s">
        <v>405</v>
      </c>
      <c r="H4" s="66" t="s">
        <v>406</v>
      </c>
      <c r="I4" s="66" t="s">
        <v>407</v>
      </c>
      <c r="J4" s="66" t="s">
        <v>568</v>
      </c>
      <c r="K4" s="66" t="s">
        <v>404</v>
      </c>
      <c r="L4" s="66" t="s">
        <v>405</v>
      </c>
      <c r="M4" s="66" t="s">
        <v>406</v>
      </c>
      <c r="N4" s="66" t="s">
        <v>407</v>
      </c>
      <c r="O4" s="66" t="s">
        <v>568</v>
      </c>
      <c r="P4" s="66" t="s">
        <v>404</v>
      </c>
      <c r="Q4" s="66" t="s">
        <v>405</v>
      </c>
      <c r="R4" s="66" t="s">
        <v>406</v>
      </c>
      <c r="S4" s="66" t="s">
        <v>407</v>
      </c>
      <c r="T4" s="66" t="s">
        <v>568</v>
      </c>
      <c r="U4" s="69"/>
      <c r="V4" s="69"/>
      <c r="W4" s="11">
        <v>0</v>
      </c>
      <c r="X4" s="70" t="s">
        <v>568</v>
      </c>
      <c r="Y4" s="70" t="s">
        <v>569</v>
      </c>
      <c r="Z4" s="70" t="s">
        <v>405</v>
      </c>
      <c r="AA4" s="11" t="s">
        <v>10</v>
      </c>
    </row>
    <row r="5" spans="1:27" x14ac:dyDescent="0.35">
      <c r="A5" s="39">
        <v>1</v>
      </c>
      <c r="B5" s="39">
        <v>10</v>
      </c>
      <c r="C5" s="1" t="str">
        <f>IF(P5&lt;&gt;"",G5&amp;"|"&amp;H5&amp;"|"&amp;I5&amp;","&amp;L5&amp;"|"&amp;M5&amp;"|"&amp;N5&amp;","&amp;Q5&amp;"|"&amp;R5&amp;"|"&amp;S5,IF(K5&lt;&gt;"",G5&amp;"|"&amp;H5&amp;"|"&amp;I5&amp;","&amp;L5&amp;"|"&amp;M5&amp;"|"&amp;N5,G5&amp;"|"&amp;H5&amp;"|"&amp;I5))</f>
        <v>1|2|20000,1|1|20,2|1001|10</v>
      </c>
      <c r="F5" s="67" t="s">
        <v>391</v>
      </c>
      <c r="G5" s="68">
        <f>VLOOKUP(F5,W:AA,4,0)</f>
        <v>1</v>
      </c>
      <c r="H5" s="68">
        <f>VLOOKUP(F5,W:AA,5,0)</f>
        <v>2</v>
      </c>
      <c r="I5" s="67">
        <v>20000</v>
      </c>
      <c r="J5" s="6">
        <f>VLOOKUP(F5,W:AA,2,0)*I5</f>
        <v>0.1</v>
      </c>
      <c r="K5" s="67" t="s">
        <v>375</v>
      </c>
      <c r="L5" s="68">
        <f>VLOOKUP(K5,W:AA,4,0)</f>
        <v>1</v>
      </c>
      <c r="M5" s="68">
        <f>VLOOKUP(K5,W:AA,5,0)</f>
        <v>1</v>
      </c>
      <c r="N5" s="67">
        <v>20</v>
      </c>
      <c r="O5" s="6">
        <f>VLOOKUP(K5,W:AA,2,0)*N5</f>
        <v>2</v>
      </c>
      <c r="P5" s="67" t="s">
        <v>412</v>
      </c>
      <c r="Q5" s="68">
        <f>VLOOKUP(P5,W:AA,4,0)</f>
        <v>2</v>
      </c>
      <c r="R5" s="68">
        <f>VLOOKUP(P5,W:AA,5,0)</f>
        <v>1001</v>
      </c>
      <c r="S5" s="67">
        <v>10</v>
      </c>
      <c r="T5" s="6">
        <f>VLOOKUP(P5,W:AA,2,0)*S5</f>
        <v>1</v>
      </c>
      <c r="W5" s="11" t="s">
        <v>574</v>
      </c>
      <c r="X5" s="11">
        <v>1</v>
      </c>
      <c r="Y5" s="11">
        <v>20</v>
      </c>
      <c r="Z5" s="11">
        <v>1</v>
      </c>
      <c r="AA5" s="11">
        <v>0</v>
      </c>
    </row>
    <row r="6" spans="1:27" x14ac:dyDescent="0.35">
      <c r="A6" s="39">
        <v>2</v>
      </c>
      <c r="B6" s="39">
        <v>30</v>
      </c>
      <c r="C6" s="1" t="str">
        <f t="shared" ref="C6:C7" si="0">IF(P6&lt;&gt;"",G6&amp;"|"&amp;H6&amp;"|"&amp;I6&amp;","&amp;L6&amp;"|"&amp;M6&amp;"|"&amp;N6&amp;","&amp;Q6&amp;"|"&amp;R6&amp;"|"&amp;S6,IF(K6&lt;&gt;"",G6&amp;"|"&amp;H6&amp;"|"&amp;I6&amp;","&amp;L6&amp;"|"&amp;M6&amp;"|"&amp;N6,G6&amp;"|"&amp;H6&amp;"|"&amp;I6))</f>
        <v>2|1005|1,1|1|50,2|1001|30</v>
      </c>
      <c r="F6" s="67" t="s">
        <v>585</v>
      </c>
      <c r="G6" s="68">
        <f>VLOOKUP(F6,W:AA,4,0)</f>
        <v>2</v>
      </c>
      <c r="H6" s="68">
        <f>VLOOKUP(F6,W:AA,5,0)</f>
        <v>1005</v>
      </c>
      <c r="I6" s="67">
        <v>1</v>
      </c>
      <c r="J6" s="6">
        <f>VLOOKUP(F6,W:AA,2,0)*I6</f>
        <v>5</v>
      </c>
      <c r="K6" s="67" t="s">
        <v>375</v>
      </c>
      <c r="L6" s="68">
        <f>VLOOKUP(K6,W:AA,4,0)</f>
        <v>1</v>
      </c>
      <c r="M6" s="68">
        <f>VLOOKUP(K6,W:AA,5,0)</f>
        <v>1</v>
      </c>
      <c r="N6" s="67">
        <v>50</v>
      </c>
      <c r="O6" s="6">
        <f>VLOOKUP(K6,W:AA,2,0)*N6</f>
        <v>5</v>
      </c>
      <c r="P6" s="67" t="s">
        <v>412</v>
      </c>
      <c r="Q6" s="68">
        <f>VLOOKUP(P6,W:AA,4,0)</f>
        <v>2</v>
      </c>
      <c r="R6" s="68">
        <f>VLOOKUP(P6,W:AA,5,0)</f>
        <v>1001</v>
      </c>
      <c r="S6" s="67">
        <v>30</v>
      </c>
      <c r="T6" s="6">
        <f>VLOOKUP(P6,W:AA,2,0)*S6</f>
        <v>3</v>
      </c>
      <c r="W6" s="11" t="s">
        <v>375</v>
      </c>
      <c r="X6" s="11">
        <v>0.1</v>
      </c>
      <c r="Y6" s="11">
        <v>2</v>
      </c>
      <c r="Z6" s="11">
        <v>1</v>
      </c>
      <c r="AA6" s="11">
        <v>1</v>
      </c>
    </row>
    <row r="7" spans="1:27" x14ac:dyDescent="0.35">
      <c r="A7" s="39">
        <v>3</v>
      </c>
      <c r="B7" s="39">
        <v>100</v>
      </c>
      <c r="C7" s="1" t="str">
        <f t="shared" si="0"/>
        <v>2|1005|1,1|1|200,2|1001|50</v>
      </c>
      <c r="F7" s="67" t="s">
        <v>585</v>
      </c>
      <c r="G7" s="68">
        <f>VLOOKUP(F7,W:AA,4,0)</f>
        <v>2</v>
      </c>
      <c r="H7" s="68">
        <f>VLOOKUP(F7,W:AA,5,0)</f>
        <v>1005</v>
      </c>
      <c r="I7" s="67">
        <v>1</v>
      </c>
      <c r="J7" s="6">
        <f>VLOOKUP(F7,W:AA,2,0)*I7</f>
        <v>5</v>
      </c>
      <c r="K7" s="67" t="s">
        <v>375</v>
      </c>
      <c r="L7" s="68">
        <f>VLOOKUP(K7,W:AA,4,0)</f>
        <v>1</v>
      </c>
      <c r="M7" s="68">
        <f>VLOOKUP(K7,W:AA,5,0)</f>
        <v>1</v>
      </c>
      <c r="N7" s="67">
        <v>200</v>
      </c>
      <c r="O7" s="6">
        <f>VLOOKUP(K7,W:AA,2,0)*N7</f>
        <v>20</v>
      </c>
      <c r="P7" s="67" t="s">
        <v>412</v>
      </c>
      <c r="Q7" s="68">
        <f>VLOOKUP(P7,W:AA,4,0)</f>
        <v>2</v>
      </c>
      <c r="R7" s="68">
        <f>VLOOKUP(P7,W:AA,5,0)</f>
        <v>1001</v>
      </c>
      <c r="S7" s="67">
        <v>50</v>
      </c>
      <c r="T7" s="6">
        <f>VLOOKUP(P7,W:AA,2,0)*S7</f>
        <v>5</v>
      </c>
      <c r="W7" s="11" t="s">
        <v>391</v>
      </c>
      <c r="X7" s="11">
        <v>5.0000000000000004E-6</v>
      </c>
      <c r="Y7" s="11">
        <v>1E-4</v>
      </c>
      <c r="Z7" s="11">
        <v>1</v>
      </c>
      <c r="AA7" s="11">
        <v>2</v>
      </c>
    </row>
    <row r="8" spans="1:27" x14ac:dyDescent="0.35">
      <c r="C8" s="1"/>
      <c r="F8" s="67"/>
      <c r="G8" s="68"/>
      <c r="H8" s="68"/>
      <c r="I8" s="67"/>
      <c r="J8" s="6"/>
      <c r="K8" s="67"/>
      <c r="L8" s="68"/>
      <c r="M8" s="68"/>
      <c r="N8" s="67"/>
      <c r="O8" s="6"/>
      <c r="P8" s="67"/>
      <c r="Q8" s="68"/>
      <c r="R8" s="68"/>
      <c r="S8" s="67"/>
      <c r="T8" s="6"/>
      <c r="W8" s="11" t="s">
        <v>412</v>
      </c>
      <c r="X8" s="11">
        <v>0.1</v>
      </c>
      <c r="Y8" s="11">
        <v>2</v>
      </c>
      <c r="Z8" s="11">
        <v>2</v>
      </c>
      <c r="AA8" s="11">
        <v>1001</v>
      </c>
    </row>
    <row r="9" spans="1:27" x14ac:dyDescent="0.35">
      <c r="C9" s="1"/>
      <c r="F9" s="67"/>
      <c r="G9" s="68"/>
      <c r="H9" s="68"/>
      <c r="I9" s="67"/>
      <c r="J9" s="6"/>
      <c r="K9" s="67"/>
      <c r="L9" s="68"/>
      <c r="M9" s="68"/>
      <c r="N9" s="67"/>
      <c r="O9" s="6"/>
      <c r="P9" s="67"/>
      <c r="Q9" s="68"/>
      <c r="R9" s="68"/>
      <c r="S9" s="67"/>
      <c r="T9" s="6"/>
      <c r="W9" s="11" t="s">
        <v>413</v>
      </c>
      <c r="X9" s="11">
        <v>0.25</v>
      </c>
      <c r="Y9" s="11">
        <v>5</v>
      </c>
      <c r="Z9" s="11">
        <v>2</v>
      </c>
      <c r="AA9" s="11">
        <v>1002</v>
      </c>
    </row>
    <row r="10" spans="1:27" x14ac:dyDescent="0.35">
      <c r="C10" s="1"/>
      <c r="F10" s="67"/>
      <c r="G10" s="68"/>
      <c r="H10" s="68"/>
      <c r="I10" s="67"/>
      <c r="J10" s="6"/>
      <c r="K10" s="67"/>
      <c r="L10" s="68"/>
      <c r="M10" s="68"/>
      <c r="N10" s="67"/>
      <c r="O10" s="6"/>
      <c r="P10" s="67"/>
      <c r="Q10" s="68"/>
      <c r="R10" s="68"/>
      <c r="S10" s="67"/>
      <c r="T10" s="6"/>
      <c r="W10" s="11" t="s">
        <v>417</v>
      </c>
      <c r="X10" s="11">
        <v>0.5</v>
      </c>
      <c r="Y10" s="11">
        <v>10</v>
      </c>
      <c r="Z10" s="11">
        <v>2</v>
      </c>
      <c r="AA10" s="11">
        <v>1003</v>
      </c>
    </row>
    <row r="11" spans="1:27" x14ac:dyDescent="0.35">
      <c r="C11" s="1"/>
      <c r="F11" s="67"/>
      <c r="G11" s="68"/>
      <c r="H11" s="68"/>
      <c r="I11" s="67"/>
      <c r="J11" s="6"/>
      <c r="K11" s="67"/>
      <c r="L11" s="68"/>
      <c r="M11" s="68"/>
      <c r="N11" s="67"/>
      <c r="O11" s="6"/>
      <c r="P11" s="67"/>
      <c r="Q11" s="68"/>
      <c r="R11" s="68"/>
      <c r="S11" s="67"/>
      <c r="T11" s="6"/>
      <c r="W11" s="11" t="s">
        <v>416</v>
      </c>
      <c r="X11" s="11">
        <v>0.1</v>
      </c>
      <c r="Y11" s="11">
        <v>2</v>
      </c>
      <c r="Z11" s="11">
        <v>2</v>
      </c>
      <c r="AA11" s="11">
        <v>1004</v>
      </c>
    </row>
    <row r="12" spans="1:27" x14ac:dyDescent="0.35">
      <c r="W12" s="11" t="s">
        <v>379</v>
      </c>
      <c r="X12" s="11">
        <v>7.5000000000000002E-4</v>
      </c>
      <c r="Y12" s="11">
        <v>1.4999999999999999E-2</v>
      </c>
      <c r="Z12" s="11">
        <v>2</v>
      </c>
      <c r="AA12" s="11">
        <v>1204</v>
      </c>
    </row>
    <row r="13" spans="1:27" x14ac:dyDescent="0.35">
      <c r="W13" s="11" t="s">
        <v>585</v>
      </c>
      <c r="X13" s="11">
        <v>5</v>
      </c>
      <c r="Y13" s="11">
        <v>100</v>
      </c>
      <c r="Z13" s="11">
        <v>2</v>
      </c>
      <c r="AA13" s="11">
        <v>1005</v>
      </c>
    </row>
    <row r="14" spans="1:27" x14ac:dyDescent="0.35">
      <c r="W14" s="11" t="s">
        <v>378</v>
      </c>
      <c r="X14" s="11">
        <v>10</v>
      </c>
      <c r="Y14" s="11">
        <v>200</v>
      </c>
      <c r="Z14" s="11">
        <v>2</v>
      </c>
      <c r="AA14" s="11">
        <v>1006</v>
      </c>
    </row>
    <row r="15" spans="1:27" x14ac:dyDescent="0.35">
      <c r="W15" s="11" t="s">
        <v>390</v>
      </c>
      <c r="X15" s="11">
        <v>25</v>
      </c>
      <c r="Y15" s="11">
        <v>500</v>
      </c>
      <c r="Z15" s="11">
        <v>2</v>
      </c>
      <c r="AA15" s="11">
        <v>1007</v>
      </c>
    </row>
    <row r="16" spans="1:27" x14ac:dyDescent="0.35">
      <c r="W16" s="11" t="s">
        <v>376</v>
      </c>
      <c r="X16" s="11">
        <v>50</v>
      </c>
      <c r="Y16" s="11">
        <v>1000</v>
      </c>
      <c r="Z16" s="11">
        <v>2</v>
      </c>
      <c r="AA16" s="11">
        <v>1008</v>
      </c>
    </row>
    <row r="17" spans="23:27" x14ac:dyDescent="0.35">
      <c r="W17" s="11" t="s">
        <v>586</v>
      </c>
      <c r="X17" s="11">
        <v>5</v>
      </c>
      <c r="Y17" s="11">
        <v>100</v>
      </c>
      <c r="Z17" s="11">
        <v>2</v>
      </c>
      <c r="AA17" s="11">
        <v>1206</v>
      </c>
    </row>
    <row r="18" spans="23:27" x14ac:dyDescent="0.35">
      <c r="W18" s="11" t="s">
        <v>587</v>
      </c>
      <c r="X18" s="11">
        <v>2</v>
      </c>
      <c r="Y18" s="11">
        <v>40</v>
      </c>
      <c r="Z18" s="11">
        <v>2</v>
      </c>
      <c r="AA18" s="11">
        <v>1205</v>
      </c>
    </row>
    <row r="19" spans="23:27" x14ac:dyDescent="0.35">
      <c r="W19" s="11" t="s">
        <v>588</v>
      </c>
      <c r="X19" s="11">
        <v>200</v>
      </c>
      <c r="Y19" s="11">
        <v>4000</v>
      </c>
      <c r="Z19" s="11">
        <v>2</v>
      </c>
      <c r="AA19" s="11">
        <v>1208</v>
      </c>
    </row>
    <row r="20" spans="23:27" x14ac:dyDescent="0.35">
      <c r="W20" s="1" t="s">
        <v>589</v>
      </c>
      <c r="X20" s="1">
        <v>30</v>
      </c>
      <c r="Y20" s="1">
        <v>600</v>
      </c>
      <c r="Z20" s="1">
        <v>2</v>
      </c>
      <c r="AA20" s="1">
        <v>1209</v>
      </c>
    </row>
    <row r="21" spans="23:27" x14ac:dyDescent="0.35">
      <c r="W21" s="1" t="s">
        <v>590</v>
      </c>
      <c r="X21" s="1">
        <v>50</v>
      </c>
      <c r="Y21" s="1">
        <v>1000</v>
      </c>
      <c r="Z21" s="1">
        <v>2</v>
      </c>
      <c r="AA21" s="1">
        <v>1210</v>
      </c>
    </row>
    <row r="22" spans="23:27" x14ac:dyDescent="0.35">
      <c r="W22" s="1" t="s">
        <v>591</v>
      </c>
      <c r="X22" s="1">
        <v>1</v>
      </c>
      <c r="Y22" s="1">
        <v>20</v>
      </c>
      <c r="Z22" s="1">
        <v>1</v>
      </c>
      <c r="AA22" s="1">
        <v>6</v>
      </c>
    </row>
    <row r="23" spans="23:27" x14ac:dyDescent="0.35">
      <c r="W23" s="1" t="s">
        <v>592</v>
      </c>
      <c r="X23" s="1">
        <v>1</v>
      </c>
      <c r="Y23" s="1">
        <v>20</v>
      </c>
      <c r="Z23" s="1">
        <v>2</v>
      </c>
      <c r="AA23" s="1">
        <v>1301</v>
      </c>
    </row>
    <row r="24" spans="23:27" x14ac:dyDescent="0.35">
      <c r="W24" s="1" t="s">
        <v>593</v>
      </c>
      <c r="X24" s="1">
        <v>1</v>
      </c>
      <c r="Y24" s="1">
        <v>20</v>
      </c>
      <c r="Z24" s="1">
        <v>2</v>
      </c>
      <c r="AA24" s="1">
        <v>1302</v>
      </c>
    </row>
    <row r="25" spans="23:27" x14ac:dyDescent="0.35">
      <c r="W25" s="1" t="s">
        <v>594</v>
      </c>
      <c r="X25" s="1">
        <v>1</v>
      </c>
      <c r="Y25" s="1">
        <v>20</v>
      </c>
      <c r="Z25" s="1">
        <v>2</v>
      </c>
      <c r="AA25" s="1">
        <v>1303</v>
      </c>
    </row>
    <row r="26" spans="23:27" x14ac:dyDescent="0.35">
      <c r="W26" s="1" t="s">
        <v>596</v>
      </c>
      <c r="X26" s="1">
        <v>1</v>
      </c>
      <c r="Y26" s="1">
        <v>20</v>
      </c>
      <c r="Z26" s="1">
        <v>2</v>
      </c>
      <c r="AA26" s="1">
        <v>1304</v>
      </c>
    </row>
  </sheetData>
  <mergeCells count="3">
    <mergeCell ref="F3:J3"/>
    <mergeCell ref="K3:O3"/>
    <mergeCell ref="P3:T3"/>
  </mergeCells>
  <phoneticPr fontId="45" type="noConversion"/>
  <conditionalFormatting sqref="F12:J12">
    <cfRule type="containsText" dxfId="87" priority="23" operator="containsText" text=" ">
      <formula>NOT(ISERROR(SEARCH(" ",F12)))</formula>
    </cfRule>
  </conditionalFormatting>
  <conditionalFormatting sqref="K12:O12">
    <cfRule type="containsText" dxfId="86" priority="18" operator="containsText" text=" ">
      <formula>NOT(ISERROR(SEARCH(" ",K12)))</formula>
    </cfRule>
  </conditionalFormatting>
  <conditionalFormatting sqref="P12:T12">
    <cfRule type="containsText" dxfId="85" priority="13" operator="containsText" text=" ">
      <formula>NOT(ISERROR(SEARCH(" ",P12)))</formula>
    </cfRule>
  </conditionalFormatting>
  <conditionalFormatting sqref="Z12">
    <cfRule type="containsText" dxfId="84" priority="31" operator="containsText" text=" ">
      <formula>NOT(ISERROR(SEARCH(" ",Z12)))</formula>
    </cfRule>
  </conditionalFormatting>
  <conditionalFormatting sqref="W17">
    <cfRule type="containsText" dxfId="83" priority="28" operator="containsText" text=" ">
      <formula>NOT(ISERROR(SEARCH(" ",W17)))</formula>
    </cfRule>
  </conditionalFormatting>
  <conditionalFormatting sqref="W18">
    <cfRule type="containsText" dxfId="82" priority="27" operator="containsText" text=" ">
      <formula>NOT(ISERROR(SEARCH(" ",W18)))</formula>
    </cfRule>
  </conditionalFormatting>
  <conditionalFormatting sqref="Z19">
    <cfRule type="containsText" dxfId="81" priority="26" operator="containsText" text=" ">
      <formula>NOT(ISERROR(SEARCH(" ",Z19)))</formula>
    </cfRule>
  </conditionalFormatting>
  <conditionalFormatting sqref="C5:C11">
    <cfRule type="containsText" dxfId="80" priority="24" operator="containsText" text=" ">
      <formula>NOT(ISERROR(SEARCH(" ",C5)))</formula>
    </cfRule>
  </conditionalFormatting>
  <conditionalFormatting sqref="I8:I9">
    <cfRule type="containsText" dxfId="79" priority="12" operator="containsText" text=" ">
      <formula>NOT(ISERROR(SEARCH(" ",I8)))</formula>
    </cfRule>
  </conditionalFormatting>
  <conditionalFormatting sqref="I10:I11">
    <cfRule type="containsText" dxfId="78" priority="6" operator="containsText" text=" ">
      <formula>NOT(ISERROR(SEARCH(" ",I10)))</formula>
    </cfRule>
  </conditionalFormatting>
  <conditionalFormatting sqref="N6:N7">
    <cfRule type="containsText" dxfId="77" priority="21" operator="containsText" text=" ">
      <formula>NOT(ISERROR(SEARCH(" ",N6)))</formula>
    </cfRule>
  </conditionalFormatting>
  <conditionalFormatting sqref="N8:N9">
    <cfRule type="containsText" dxfId="76" priority="10" operator="containsText" text=" ">
      <formula>NOT(ISERROR(SEARCH(" ",N8)))</formula>
    </cfRule>
  </conditionalFormatting>
  <conditionalFormatting sqref="N10:N11">
    <cfRule type="containsText" dxfId="75" priority="4" operator="containsText" text=" ">
      <formula>NOT(ISERROR(SEARCH(" ",N10)))</formula>
    </cfRule>
  </conditionalFormatting>
  <conditionalFormatting sqref="S6:S7">
    <cfRule type="containsText" dxfId="74" priority="16" operator="containsText" text=" ">
      <formula>NOT(ISERROR(SEARCH(" ",S6)))</formula>
    </cfRule>
  </conditionalFormatting>
  <conditionalFormatting sqref="S8:S9">
    <cfRule type="containsText" dxfId="73" priority="8" operator="containsText" text=" ">
      <formula>NOT(ISERROR(SEARCH(" ",S8)))</formula>
    </cfRule>
  </conditionalFormatting>
  <conditionalFormatting sqref="S10:S11">
    <cfRule type="containsText" dxfId="72" priority="2" operator="containsText" text=" ">
      <formula>NOT(ISERROR(SEARCH(" ",S10)))</formula>
    </cfRule>
  </conditionalFormatting>
  <conditionalFormatting sqref="X8:X11">
    <cfRule type="containsText" dxfId="71" priority="32" operator="containsText" text=" ">
      <formula>NOT(ISERROR(SEARCH(" ",X8)))</formula>
    </cfRule>
  </conditionalFormatting>
  <conditionalFormatting sqref="X13:X16">
    <cfRule type="containsText" dxfId="70" priority="29" operator="containsText" text=" ">
      <formula>NOT(ISERROR(SEARCH(" ",X13)))</formula>
    </cfRule>
  </conditionalFormatting>
  <conditionalFormatting sqref="Z8:Z11">
    <cfRule type="containsText" dxfId="69" priority="33" operator="containsText" text=" ">
      <formula>NOT(ISERROR(SEARCH(" ",Z8)))</formula>
    </cfRule>
  </conditionalFormatting>
  <conditionalFormatting sqref="Z13:Z16">
    <cfRule type="containsText" dxfId="68" priority="30" operator="containsText" text=" ">
      <formula>NOT(ISERROR(SEARCH(" ",Z13)))</formula>
    </cfRule>
  </conditionalFormatting>
  <conditionalFormatting sqref="E1:E11 A12:E1048576 AB1:XFD1048576 A5:B11">
    <cfRule type="containsText" dxfId="67" priority="43" operator="containsText" text=" ">
      <formula>NOT(ISERROR(SEARCH(" ",A1)))</formula>
    </cfRule>
  </conditionalFormatting>
  <conditionalFormatting sqref="F1:J2 F4:J5 J6:J7 F3 U4:V5 U1:W3 F6:H7">
    <cfRule type="containsText" dxfId="66" priority="35" operator="containsText" text=" ">
      <formula>NOT(ISERROR(SEARCH(" ",F1)))</formula>
    </cfRule>
  </conditionalFormatting>
  <conditionalFormatting sqref="K1:O2 K4:O5 K6:M7 O6:O7 K3">
    <cfRule type="containsText" dxfId="65" priority="20" operator="containsText" text=" ">
      <formula>NOT(ISERROR(SEARCH(" ",K1)))</formula>
    </cfRule>
  </conditionalFormatting>
  <conditionalFormatting sqref="P1:T2 T6:T7 P3 P4:T5 P6:R7">
    <cfRule type="containsText" dxfId="64" priority="15" operator="containsText" text=" ">
      <formula>NOT(ISERROR(SEARCH(" ",P1)))</formula>
    </cfRule>
  </conditionalFormatting>
  <conditionalFormatting sqref="Y8:Y11 W5:Z7 W8:W11 W12:Y12 W13:W16 Y13:Y16 X17:Z18 W19:Y19 W4:AA4">
    <cfRule type="containsText" dxfId="63" priority="34" operator="containsText" text=" ">
      <formula>NOT(ISERROR(SEARCH(" ",W4)))</formula>
    </cfRule>
  </conditionalFormatting>
  <conditionalFormatting sqref="AA5 F15:J1048576 AA12:AA19 U12:V19 U20:AA1048576">
    <cfRule type="containsText" dxfId="62" priority="42" operator="containsText" text=" ">
      <formula>NOT(ISERROR(SEARCH(" ",F5)))</formula>
    </cfRule>
  </conditionalFormatting>
  <conditionalFormatting sqref="V7 I6:I7 AA7">
    <cfRule type="containsText" dxfId="61" priority="40" operator="containsText" text=" ">
      <formula>NOT(ISERROR(SEARCH(" ",I6)))</formula>
    </cfRule>
  </conditionalFormatting>
  <conditionalFormatting sqref="U6:V6 U7:U11 AA6">
    <cfRule type="containsText" dxfId="60" priority="41" operator="containsText" text=" ">
      <formula>NOT(ISERROR(SEARCH(" ",U6)))</formula>
    </cfRule>
  </conditionalFormatting>
  <conditionalFormatting sqref="J8:J9 F8:H9">
    <cfRule type="containsText" dxfId="59" priority="11" operator="containsText" text=" ">
      <formula>NOT(ISERROR(SEARCH(" ",F8)))</formula>
    </cfRule>
  </conditionalFormatting>
  <conditionalFormatting sqref="K8:M9 O8:O9">
    <cfRule type="containsText" dxfId="58" priority="9" operator="containsText" text=" ">
      <formula>NOT(ISERROR(SEARCH(" ",K8)))</formula>
    </cfRule>
  </conditionalFormatting>
  <conditionalFormatting sqref="T8:T9 P8:R9">
    <cfRule type="containsText" dxfId="57" priority="7" operator="containsText" text=" ">
      <formula>NOT(ISERROR(SEARCH(" ",P8)))</formula>
    </cfRule>
  </conditionalFormatting>
  <conditionalFormatting sqref="V8 AA8">
    <cfRule type="containsText" dxfId="56" priority="39" operator="containsText" text=" ">
      <formula>NOT(ISERROR(SEARCH(" ",V8)))</formula>
    </cfRule>
  </conditionalFormatting>
  <conditionalFormatting sqref="V9 AA9">
    <cfRule type="containsText" dxfId="55" priority="38" operator="containsText" text=" ">
      <formula>NOT(ISERROR(SEARCH(" ",V9)))</formula>
    </cfRule>
  </conditionalFormatting>
  <conditionalFormatting sqref="J10:J11 F10:H11">
    <cfRule type="containsText" dxfId="54" priority="5" operator="containsText" text=" ">
      <formula>NOT(ISERROR(SEARCH(" ",F10)))</formula>
    </cfRule>
  </conditionalFormatting>
  <conditionalFormatting sqref="K10:M11 O10:O11">
    <cfRule type="containsText" dxfId="53" priority="3" operator="containsText" text=" ">
      <formula>NOT(ISERROR(SEARCH(" ",K10)))</formula>
    </cfRule>
  </conditionalFormatting>
  <conditionalFormatting sqref="T10:T11 P10:R11">
    <cfRule type="containsText" dxfId="52" priority="1" operator="containsText" text=" ">
      <formula>NOT(ISERROR(SEARCH(" ",P10)))</formula>
    </cfRule>
  </conditionalFormatting>
  <conditionalFormatting sqref="V10 AA10">
    <cfRule type="containsText" dxfId="51" priority="37" operator="containsText" text=" ">
      <formula>NOT(ISERROR(SEARCH(" ",V10)))</formula>
    </cfRule>
  </conditionalFormatting>
  <conditionalFormatting sqref="V11 AA11">
    <cfRule type="containsText" dxfId="50" priority="36" operator="containsText" text=" ">
      <formula>NOT(ISERROR(SEARCH(" ",V11)))</formula>
    </cfRule>
  </conditionalFormatting>
  <conditionalFormatting sqref="F13:J14">
    <cfRule type="containsText" dxfId="49" priority="25" operator="containsText" text=" ">
      <formula>NOT(ISERROR(SEARCH(" ",F13)))</formula>
    </cfRule>
  </conditionalFormatting>
  <conditionalFormatting sqref="K13:O14">
    <cfRule type="containsText" dxfId="48" priority="19" operator="containsText" text=" ">
      <formula>NOT(ISERROR(SEARCH(" ",K13)))</formula>
    </cfRule>
  </conditionalFormatting>
  <conditionalFormatting sqref="P13:T14">
    <cfRule type="containsText" dxfId="47" priority="14" operator="containsText" text=" ">
      <formula>NOT(ISERROR(SEARCH(" ",P13)))</formula>
    </cfRule>
  </conditionalFormatting>
  <conditionalFormatting sqref="K15:O1048576">
    <cfRule type="containsText" dxfId="46" priority="22" operator="containsText" text=" ">
      <formula>NOT(ISERROR(SEARCH(" ",K15)))</formula>
    </cfRule>
  </conditionalFormatting>
  <conditionalFormatting sqref="P15:T1048576">
    <cfRule type="containsText" dxfId="45" priority="17" operator="containsText" text=" ">
      <formula>NOT(ISERROR(SEARCH(" ",P15)))</formula>
    </cfRule>
  </conditionalFormatting>
  <pageMargins left="0.69930555555555596" right="0.69930555555555596"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0000"/>
  </sheetPr>
  <dimension ref="A1:M9"/>
  <sheetViews>
    <sheetView workbookViewId="0">
      <selection activeCell="Y10" sqref="Y10"/>
    </sheetView>
  </sheetViews>
  <sheetFormatPr defaultColWidth="9" defaultRowHeight="15.6" x14ac:dyDescent="0.35"/>
  <cols>
    <col min="1" max="1" width="9" style="39"/>
    <col min="2" max="2" width="14.21875" style="39" customWidth="1"/>
    <col min="3" max="3" width="11.77734375" style="39" customWidth="1"/>
    <col min="4" max="9" width="9" style="39"/>
    <col min="10" max="10" width="14.77734375" style="39" customWidth="1"/>
    <col min="11" max="12" width="12.88671875" style="39" customWidth="1"/>
    <col min="13" max="16384" width="9" style="39"/>
  </cols>
  <sheetData>
    <row r="1" spans="1:13" x14ac:dyDescent="0.35">
      <c r="A1" s="2" t="s">
        <v>1</v>
      </c>
      <c r="B1" s="2" t="s">
        <v>1</v>
      </c>
      <c r="C1" s="2" t="s">
        <v>1</v>
      </c>
      <c r="F1" s="39" t="s">
        <v>1487</v>
      </c>
    </row>
    <row r="2" spans="1:13" x14ac:dyDescent="0.35">
      <c r="A2" s="2" t="s">
        <v>7</v>
      </c>
      <c r="B2" s="2" t="s">
        <v>7</v>
      </c>
      <c r="C2" s="2" t="s">
        <v>7</v>
      </c>
    </row>
    <row r="3" spans="1:13" x14ac:dyDescent="0.35">
      <c r="A3" s="2" t="s">
        <v>297</v>
      </c>
      <c r="B3" s="2" t="s">
        <v>1488</v>
      </c>
      <c r="C3" s="2" t="s">
        <v>1489</v>
      </c>
    </row>
    <row r="4" spans="1:13" ht="52.8" x14ac:dyDescent="0.35">
      <c r="A4" s="60" t="s">
        <v>1472</v>
      </c>
      <c r="B4" s="60" t="s">
        <v>1490</v>
      </c>
      <c r="C4" s="60" t="s">
        <v>1491</v>
      </c>
    </row>
    <row r="5" spans="1:13" x14ac:dyDescent="0.35">
      <c r="A5" s="39">
        <v>1</v>
      </c>
      <c r="B5" s="39">
        <v>0</v>
      </c>
      <c r="C5" s="61">
        <v>5000</v>
      </c>
      <c r="I5" s="62" t="s">
        <v>1492</v>
      </c>
      <c r="J5" s="62" t="s">
        <v>1493</v>
      </c>
      <c r="K5" s="62" t="s">
        <v>1494</v>
      </c>
      <c r="L5" s="62" t="s">
        <v>1495</v>
      </c>
      <c r="M5" s="62" t="s">
        <v>1496</v>
      </c>
    </row>
    <row r="6" spans="1:13" x14ac:dyDescent="0.35">
      <c r="A6" s="39">
        <v>2</v>
      </c>
      <c r="B6" s="39">
        <v>250</v>
      </c>
      <c r="C6" s="61">
        <f>C5</f>
        <v>5000</v>
      </c>
      <c r="I6" s="39">
        <v>1000</v>
      </c>
      <c r="J6" s="39">
        <f>C5</f>
        <v>5000</v>
      </c>
      <c r="K6" s="63">
        <v>10</v>
      </c>
      <c r="L6" s="39">
        <v>0</v>
      </c>
      <c r="M6" s="39">
        <f>(J6/(I6*(1/K6))+L6)*0.96</f>
        <v>48</v>
      </c>
    </row>
    <row r="7" spans="1:13" x14ac:dyDescent="0.35">
      <c r="A7" s="39">
        <v>3</v>
      </c>
      <c r="B7" s="39">
        <v>500</v>
      </c>
      <c r="C7" s="61">
        <f t="shared" ref="C7:C9" si="0">C6</f>
        <v>5000</v>
      </c>
      <c r="I7" s="39">
        <f>I6</f>
        <v>1000</v>
      </c>
      <c r="J7" s="39">
        <f>C6</f>
        <v>5000</v>
      </c>
      <c r="K7" s="39">
        <v>200</v>
      </c>
      <c r="L7" s="39">
        <v>0</v>
      </c>
      <c r="M7" s="39">
        <f>(J7/(I7*(1/K7))+L7)*0.96</f>
        <v>960</v>
      </c>
    </row>
    <row r="8" spans="1:13" x14ac:dyDescent="0.35">
      <c r="A8" s="39">
        <v>4</v>
      </c>
      <c r="B8" s="39">
        <v>1000</v>
      </c>
      <c r="C8" s="61">
        <f t="shared" si="0"/>
        <v>5000</v>
      </c>
      <c r="I8" s="39">
        <f t="shared" ref="I8:I9" si="1">I7</f>
        <v>1000</v>
      </c>
      <c r="J8" s="61">
        <f>C7</f>
        <v>5000</v>
      </c>
      <c r="K8" s="61">
        <v>500</v>
      </c>
      <c r="L8" s="61">
        <v>0</v>
      </c>
      <c r="M8" s="61">
        <f>(J8/(I8*(1/K8))+L8)*0.96</f>
        <v>2400</v>
      </c>
    </row>
    <row r="9" spans="1:13" x14ac:dyDescent="0.35">
      <c r="A9" s="39">
        <v>5</v>
      </c>
      <c r="B9" s="39">
        <v>3000</v>
      </c>
      <c r="C9" s="61">
        <f t="shared" si="0"/>
        <v>5000</v>
      </c>
      <c r="I9" s="39">
        <f t="shared" si="1"/>
        <v>1000</v>
      </c>
      <c r="J9" s="39">
        <f>C8</f>
        <v>5000</v>
      </c>
      <c r="K9" s="39">
        <v>5000</v>
      </c>
      <c r="L9" s="39">
        <v>0</v>
      </c>
      <c r="M9" s="39">
        <f>(J9/(I9*(1/K9))+L9)*0.96</f>
        <v>24000</v>
      </c>
    </row>
  </sheetData>
  <phoneticPr fontId="45" type="noConversion"/>
  <conditionalFormatting sqref="K6">
    <cfRule type="containsText" dxfId="44" priority="1" operator="containsText" text=" ">
      <formula>NOT(ISERROR(SEARCH(" ",K6)))</formula>
    </cfRule>
    <cfRule type="containsText" dxfId="43" priority="2" operator="containsText" text=" ">
      <formula>NOT(ISERROR(SEARCH(" ",K6)))</formula>
    </cfRule>
  </conditionalFormatting>
  <conditionalFormatting sqref="A1:C4">
    <cfRule type="containsText" dxfId="42" priority="4" operator="containsText" text=" ">
      <formula>NOT(ISERROR(SEARCH(" ",A1)))</formula>
    </cfRule>
  </conditionalFormatting>
  <pageMargins left="0.69930555555555596" right="0.69930555555555596"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0000"/>
  </sheetPr>
  <dimension ref="A1:L12"/>
  <sheetViews>
    <sheetView workbookViewId="0">
      <selection activeCell="L1" sqref="L1"/>
    </sheetView>
  </sheetViews>
  <sheetFormatPr defaultColWidth="9" defaultRowHeight="15.6" x14ac:dyDescent="0.25"/>
  <cols>
    <col min="1" max="1" width="10.44140625" style="1" customWidth="1"/>
    <col min="2" max="2" width="9.88671875" style="1" customWidth="1"/>
    <col min="3" max="5" width="9" style="1"/>
    <col min="6" max="6" width="10.6640625" style="1" customWidth="1"/>
    <col min="7" max="7" width="13.44140625" style="1" customWidth="1"/>
    <col min="8" max="8" width="9.77734375" style="1" customWidth="1"/>
    <col min="9" max="9" width="21.33203125" style="1" customWidth="1"/>
    <col min="10" max="10" width="9" style="1"/>
    <col min="11" max="11" width="21.88671875" style="1" customWidth="1"/>
    <col min="12" max="13" width="9" style="1"/>
    <col min="14" max="14" width="10.6640625" style="1" customWidth="1"/>
    <col min="15" max="16384" width="9" style="1"/>
  </cols>
  <sheetData>
    <row r="1" spans="1:12" x14ac:dyDescent="0.35">
      <c r="A1" s="2" t="s">
        <v>0</v>
      </c>
      <c r="B1" s="2" t="s">
        <v>0</v>
      </c>
      <c r="C1" s="51" t="s">
        <v>0</v>
      </c>
      <c r="D1" s="51" t="s">
        <v>0</v>
      </c>
      <c r="E1" s="51" t="s">
        <v>0</v>
      </c>
      <c r="F1" s="51" t="s">
        <v>0</v>
      </c>
      <c r="G1" s="51" t="s">
        <v>0</v>
      </c>
      <c r="H1" s="51" t="s">
        <v>0</v>
      </c>
      <c r="I1" s="2" t="s">
        <v>0</v>
      </c>
      <c r="K1" s="12" t="s">
        <v>1497</v>
      </c>
      <c r="L1" s="1">
        <v>150</v>
      </c>
    </row>
    <row r="2" spans="1:12" x14ac:dyDescent="0.35">
      <c r="A2" s="2" t="s">
        <v>7</v>
      </c>
      <c r="B2" s="2" t="s">
        <v>7</v>
      </c>
      <c r="C2" s="51" t="s">
        <v>7</v>
      </c>
      <c r="D2" s="51" t="s">
        <v>7</v>
      </c>
      <c r="E2" s="51" t="s">
        <v>7</v>
      </c>
      <c r="F2" s="51" t="s">
        <v>7</v>
      </c>
      <c r="G2" s="51" t="s">
        <v>7</v>
      </c>
      <c r="H2" s="51" t="s">
        <v>7</v>
      </c>
      <c r="I2" s="2" t="s">
        <v>9</v>
      </c>
      <c r="K2" s="1" t="s">
        <v>1498</v>
      </c>
      <c r="L2" s="1">
        <f>1/(0.96/L1)/5*1000</f>
        <v>31250</v>
      </c>
    </row>
    <row r="3" spans="1:12" ht="30" x14ac:dyDescent="0.35">
      <c r="A3" s="2" t="s">
        <v>10</v>
      </c>
      <c r="B3" s="2" t="s">
        <v>47</v>
      </c>
      <c r="C3" s="51" t="s">
        <v>1499</v>
      </c>
      <c r="D3" s="51" t="s">
        <v>1500</v>
      </c>
      <c r="E3" s="51" t="s">
        <v>1501</v>
      </c>
      <c r="F3" s="51" t="s">
        <v>1502</v>
      </c>
      <c r="G3" s="51" t="s">
        <v>1503</v>
      </c>
      <c r="H3" s="52" t="s">
        <v>1504</v>
      </c>
      <c r="I3" s="2" t="s">
        <v>1505</v>
      </c>
      <c r="K3" s="1" t="s">
        <v>1506</v>
      </c>
      <c r="L3" s="55" t="e">
        <f>#REF!</f>
        <v>#REF!</v>
      </c>
    </row>
    <row r="4" spans="1:12" ht="66" x14ac:dyDescent="0.25">
      <c r="A4" s="4" t="s">
        <v>1507</v>
      </c>
      <c r="B4" s="4" t="s">
        <v>1508</v>
      </c>
      <c r="C4" s="53" t="s">
        <v>1509</v>
      </c>
      <c r="D4" s="53" t="s">
        <v>1510</v>
      </c>
      <c r="E4" s="53" t="s">
        <v>1511</v>
      </c>
      <c r="F4" s="53" t="s">
        <v>1512</v>
      </c>
      <c r="G4" s="53" t="s">
        <v>1513</v>
      </c>
      <c r="H4" s="53" t="s">
        <v>1514</v>
      </c>
      <c r="I4" s="4" t="s">
        <v>1515</v>
      </c>
      <c r="K4" s="56" t="s">
        <v>1516</v>
      </c>
      <c r="L4" s="57">
        <f>L2/F5*G5</f>
        <v>150</v>
      </c>
    </row>
    <row r="5" spans="1:12" x14ac:dyDescent="0.25">
      <c r="A5" s="1">
        <v>1</v>
      </c>
      <c r="B5" s="1">
        <v>2</v>
      </c>
      <c r="C5" s="12">
        <v>10</v>
      </c>
      <c r="D5" s="12">
        <f t="shared" ref="D5:D10" si="0">C5+100</f>
        <v>110</v>
      </c>
      <c r="E5" s="12">
        <v>200</v>
      </c>
      <c r="F5" s="54">
        <v>625</v>
      </c>
      <c r="G5" s="54">
        <v>3</v>
      </c>
      <c r="H5" s="12">
        <f>L5</f>
        <v>100</v>
      </c>
      <c r="I5" s="58" t="s">
        <v>1517</v>
      </c>
      <c r="K5" s="1" t="s">
        <v>1518</v>
      </c>
      <c r="L5" s="59">
        <v>100</v>
      </c>
    </row>
    <row r="6" spans="1:12" x14ac:dyDescent="0.25">
      <c r="A6" s="1">
        <v>2</v>
      </c>
      <c r="B6" s="1">
        <v>2</v>
      </c>
      <c r="C6" s="12">
        <f>D5+20</f>
        <v>130</v>
      </c>
      <c r="D6" s="12">
        <f t="shared" si="0"/>
        <v>230</v>
      </c>
      <c r="E6" s="12">
        <f>E5</f>
        <v>200</v>
      </c>
      <c r="F6" s="12">
        <f>F5</f>
        <v>625</v>
      </c>
      <c r="G6" s="12">
        <f>G5</f>
        <v>3</v>
      </c>
      <c r="H6" s="12">
        <f>H5</f>
        <v>100</v>
      </c>
      <c r="I6" s="58" t="s">
        <v>1519</v>
      </c>
    </row>
    <row r="7" spans="1:12" x14ac:dyDescent="0.25">
      <c r="A7" s="1">
        <v>4</v>
      </c>
      <c r="B7" s="1">
        <v>3</v>
      </c>
      <c r="C7" s="12">
        <v>10</v>
      </c>
      <c r="D7" s="12">
        <f t="shared" si="0"/>
        <v>110</v>
      </c>
      <c r="E7" s="12">
        <f t="shared" ref="E7:E8" si="1">E6</f>
        <v>200</v>
      </c>
      <c r="F7" s="12">
        <f t="shared" ref="F7:H8" si="2">F6</f>
        <v>625</v>
      </c>
      <c r="G7" s="12">
        <f t="shared" si="2"/>
        <v>3</v>
      </c>
      <c r="H7" s="12">
        <f t="shared" si="2"/>
        <v>100</v>
      </c>
      <c r="I7" s="58" t="s">
        <v>1517</v>
      </c>
    </row>
    <row r="8" spans="1:12" x14ac:dyDescent="0.25">
      <c r="A8" s="1">
        <v>5</v>
      </c>
      <c r="B8" s="1">
        <v>3</v>
      </c>
      <c r="C8" s="12">
        <f>D7+20</f>
        <v>130</v>
      </c>
      <c r="D8" s="12">
        <f t="shared" si="0"/>
        <v>230</v>
      </c>
      <c r="E8" s="12">
        <f t="shared" si="1"/>
        <v>200</v>
      </c>
      <c r="F8" s="12">
        <f t="shared" si="2"/>
        <v>625</v>
      </c>
      <c r="G8" s="12">
        <f t="shared" si="2"/>
        <v>3</v>
      </c>
      <c r="H8" s="12">
        <f t="shared" si="2"/>
        <v>100</v>
      </c>
      <c r="I8" s="58" t="s">
        <v>1519</v>
      </c>
    </row>
    <row r="9" spans="1:12" x14ac:dyDescent="0.25">
      <c r="A9" s="1">
        <v>6</v>
      </c>
      <c r="B9" s="1">
        <v>1</v>
      </c>
      <c r="C9" s="12">
        <v>10</v>
      </c>
      <c r="D9" s="12">
        <f t="shared" si="0"/>
        <v>110</v>
      </c>
      <c r="E9" s="12">
        <v>200</v>
      </c>
      <c r="F9" s="12">
        <v>625</v>
      </c>
      <c r="G9" s="12">
        <v>3</v>
      </c>
      <c r="H9" s="12">
        <v>100</v>
      </c>
      <c r="I9" s="1">
        <v>701</v>
      </c>
    </row>
    <row r="10" spans="1:12" x14ac:dyDescent="0.25">
      <c r="A10" s="1">
        <v>7</v>
      </c>
      <c r="B10" s="1">
        <v>1</v>
      </c>
      <c r="C10" s="12">
        <f>D9+20</f>
        <v>130</v>
      </c>
      <c r="D10" s="12">
        <f t="shared" si="0"/>
        <v>230</v>
      </c>
      <c r="E10" s="12">
        <v>200</v>
      </c>
      <c r="F10" s="12">
        <v>625</v>
      </c>
      <c r="G10" s="12">
        <v>3</v>
      </c>
      <c r="H10" s="12">
        <v>100</v>
      </c>
      <c r="I10" s="1">
        <v>702</v>
      </c>
    </row>
    <row r="11" spans="1:12" x14ac:dyDescent="0.25">
      <c r="A11" s="1">
        <v>8</v>
      </c>
      <c r="B11" s="1">
        <v>4</v>
      </c>
      <c r="C11" s="12">
        <v>10</v>
      </c>
      <c r="D11" s="12">
        <f t="shared" ref="D11:D12" si="3">C11+100</f>
        <v>110</v>
      </c>
      <c r="E11" s="12">
        <v>200</v>
      </c>
      <c r="F11" s="12">
        <v>625</v>
      </c>
      <c r="G11" s="12">
        <v>3</v>
      </c>
      <c r="H11" s="12">
        <v>100</v>
      </c>
      <c r="I11" s="1">
        <v>701</v>
      </c>
    </row>
    <row r="12" spans="1:12" x14ac:dyDescent="0.25">
      <c r="A12" s="1">
        <v>9</v>
      </c>
      <c r="B12" s="1">
        <v>4</v>
      </c>
      <c r="C12" s="12">
        <f>D11+20</f>
        <v>130</v>
      </c>
      <c r="D12" s="12">
        <f t="shared" si="3"/>
        <v>230</v>
      </c>
      <c r="E12" s="12">
        <v>200</v>
      </c>
      <c r="F12" s="12">
        <v>625</v>
      </c>
      <c r="G12" s="12">
        <v>3</v>
      </c>
      <c r="H12" s="12">
        <v>100</v>
      </c>
      <c r="I12" s="1">
        <v>702</v>
      </c>
    </row>
  </sheetData>
  <phoneticPr fontId="45" type="noConversion"/>
  <conditionalFormatting sqref="B11:B12">
    <cfRule type="containsText" dxfId="41" priority="4" operator="containsText" text=" ">
      <formula>NOT(ISERROR(SEARCH(" ",B11)))</formula>
    </cfRule>
  </conditionalFormatting>
  <conditionalFormatting sqref="E11:E12">
    <cfRule type="containsText" dxfId="40" priority="2" operator="containsText" text=" ">
      <formula>NOT(ISERROR(SEARCH(" ",E11)))</formula>
    </cfRule>
  </conditionalFormatting>
  <conditionalFormatting sqref="O5:O6">
    <cfRule type="containsText" dxfId="39" priority="13" operator="containsText" text=" ">
      <formula>NOT(ISERROR(SEARCH(" ",O5)))</formula>
    </cfRule>
  </conditionalFormatting>
  <conditionalFormatting sqref="F5:N5 B5:B10 G6:N6 G7:H8 F6:F8 P5:XFD6 A13:N1048576 P11:XFD39 P44:XFD1048576 J11:N12">
    <cfRule type="containsText" dxfId="38" priority="23" operator="containsText" text=" ">
      <formula>NOT(ISERROR(SEARCH(" ",A5)))</formula>
    </cfRule>
  </conditionalFormatting>
  <conditionalFormatting sqref="C5:E5 C6:D6 E6:E10">
    <cfRule type="containsText" dxfId="37" priority="15" operator="containsText" text=" ">
      <formula>NOT(ISERROR(SEARCH(" ",C5)))</formula>
    </cfRule>
  </conditionalFormatting>
  <conditionalFormatting sqref="C7:D8">
    <cfRule type="containsText" dxfId="36" priority="6" operator="containsText" text=" ">
      <formula>NOT(ISERROR(SEARCH(" ",C7)))</formula>
    </cfRule>
  </conditionalFormatting>
  <conditionalFormatting sqref="P7:XFD10 I7:N8 P40:XFD43 F9:N10 O20:O36 O38:O40 O53:O1048576">
    <cfRule type="containsText" dxfId="35" priority="21" operator="containsText" text=" ">
      <formula>NOT(ISERROR(SEARCH(" ",F7)))</formula>
    </cfRule>
  </conditionalFormatting>
  <conditionalFormatting sqref="O7:O8 O52 O17">
    <cfRule type="containsText" dxfId="34" priority="12" operator="containsText" text=" ">
      <formula>NOT(ISERROR(SEARCH(" ",O7)))</formula>
    </cfRule>
  </conditionalFormatting>
  <conditionalFormatting sqref="C9:D10">
    <cfRule type="containsText" dxfId="33" priority="5" operator="containsText" text=" ">
      <formula>NOT(ISERROR(SEARCH(" ",C9)))</formula>
    </cfRule>
  </conditionalFormatting>
  <conditionalFormatting sqref="C11:D12">
    <cfRule type="containsText" dxfId="32" priority="1" operator="containsText" text=" ">
      <formula>NOT(ISERROR(SEARCH(" ",C11)))</formula>
    </cfRule>
  </conditionalFormatting>
  <conditionalFormatting sqref="F11:I12">
    <cfRule type="containsText" dxfId="31" priority="3" operator="containsText" text=" ">
      <formula>NOT(ISERROR(SEARCH(" ",F11)))</formula>
    </cfRule>
  </conditionalFormatting>
  <pageMargins left="0.69930555555555596" right="0.69930555555555596"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Q27"/>
  <sheetViews>
    <sheetView workbookViewId="0">
      <selection activeCell="S30" sqref="S30"/>
    </sheetView>
  </sheetViews>
  <sheetFormatPr defaultColWidth="9" defaultRowHeight="15.6" x14ac:dyDescent="0.25"/>
  <cols>
    <col min="2" max="4" width="23.33203125" customWidth="1"/>
    <col min="5" max="5" width="12" customWidth="1"/>
    <col min="12" max="13" width="10.33203125" style="1" customWidth="1"/>
    <col min="14" max="16" width="9" style="1"/>
  </cols>
  <sheetData>
    <row r="1" spans="1:17" x14ac:dyDescent="0.35">
      <c r="A1" s="2" t="s">
        <v>0</v>
      </c>
      <c r="B1" s="30" t="s">
        <v>0</v>
      </c>
      <c r="C1" s="31" t="s">
        <v>0</v>
      </c>
    </row>
    <row r="2" spans="1:17" x14ac:dyDescent="0.35">
      <c r="A2" s="2" t="s">
        <v>7</v>
      </c>
      <c r="B2" s="30" t="s">
        <v>9</v>
      </c>
      <c r="C2" s="31" t="s">
        <v>9</v>
      </c>
    </row>
    <row r="3" spans="1:17" ht="16.2" x14ac:dyDescent="0.4">
      <c r="A3" s="2" t="s">
        <v>10</v>
      </c>
      <c r="B3" s="30" t="s">
        <v>382</v>
      </c>
      <c r="C3" s="32" t="s">
        <v>1520</v>
      </c>
      <c r="E3" s="33" t="s">
        <v>1521</v>
      </c>
    </row>
    <row r="4" spans="1:17" ht="92.4" x14ac:dyDescent="0.25">
      <c r="A4" s="34" t="s">
        <v>1522</v>
      </c>
      <c r="B4" s="4" t="s">
        <v>1523</v>
      </c>
      <c r="C4" s="35" t="s">
        <v>1523</v>
      </c>
      <c r="E4" s="36" t="s">
        <v>559</v>
      </c>
      <c r="F4" s="37" t="s">
        <v>405</v>
      </c>
      <c r="G4" s="37" t="s">
        <v>406</v>
      </c>
      <c r="H4" s="38" t="s">
        <v>407</v>
      </c>
      <c r="I4" s="46" t="s">
        <v>1524</v>
      </c>
      <c r="L4" s="47">
        <v>0</v>
      </c>
      <c r="M4" s="48" t="s">
        <v>568</v>
      </c>
      <c r="N4" s="49" t="s">
        <v>569</v>
      </c>
      <c r="O4" s="48" t="s">
        <v>405</v>
      </c>
      <c r="P4" s="50" t="s">
        <v>10</v>
      </c>
    </row>
    <row r="5" spans="1:17" x14ac:dyDescent="0.35">
      <c r="A5" s="39">
        <v>1</v>
      </c>
      <c r="B5" s="1" t="str">
        <f t="shared" ref="B5:B11" si="0">F5&amp;"|"&amp;G5&amp;"|"&amp;H5</f>
        <v>1|2|3000</v>
      </c>
      <c r="C5" s="1" t="str">
        <f>F5&amp;"|"&amp;G5&amp;"|"&amp;H5</f>
        <v>1|2|3000</v>
      </c>
      <c r="D5" s="1"/>
      <c r="E5" s="40" t="s">
        <v>391</v>
      </c>
      <c r="F5" s="11">
        <f t="shared" ref="F5:F11" si="1">VLOOKUP(E5,L:P,4,0)</f>
        <v>1</v>
      </c>
      <c r="G5" s="11">
        <f t="shared" ref="G5:G11" si="2">VLOOKUP(E5,L:P,5,0)</f>
        <v>2</v>
      </c>
      <c r="H5" s="41">
        <v>3000</v>
      </c>
      <c r="I5" s="19">
        <f t="shared" ref="I5:I11" si="3">VLOOKUP(E5,L:P,2,0)*H5</f>
        <v>1.5000000000000001E-2</v>
      </c>
      <c r="L5" s="10" t="s">
        <v>574</v>
      </c>
      <c r="M5" s="11">
        <v>1</v>
      </c>
      <c r="N5" s="11">
        <v>20</v>
      </c>
      <c r="O5" s="11">
        <v>1</v>
      </c>
      <c r="P5" s="19">
        <v>0</v>
      </c>
    </row>
    <row r="6" spans="1:17" ht="16.2" x14ac:dyDescent="0.35">
      <c r="A6" s="39">
        <v>2</v>
      </c>
      <c r="B6" s="1" t="str">
        <f t="shared" si="0"/>
        <v>2|1204|10</v>
      </c>
      <c r="C6" s="42" t="s">
        <v>682</v>
      </c>
      <c r="D6" s="39"/>
      <c r="E6" s="40" t="s">
        <v>379</v>
      </c>
      <c r="F6" s="11">
        <f t="shared" si="1"/>
        <v>2</v>
      </c>
      <c r="G6" s="11">
        <f t="shared" si="2"/>
        <v>1204</v>
      </c>
      <c r="H6" s="41">
        <v>10</v>
      </c>
      <c r="I6" s="19">
        <f t="shared" si="3"/>
        <v>7.4999999999999997E-3</v>
      </c>
      <c r="L6" s="10" t="s">
        <v>375</v>
      </c>
      <c r="M6" s="11">
        <v>0.1</v>
      </c>
      <c r="N6" s="11">
        <v>2</v>
      </c>
      <c r="O6" s="11">
        <v>1</v>
      </c>
      <c r="P6" s="19">
        <v>1</v>
      </c>
    </row>
    <row r="7" spans="1:17" ht="16.2" x14ac:dyDescent="0.35">
      <c r="A7" s="39">
        <v>3</v>
      </c>
      <c r="B7" s="1" t="str">
        <f t="shared" si="0"/>
        <v>1|1|20</v>
      </c>
      <c r="C7" s="1" t="str">
        <f t="shared" ref="C7:C11" si="4">F7&amp;"|"&amp;G7&amp;"|"&amp;H7</f>
        <v>1|1|20</v>
      </c>
      <c r="D7" s="39"/>
      <c r="E7" s="43" t="s">
        <v>375</v>
      </c>
      <c r="F7" s="11">
        <f t="shared" si="1"/>
        <v>1</v>
      </c>
      <c r="G7" s="11">
        <f t="shared" si="2"/>
        <v>1</v>
      </c>
      <c r="H7" s="41">
        <v>20</v>
      </c>
      <c r="I7" s="19">
        <f t="shared" si="3"/>
        <v>2</v>
      </c>
      <c r="L7" s="10" t="s">
        <v>391</v>
      </c>
      <c r="M7" s="11">
        <v>5.0000000000000004E-6</v>
      </c>
      <c r="N7" s="11">
        <v>1E-4</v>
      </c>
      <c r="O7" s="11">
        <v>1</v>
      </c>
      <c r="P7" s="19">
        <v>2</v>
      </c>
    </row>
    <row r="8" spans="1:17" ht="16.2" x14ac:dyDescent="0.35">
      <c r="A8" s="39">
        <v>4</v>
      </c>
      <c r="B8" s="1" t="str">
        <f t="shared" si="0"/>
        <v>1|2|10000</v>
      </c>
      <c r="C8" s="1" t="str">
        <f t="shared" si="4"/>
        <v>1|2|10000</v>
      </c>
      <c r="D8" s="39"/>
      <c r="E8" s="43" t="s">
        <v>391</v>
      </c>
      <c r="F8" s="11">
        <f t="shared" si="1"/>
        <v>1</v>
      </c>
      <c r="G8" s="11">
        <f t="shared" si="2"/>
        <v>2</v>
      </c>
      <c r="H8" s="41">
        <v>10000</v>
      </c>
      <c r="I8" s="19">
        <f t="shared" si="3"/>
        <v>0.05</v>
      </c>
      <c r="L8" s="10" t="s">
        <v>412</v>
      </c>
      <c r="M8" s="11">
        <v>0.1</v>
      </c>
      <c r="N8" s="11">
        <v>2</v>
      </c>
      <c r="O8" s="11">
        <v>2</v>
      </c>
      <c r="P8" s="19">
        <v>1001</v>
      </c>
    </row>
    <row r="9" spans="1:17" ht="16.2" x14ac:dyDescent="0.35">
      <c r="A9" s="39">
        <v>5</v>
      </c>
      <c r="B9" s="1" t="str">
        <f t="shared" si="0"/>
        <v>1|1|50</v>
      </c>
      <c r="C9" s="1" t="str">
        <f t="shared" si="4"/>
        <v>1|1|50</v>
      </c>
      <c r="D9" s="39"/>
      <c r="E9" s="43" t="s">
        <v>375</v>
      </c>
      <c r="F9" s="11">
        <f t="shared" si="1"/>
        <v>1</v>
      </c>
      <c r="G9" s="11">
        <f t="shared" si="2"/>
        <v>1</v>
      </c>
      <c r="H9" s="41">
        <v>50</v>
      </c>
      <c r="I9" s="19">
        <f t="shared" si="3"/>
        <v>5</v>
      </c>
      <c r="L9" s="10" t="s">
        <v>413</v>
      </c>
      <c r="M9" s="11">
        <v>0.25</v>
      </c>
      <c r="N9" s="11">
        <v>5</v>
      </c>
      <c r="O9" s="11">
        <v>2</v>
      </c>
      <c r="P9" s="19">
        <v>1002</v>
      </c>
    </row>
    <row r="10" spans="1:17" x14ac:dyDescent="0.35">
      <c r="A10" s="39">
        <v>6</v>
      </c>
      <c r="B10" s="1" t="str">
        <f t="shared" si="0"/>
        <v>1|2|50000</v>
      </c>
      <c r="C10" s="1" t="str">
        <f t="shared" si="4"/>
        <v>1|2|50000</v>
      </c>
      <c r="D10" s="39"/>
      <c r="E10" s="40" t="s">
        <v>391</v>
      </c>
      <c r="F10" s="11">
        <f t="shared" si="1"/>
        <v>1</v>
      </c>
      <c r="G10" s="11">
        <f t="shared" si="2"/>
        <v>2</v>
      </c>
      <c r="H10" s="41">
        <v>50000</v>
      </c>
      <c r="I10" s="19">
        <f t="shared" si="3"/>
        <v>0.25</v>
      </c>
      <c r="L10" s="10" t="s">
        <v>417</v>
      </c>
      <c r="M10" s="11">
        <v>0.5</v>
      </c>
      <c r="N10" s="11">
        <v>10</v>
      </c>
      <c r="O10" s="11">
        <v>2</v>
      </c>
      <c r="P10" s="19">
        <v>1003</v>
      </c>
    </row>
    <row r="11" spans="1:17" ht="16.2" x14ac:dyDescent="0.35">
      <c r="A11" s="39">
        <v>7</v>
      </c>
      <c r="B11" s="1" t="str">
        <f t="shared" si="0"/>
        <v>2|1005|1</v>
      </c>
      <c r="C11" s="1" t="str">
        <f t="shared" si="4"/>
        <v>2|1005|1</v>
      </c>
      <c r="D11" s="39"/>
      <c r="E11" s="44" t="s">
        <v>585</v>
      </c>
      <c r="F11" s="14">
        <f t="shared" si="1"/>
        <v>2</v>
      </c>
      <c r="G11" s="14">
        <f t="shared" si="2"/>
        <v>1005</v>
      </c>
      <c r="H11" s="45">
        <v>1</v>
      </c>
      <c r="I11" s="21">
        <f t="shared" si="3"/>
        <v>5</v>
      </c>
      <c r="L11" s="10" t="s">
        <v>416</v>
      </c>
      <c r="M11" s="11">
        <v>0.1</v>
      </c>
      <c r="N11" s="11">
        <v>2</v>
      </c>
      <c r="O11" s="11">
        <v>2</v>
      </c>
      <c r="P11" s="19">
        <v>1004</v>
      </c>
    </row>
    <row r="12" spans="1:17" x14ac:dyDescent="0.25">
      <c r="L12" s="10" t="s">
        <v>379</v>
      </c>
      <c r="M12" s="11">
        <v>7.5000000000000002E-4</v>
      </c>
      <c r="N12" s="11">
        <v>1.4999999999999999E-2</v>
      </c>
      <c r="O12" s="11">
        <v>2</v>
      </c>
      <c r="P12" s="19">
        <v>1204</v>
      </c>
      <c r="Q12">
        <v>5</v>
      </c>
    </row>
    <row r="13" spans="1:17" x14ac:dyDescent="0.25">
      <c r="L13" s="10" t="s">
        <v>585</v>
      </c>
      <c r="M13" s="11">
        <v>5</v>
      </c>
      <c r="N13" s="11">
        <v>100</v>
      </c>
      <c r="O13" s="11">
        <v>2</v>
      </c>
      <c r="P13" s="19">
        <v>1005</v>
      </c>
    </row>
    <row r="14" spans="1:17" x14ac:dyDescent="0.25">
      <c r="L14" s="10" t="s">
        <v>378</v>
      </c>
      <c r="M14" s="11">
        <v>10</v>
      </c>
      <c r="N14" s="11">
        <v>200</v>
      </c>
      <c r="O14" s="11">
        <v>2</v>
      </c>
      <c r="P14" s="19">
        <v>1006</v>
      </c>
    </row>
    <row r="15" spans="1:17" x14ac:dyDescent="0.25">
      <c r="E15" s="40"/>
      <c r="F15" s="11"/>
      <c r="G15" s="11"/>
      <c r="H15" s="41"/>
      <c r="I15" s="19"/>
      <c r="L15" s="10" t="s">
        <v>390</v>
      </c>
      <c r="M15" s="11">
        <v>25</v>
      </c>
      <c r="N15" s="11">
        <v>500</v>
      </c>
      <c r="O15" s="11">
        <v>2</v>
      </c>
      <c r="P15" s="19">
        <v>1007</v>
      </c>
    </row>
    <row r="16" spans="1:17" x14ac:dyDescent="0.25">
      <c r="E16" s="40"/>
      <c r="F16" s="11"/>
      <c r="G16" s="11"/>
      <c r="H16" s="41"/>
      <c r="I16" s="19"/>
      <c r="L16" s="10" t="s">
        <v>376</v>
      </c>
      <c r="M16" s="11">
        <v>50</v>
      </c>
      <c r="N16" s="11">
        <v>1000</v>
      </c>
      <c r="O16" s="11">
        <v>2</v>
      </c>
      <c r="P16" s="19">
        <v>1008</v>
      </c>
    </row>
    <row r="17" spans="12:16" x14ac:dyDescent="0.25">
      <c r="L17" s="10" t="s">
        <v>586</v>
      </c>
      <c r="M17" s="11">
        <v>5</v>
      </c>
      <c r="N17" s="11">
        <v>100</v>
      </c>
      <c r="O17" s="11">
        <v>2</v>
      </c>
      <c r="P17" s="19">
        <v>1206</v>
      </c>
    </row>
    <row r="18" spans="12:16" x14ac:dyDescent="0.25">
      <c r="L18" s="10" t="s">
        <v>587</v>
      </c>
      <c r="M18" s="11">
        <v>2</v>
      </c>
      <c r="N18" s="11">
        <v>40</v>
      </c>
      <c r="O18" s="11">
        <v>2</v>
      </c>
      <c r="P18" s="19">
        <v>1205</v>
      </c>
    </row>
    <row r="19" spans="12:16" x14ac:dyDescent="0.25">
      <c r="L19" s="13" t="s">
        <v>588</v>
      </c>
      <c r="M19" s="14">
        <v>200</v>
      </c>
      <c r="N19" s="14">
        <v>4000</v>
      </c>
      <c r="O19" s="14">
        <v>2</v>
      </c>
      <c r="P19" s="21">
        <v>1208</v>
      </c>
    </row>
    <row r="20" spans="12:16" x14ac:dyDescent="0.25">
      <c r="L20" s="1" t="s">
        <v>589</v>
      </c>
      <c r="M20" s="1">
        <v>30</v>
      </c>
      <c r="N20" s="1">
        <v>600</v>
      </c>
      <c r="O20" s="1">
        <v>2</v>
      </c>
      <c r="P20" s="1">
        <v>1209</v>
      </c>
    </row>
    <row r="21" spans="12:16" x14ac:dyDescent="0.25">
      <c r="L21" s="1" t="s">
        <v>590</v>
      </c>
      <c r="M21" s="1">
        <v>50</v>
      </c>
      <c r="N21" s="1">
        <v>1000</v>
      </c>
      <c r="O21" s="1">
        <v>2</v>
      </c>
      <c r="P21" s="1">
        <v>1210</v>
      </c>
    </row>
    <row r="22" spans="12:16" x14ac:dyDescent="0.25">
      <c r="L22" s="1" t="s">
        <v>591</v>
      </c>
      <c r="M22" s="1">
        <v>1</v>
      </c>
      <c r="N22" s="1">
        <v>20</v>
      </c>
      <c r="O22" s="1">
        <v>1</v>
      </c>
      <c r="P22" s="1">
        <v>6</v>
      </c>
    </row>
    <row r="23" spans="12:16" x14ac:dyDescent="0.25">
      <c r="L23" s="1" t="s">
        <v>592</v>
      </c>
      <c r="M23" s="1">
        <v>1</v>
      </c>
      <c r="N23" s="1">
        <v>20</v>
      </c>
      <c r="O23" s="1">
        <v>2</v>
      </c>
      <c r="P23" s="1">
        <v>1301</v>
      </c>
    </row>
    <row r="24" spans="12:16" x14ac:dyDescent="0.25">
      <c r="L24" s="1" t="s">
        <v>593</v>
      </c>
      <c r="M24" s="1">
        <v>1</v>
      </c>
      <c r="N24" s="1">
        <v>20</v>
      </c>
      <c r="O24" s="1">
        <v>2</v>
      </c>
      <c r="P24" s="1">
        <v>1302</v>
      </c>
    </row>
    <row r="25" spans="12:16" x14ac:dyDescent="0.25">
      <c r="L25" s="1" t="s">
        <v>594</v>
      </c>
      <c r="M25" s="1">
        <v>1</v>
      </c>
      <c r="N25" s="1">
        <v>20</v>
      </c>
      <c r="O25" s="1">
        <v>2</v>
      </c>
      <c r="P25" s="1">
        <v>1303</v>
      </c>
    </row>
    <row r="26" spans="12:16" x14ac:dyDescent="0.25">
      <c r="L26" s="1" t="s">
        <v>596</v>
      </c>
      <c r="M26" s="1">
        <v>1</v>
      </c>
      <c r="N26" s="1">
        <v>20</v>
      </c>
      <c r="O26" s="1">
        <v>2</v>
      </c>
      <c r="P26" s="1">
        <v>1304</v>
      </c>
    </row>
    <row r="27" spans="12:16" x14ac:dyDescent="0.25">
      <c r="L27" s="1" t="s">
        <v>595</v>
      </c>
      <c r="M27" s="1">
        <v>30</v>
      </c>
      <c r="N27" s="1">
        <v>600</v>
      </c>
      <c r="O27" s="1">
        <v>2</v>
      </c>
      <c r="P27" s="1">
        <v>1500</v>
      </c>
    </row>
  </sheetData>
  <phoneticPr fontId="45" type="noConversion"/>
  <conditionalFormatting sqref="E6">
    <cfRule type="containsText" dxfId="30" priority="13" operator="containsText" text=" ">
      <formula>NOT(ISERROR(SEARCH(" ",E6)))</formula>
    </cfRule>
  </conditionalFormatting>
  <conditionalFormatting sqref="E7">
    <cfRule type="containsText" dxfId="29" priority="6" operator="containsText" text=" ">
      <formula>NOT(ISERROR(SEARCH(" ",E7)))</formula>
    </cfRule>
  </conditionalFormatting>
  <conditionalFormatting sqref="E8">
    <cfRule type="containsText" dxfId="28" priority="5" operator="containsText" text=" ">
      <formula>NOT(ISERROR(SEARCH(" ",E8)))</formula>
    </cfRule>
  </conditionalFormatting>
  <conditionalFormatting sqref="E9">
    <cfRule type="containsText" dxfId="27" priority="12" operator="containsText" text=" ">
      <formula>NOT(ISERROR(SEARCH(" ",E9)))</formula>
    </cfRule>
  </conditionalFormatting>
  <conditionalFormatting sqref="E11">
    <cfRule type="containsText" dxfId="26" priority="11" operator="containsText" text=" ">
      <formula>NOT(ISERROR(SEARCH(" ",E11)))</formula>
    </cfRule>
  </conditionalFormatting>
  <conditionalFormatting sqref="P12">
    <cfRule type="containsText" dxfId="25" priority="20" operator="containsText" text=" ">
      <formula>NOT(ISERROR(SEARCH(" ",P12)))</formula>
    </cfRule>
  </conditionalFormatting>
  <conditionalFormatting sqref="E16">
    <cfRule type="containsText" dxfId="24" priority="3" operator="containsText" text=" ">
      <formula>NOT(ISERROR(SEARCH(" ",E16)))</formula>
    </cfRule>
  </conditionalFormatting>
  <conditionalFormatting sqref="L17:M17">
    <cfRule type="containsText" dxfId="23" priority="17" operator="containsText" text=" ">
      <formula>NOT(ISERROR(SEARCH(" ",L17)))</formula>
    </cfRule>
  </conditionalFormatting>
  <conditionalFormatting sqref="L18:M18">
    <cfRule type="containsText" dxfId="22" priority="16" operator="containsText" text=" ">
      <formula>NOT(ISERROR(SEARCH(" ",L18)))</formula>
    </cfRule>
  </conditionalFormatting>
  <conditionalFormatting sqref="P19">
    <cfRule type="containsText" dxfId="21" priority="15" operator="containsText" text=" ">
      <formula>NOT(ISERROR(SEARCH(" ",P19)))</formula>
    </cfRule>
  </conditionalFormatting>
  <conditionalFormatting sqref="A1:A11">
    <cfRule type="containsText" dxfId="20" priority="24" operator="containsText" text=" ">
      <formula>NOT(ISERROR(SEARCH(" ",A1)))</formula>
    </cfRule>
  </conditionalFormatting>
  <conditionalFormatting sqref="B5:B11">
    <cfRule type="containsText" dxfId="19" priority="7" operator="containsText" text=" ">
      <formula>NOT(ISERROR(SEARCH(" ",B5)))</formula>
    </cfRule>
  </conditionalFormatting>
  <conditionalFormatting sqref="C5:C11">
    <cfRule type="containsText" dxfId="18" priority="1" operator="containsText" text="1204">
      <formula>NOT(ISERROR(SEARCH("1204",C5)))</formula>
    </cfRule>
    <cfRule type="containsText" dxfId="17" priority="2" operator="containsText" text=" ">
      <formula>NOT(ISERROR(SEARCH(" ",C5)))</formula>
    </cfRule>
  </conditionalFormatting>
  <conditionalFormatting sqref="D5:D11">
    <cfRule type="containsText" dxfId="16" priority="31" operator="containsText" text=" ">
      <formula>NOT(ISERROR(SEARCH(" ",D5)))</formula>
    </cfRule>
  </conditionalFormatting>
  <conditionalFormatting sqref="N8:N11">
    <cfRule type="containsText" dxfId="15" priority="21" operator="containsText" text=" ">
      <formula>NOT(ISERROR(SEARCH(" ",N8)))</formula>
    </cfRule>
  </conditionalFormatting>
  <conditionalFormatting sqref="N13:N16">
    <cfRule type="containsText" dxfId="14" priority="18" operator="containsText" text=" ">
      <formula>NOT(ISERROR(SEARCH(" ",N13)))</formula>
    </cfRule>
  </conditionalFormatting>
  <conditionalFormatting sqref="P8:P11">
    <cfRule type="containsText" dxfId="13" priority="22" operator="containsText" text=" ">
      <formula>NOT(ISERROR(SEARCH(" ",P8)))</formula>
    </cfRule>
  </conditionalFormatting>
  <conditionalFormatting sqref="P13:P16">
    <cfRule type="containsText" dxfId="12" priority="19" operator="containsText" text=" ">
      <formula>NOT(ISERROR(SEARCH(" ",P13)))</formula>
    </cfRule>
  </conditionalFormatting>
  <conditionalFormatting sqref="O8:O11 L1:P7 L8:M11 L20:P1048576 L12:O12 L13:M16 O13:O16 N17:P18 L19:O19">
    <cfRule type="containsText" dxfId="11" priority="23" operator="containsText" text=" ">
      <formula>NOT(ISERROR(SEARCH(" ",L1)))</formula>
    </cfRule>
  </conditionalFormatting>
  <conditionalFormatting sqref="E10:I10 F11:I11 F6:I9 E5:I5">
    <cfRule type="containsText" dxfId="10" priority="14" operator="containsText" text=" ">
      <formula>NOT(ISERROR(SEARCH(" ",E5)))</formula>
    </cfRule>
  </conditionalFormatting>
  <conditionalFormatting sqref="F16:I16 E15:I15">
    <cfRule type="containsText" dxfId="9" priority="4" operator="containsText" text=" ">
      <formula>NOT(ISERROR(SEARCH(" ",E15)))</formula>
    </cfRule>
  </conditionalFormatting>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V49"/>
  <sheetViews>
    <sheetView workbookViewId="0">
      <pane xSplit="1" ySplit="4" topLeftCell="B5" activePane="bottomRight" state="frozen"/>
      <selection pane="topRight"/>
      <selection pane="bottomLeft"/>
      <selection pane="bottomRight" activeCell="E9" sqref="E9"/>
    </sheetView>
  </sheetViews>
  <sheetFormatPr defaultColWidth="9" defaultRowHeight="15.6" x14ac:dyDescent="0.35"/>
  <cols>
    <col min="1" max="1" width="15.77734375" style="321" customWidth="1"/>
    <col min="2" max="2" width="15.88671875" style="321" customWidth="1"/>
    <col min="3" max="3" width="13.77734375" style="321" customWidth="1"/>
    <col min="4" max="4" width="15.109375" style="321" customWidth="1"/>
    <col min="5" max="5" width="12" style="321" customWidth="1"/>
    <col min="6" max="6" width="13.109375" style="321" customWidth="1"/>
    <col min="7" max="8" width="11.109375" style="321" customWidth="1"/>
    <col min="9" max="9" width="21.109375" style="321" customWidth="1"/>
    <col min="10" max="10" width="13.33203125" style="321" customWidth="1"/>
    <col min="11" max="11" width="23.88671875" style="321" customWidth="1"/>
    <col min="12" max="12" width="21" style="321" customWidth="1"/>
    <col min="13" max="14" width="18.88671875" style="321" customWidth="1"/>
    <col min="15" max="17" width="19.21875" style="321" customWidth="1"/>
    <col min="18" max="18" width="29.44140625" style="321" customWidth="1"/>
    <col min="19" max="19" width="22.77734375" style="321" customWidth="1"/>
    <col min="20" max="20" width="20.44140625" style="321" customWidth="1"/>
    <col min="21" max="21" width="19.21875" style="321" customWidth="1"/>
    <col min="22" max="22" width="11.88671875" style="321" customWidth="1"/>
    <col min="23" max="24" width="19.21875" style="321" customWidth="1"/>
    <col min="25" max="25" width="147.33203125" style="321" customWidth="1"/>
    <col min="26" max="26" width="18.21875" style="321" customWidth="1"/>
    <col min="27" max="27" width="23" style="321" customWidth="1"/>
    <col min="28" max="28" width="18.109375" style="321" customWidth="1"/>
    <col min="29" max="29" width="16" style="321" customWidth="1"/>
    <col min="30" max="31" width="23.21875" style="321" customWidth="1"/>
    <col min="32" max="32" width="15.33203125" style="321" customWidth="1"/>
    <col min="33" max="33" width="15.88671875" style="321" customWidth="1"/>
    <col min="34" max="34" width="9.33203125" style="321" customWidth="1"/>
    <col min="35" max="35" width="14.109375" style="321" customWidth="1"/>
    <col min="36" max="36" width="18.6640625" style="321" customWidth="1"/>
    <col min="37" max="37" width="14.109375" style="321" customWidth="1"/>
    <col min="38" max="38" width="23.77734375" style="321" customWidth="1"/>
    <col min="39" max="39" width="21.33203125" style="321" customWidth="1"/>
    <col min="40" max="40" width="15.44140625" style="321" customWidth="1"/>
    <col min="41" max="41" width="11.6640625" style="321" customWidth="1"/>
    <col min="42" max="42" width="15.44140625" style="321" customWidth="1"/>
    <col min="43" max="44" width="11.6640625" style="321" customWidth="1"/>
    <col min="45" max="45" width="20" style="321" customWidth="1"/>
    <col min="46" max="46" width="24.77734375" style="321" customWidth="1"/>
    <col min="47" max="47" width="12.88671875" style="321" customWidth="1"/>
    <col min="48" max="48" width="13" style="321" customWidth="1"/>
    <col min="49" max="49" width="12.6640625" style="321" customWidth="1"/>
    <col min="50" max="50" width="14.33203125" style="321" customWidth="1"/>
    <col min="51" max="51" width="12.21875" style="321" customWidth="1"/>
    <col min="52" max="54" width="9" style="321"/>
    <col min="55" max="55" width="13.88671875" style="321" customWidth="1"/>
    <col min="56" max="56" width="36.109375" style="321" customWidth="1"/>
    <col min="57" max="57" width="11.6640625" style="39" customWidth="1"/>
    <col min="58" max="58" width="10.21875" style="39" customWidth="1"/>
    <col min="59" max="59" width="17.109375" style="39" customWidth="1"/>
    <col min="60" max="60" width="10.109375" style="39" customWidth="1"/>
    <col min="61" max="61" width="9" style="39"/>
    <col min="62" max="62" width="30.33203125" style="39" customWidth="1"/>
    <col min="63" max="65" width="9" style="39"/>
    <col min="66" max="16384" width="9" style="321"/>
  </cols>
  <sheetData>
    <row r="1" spans="1:74" ht="16.2" x14ac:dyDescent="0.4">
      <c r="A1" s="2" t="s">
        <v>0</v>
      </c>
      <c r="B1" s="2" t="s">
        <v>0</v>
      </c>
      <c r="C1" s="2" t="s">
        <v>0</v>
      </c>
      <c r="D1" s="322" t="s">
        <v>0</v>
      </c>
      <c r="E1" s="2" t="s">
        <v>0</v>
      </c>
      <c r="F1" s="322" t="s">
        <v>0</v>
      </c>
      <c r="G1" s="2" t="s">
        <v>0</v>
      </c>
      <c r="H1" s="2" t="s">
        <v>0</v>
      </c>
      <c r="I1" s="51" t="s">
        <v>1</v>
      </c>
      <c r="J1" s="322" t="s">
        <v>0</v>
      </c>
      <c r="K1" s="2" t="s">
        <v>0</v>
      </c>
      <c r="L1" s="2" t="s">
        <v>0</v>
      </c>
      <c r="M1" s="2" t="s">
        <v>0</v>
      </c>
      <c r="N1" s="2" t="s">
        <v>0</v>
      </c>
      <c r="O1" s="51" t="s">
        <v>1</v>
      </c>
      <c r="P1" s="51" t="s">
        <v>1</v>
      </c>
      <c r="Q1" s="51" t="s">
        <v>1</v>
      </c>
      <c r="R1" s="51" t="s">
        <v>1</v>
      </c>
      <c r="S1" s="51" t="s">
        <v>0</v>
      </c>
      <c r="T1" s="51" t="s">
        <v>1</v>
      </c>
      <c r="U1" s="51" t="s">
        <v>1</v>
      </c>
      <c r="V1" s="34" t="s">
        <v>1</v>
      </c>
      <c r="W1" s="51" t="s">
        <v>1</v>
      </c>
      <c r="X1" s="332" t="s">
        <v>2</v>
      </c>
      <c r="Y1" s="332" t="s">
        <v>2</v>
      </c>
      <c r="Z1" s="34" t="s">
        <v>0</v>
      </c>
      <c r="AA1" s="34" t="s">
        <v>0</v>
      </c>
      <c r="AB1" s="34" t="s">
        <v>0</v>
      </c>
      <c r="AC1" s="34" t="s">
        <v>2</v>
      </c>
      <c r="AD1" s="34" t="s">
        <v>2</v>
      </c>
      <c r="AE1" s="34" t="s">
        <v>2</v>
      </c>
      <c r="AF1" s="34" t="s">
        <v>2</v>
      </c>
      <c r="AG1" s="34" t="s">
        <v>2</v>
      </c>
      <c r="AH1" s="34" t="s">
        <v>2</v>
      </c>
      <c r="AI1" s="2" t="s">
        <v>2</v>
      </c>
      <c r="AJ1" s="2" t="s">
        <v>2</v>
      </c>
      <c r="AK1" s="2" t="s">
        <v>2</v>
      </c>
      <c r="AL1" s="2" t="s">
        <v>2</v>
      </c>
      <c r="AM1" s="2" t="s">
        <v>2</v>
      </c>
      <c r="AN1" s="2" t="s">
        <v>1</v>
      </c>
      <c r="AO1" s="2" t="s">
        <v>1</v>
      </c>
      <c r="AP1" s="2" t="s">
        <v>1</v>
      </c>
      <c r="AQ1" s="2" t="s">
        <v>1</v>
      </c>
      <c r="AR1" s="2" t="s">
        <v>1</v>
      </c>
      <c r="AS1" s="2" t="s">
        <v>1</v>
      </c>
      <c r="AT1" s="2" t="s">
        <v>1</v>
      </c>
      <c r="AU1" s="2" t="s">
        <v>1</v>
      </c>
      <c r="AV1" s="2" t="s">
        <v>0</v>
      </c>
      <c r="AW1" s="2" t="s">
        <v>0</v>
      </c>
      <c r="AX1" s="2" t="s">
        <v>0</v>
      </c>
      <c r="AY1" s="2" t="s">
        <v>0</v>
      </c>
    </row>
    <row r="2" spans="1:74" ht="16.2" x14ac:dyDescent="0.4">
      <c r="A2" s="2" t="s">
        <v>7</v>
      </c>
      <c r="B2" s="2" t="s">
        <v>7</v>
      </c>
      <c r="C2" s="2" t="s">
        <v>7</v>
      </c>
      <c r="D2" s="322" t="s">
        <v>7</v>
      </c>
      <c r="E2" s="2" t="s">
        <v>7</v>
      </c>
      <c r="F2" s="322" t="s">
        <v>7</v>
      </c>
      <c r="G2" s="2" t="s">
        <v>7</v>
      </c>
      <c r="H2" s="2" t="s">
        <v>7</v>
      </c>
      <c r="I2" s="34" t="s">
        <v>9</v>
      </c>
      <c r="J2" s="322" t="s">
        <v>7</v>
      </c>
      <c r="K2" s="34" t="s">
        <v>9</v>
      </c>
      <c r="L2" s="2" t="s">
        <v>45</v>
      </c>
      <c r="M2" s="2" t="s">
        <v>45</v>
      </c>
      <c r="N2" s="322" t="s">
        <v>7</v>
      </c>
      <c r="O2" s="322" t="s">
        <v>7</v>
      </c>
      <c r="P2" s="322" t="s">
        <v>7</v>
      </c>
      <c r="Q2" s="34" t="s">
        <v>9</v>
      </c>
      <c r="R2" s="34" t="s">
        <v>9</v>
      </c>
      <c r="S2" s="322" t="s">
        <v>7</v>
      </c>
      <c r="T2" s="34" t="s">
        <v>9</v>
      </c>
      <c r="U2" s="34" t="s">
        <v>9</v>
      </c>
      <c r="V2" s="51" t="s">
        <v>8</v>
      </c>
      <c r="W2" s="51" t="s">
        <v>8</v>
      </c>
      <c r="X2" s="332" t="s">
        <v>9</v>
      </c>
      <c r="Y2" s="332" t="s">
        <v>9</v>
      </c>
      <c r="Z2" s="34" t="s">
        <v>9</v>
      </c>
      <c r="AA2" s="34" t="s">
        <v>9</v>
      </c>
      <c r="AB2" s="34" t="s">
        <v>9</v>
      </c>
      <c r="AC2" s="34" t="s">
        <v>9</v>
      </c>
      <c r="AD2" s="34" t="s">
        <v>9</v>
      </c>
      <c r="AE2" s="34" t="s">
        <v>9</v>
      </c>
      <c r="AF2" s="34" t="s">
        <v>9</v>
      </c>
      <c r="AG2" s="34" t="s">
        <v>9</v>
      </c>
      <c r="AH2" s="34" t="s">
        <v>9</v>
      </c>
      <c r="AI2" s="2" t="s">
        <v>7</v>
      </c>
      <c r="AJ2" s="2" t="s">
        <v>9</v>
      </c>
      <c r="AK2" s="2" t="s">
        <v>9</v>
      </c>
      <c r="AL2" s="2" t="s">
        <v>9</v>
      </c>
      <c r="AM2" s="2" t="s">
        <v>9</v>
      </c>
      <c r="AN2" s="2" t="s">
        <v>7</v>
      </c>
      <c r="AO2" s="2" t="s">
        <v>7</v>
      </c>
      <c r="AP2" s="2" t="s">
        <v>7</v>
      </c>
      <c r="AQ2" s="2" t="s">
        <v>7</v>
      </c>
      <c r="AR2" s="2" t="s">
        <v>9</v>
      </c>
      <c r="AS2" s="2" t="s">
        <v>9</v>
      </c>
      <c r="AT2" s="2" t="s">
        <v>9</v>
      </c>
      <c r="AU2" s="2" t="s">
        <v>7</v>
      </c>
      <c r="AV2" s="2" t="s">
        <v>7</v>
      </c>
      <c r="AW2" s="2" t="s">
        <v>7</v>
      </c>
      <c r="AX2" s="2" t="s">
        <v>7</v>
      </c>
      <c r="AY2" s="2" t="s">
        <v>7</v>
      </c>
      <c r="AZ2" s="321" t="s">
        <v>46</v>
      </c>
    </row>
    <row r="3" spans="1:74" s="320" customFormat="1" ht="13.2" x14ac:dyDescent="0.3">
      <c r="A3" s="323" t="s">
        <v>47</v>
      </c>
      <c r="B3" s="323" t="s">
        <v>48</v>
      </c>
      <c r="C3" s="323" t="s">
        <v>49</v>
      </c>
      <c r="D3" s="324" t="s">
        <v>50</v>
      </c>
      <c r="E3" s="272" t="s">
        <v>51</v>
      </c>
      <c r="F3" s="325" t="s">
        <v>52</v>
      </c>
      <c r="G3" s="272" t="s">
        <v>53</v>
      </c>
      <c r="H3" s="323" t="s">
        <v>54</v>
      </c>
      <c r="I3" s="323" t="s">
        <v>55</v>
      </c>
      <c r="J3" s="325" t="s">
        <v>56</v>
      </c>
      <c r="K3" s="272" t="s">
        <v>57</v>
      </c>
      <c r="L3" s="329" t="s">
        <v>58</v>
      </c>
      <c r="M3" s="272" t="s">
        <v>59</v>
      </c>
      <c r="N3" s="272" t="s">
        <v>60</v>
      </c>
      <c r="O3" s="272" t="s">
        <v>61</v>
      </c>
      <c r="P3" s="272" t="s">
        <v>62</v>
      </c>
      <c r="Q3" s="272" t="s">
        <v>63</v>
      </c>
      <c r="R3" s="272" t="s">
        <v>64</v>
      </c>
      <c r="S3" s="272" t="s">
        <v>65</v>
      </c>
      <c r="T3" s="329" t="s">
        <v>66</v>
      </c>
      <c r="U3" s="329" t="s">
        <v>67</v>
      </c>
      <c r="V3" s="329" t="s">
        <v>68</v>
      </c>
      <c r="W3" s="329" t="s">
        <v>69</v>
      </c>
      <c r="X3" s="325" t="s">
        <v>70</v>
      </c>
      <c r="Y3" s="325" t="s">
        <v>71</v>
      </c>
      <c r="Z3" s="34" t="s">
        <v>72</v>
      </c>
      <c r="AA3" s="34" t="s">
        <v>73</v>
      </c>
      <c r="AB3" s="34" t="s">
        <v>74</v>
      </c>
      <c r="AC3" s="34" t="s">
        <v>75</v>
      </c>
      <c r="AD3" s="34" t="s">
        <v>76</v>
      </c>
      <c r="AE3" s="34" t="s">
        <v>77</v>
      </c>
      <c r="AF3" s="34" t="s">
        <v>78</v>
      </c>
      <c r="AG3" s="34" t="s">
        <v>79</v>
      </c>
      <c r="AH3" s="34" t="s">
        <v>80</v>
      </c>
      <c r="AI3" s="34" t="s">
        <v>81</v>
      </c>
      <c r="AJ3" s="34" t="s">
        <v>82</v>
      </c>
      <c r="AK3" s="34" t="s">
        <v>83</v>
      </c>
      <c r="AL3" s="34" t="s">
        <v>84</v>
      </c>
      <c r="AM3" s="34" t="s">
        <v>85</v>
      </c>
      <c r="AN3" s="34" t="s">
        <v>86</v>
      </c>
      <c r="AO3" s="34" t="s">
        <v>87</v>
      </c>
      <c r="AP3" s="34" t="s">
        <v>88</v>
      </c>
      <c r="AQ3" s="34" t="s">
        <v>89</v>
      </c>
      <c r="AR3" s="34" t="s">
        <v>90</v>
      </c>
      <c r="AS3" s="34" t="s">
        <v>91</v>
      </c>
      <c r="AT3" s="34" t="s">
        <v>92</v>
      </c>
      <c r="AU3" s="34" t="s">
        <v>93</v>
      </c>
      <c r="AV3" s="340" t="s">
        <v>94</v>
      </c>
      <c r="AW3" s="340" t="s">
        <v>95</v>
      </c>
      <c r="AX3" s="340" t="s">
        <v>96</v>
      </c>
      <c r="AY3" s="340" t="s">
        <v>97</v>
      </c>
      <c r="AZ3" s="320" t="s">
        <v>98</v>
      </c>
      <c r="BE3" s="341"/>
      <c r="BF3" s="341"/>
      <c r="BG3" s="341"/>
      <c r="BH3" s="341"/>
      <c r="BI3" s="341"/>
      <c r="BJ3" s="341"/>
      <c r="BK3" s="341"/>
      <c r="BL3" s="341"/>
      <c r="BM3" s="341"/>
    </row>
    <row r="4" spans="1:74" ht="171.6" x14ac:dyDescent="0.35">
      <c r="A4" s="72" t="s">
        <v>99</v>
      </c>
      <c r="B4" s="72" t="s">
        <v>100</v>
      </c>
      <c r="C4" s="72" t="s">
        <v>101</v>
      </c>
      <c r="D4" s="326" t="s">
        <v>102</v>
      </c>
      <c r="E4" s="72" t="s">
        <v>103</v>
      </c>
      <c r="F4" s="326" t="s">
        <v>104</v>
      </c>
      <c r="G4" s="72" t="s">
        <v>105</v>
      </c>
      <c r="H4" s="72" t="s">
        <v>106</v>
      </c>
      <c r="I4" s="72" t="s">
        <v>107</v>
      </c>
      <c r="J4" s="326" t="s">
        <v>108</v>
      </c>
      <c r="K4" s="72" t="s">
        <v>109</v>
      </c>
      <c r="L4" s="72" t="s">
        <v>110</v>
      </c>
      <c r="M4" s="34" t="s">
        <v>111</v>
      </c>
      <c r="N4" s="34" t="s">
        <v>112</v>
      </c>
      <c r="O4" s="34" t="s">
        <v>113</v>
      </c>
      <c r="P4" s="34" t="s">
        <v>114</v>
      </c>
      <c r="Q4" s="34" t="s">
        <v>115</v>
      </c>
      <c r="R4" s="34" t="s">
        <v>116</v>
      </c>
      <c r="S4" s="34" t="s">
        <v>117</v>
      </c>
      <c r="T4" s="34" t="s">
        <v>118</v>
      </c>
      <c r="U4" s="34" t="s">
        <v>119</v>
      </c>
      <c r="V4" s="34" t="s">
        <v>120</v>
      </c>
      <c r="W4" s="34" t="s">
        <v>121</v>
      </c>
      <c r="X4" s="34" t="s">
        <v>122</v>
      </c>
      <c r="Y4" s="34" t="s">
        <v>123</v>
      </c>
      <c r="Z4" s="34" t="s">
        <v>124</v>
      </c>
      <c r="AA4" s="34" t="s">
        <v>125</v>
      </c>
      <c r="AB4" s="34" t="s">
        <v>126</v>
      </c>
      <c r="AC4" s="34" t="s">
        <v>127</v>
      </c>
      <c r="AD4" s="34" t="s">
        <v>128</v>
      </c>
      <c r="AE4" s="34" t="s">
        <v>129</v>
      </c>
      <c r="AF4" s="34" t="s">
        <v>130</v>
      </c>
      <c r="AG4" s="34" t="s">
        <v>131</v>
      </c>
      <c r="AH4" s="34" t="s">
        <v>132</v>
      </c>
      <c r="AI4" s="34" t="s">
        <v>133</v>
      </c>
      <c r="AJ4" s="336" t="s">
        <v>134</v>
      </c>
      <c r="AK4" s="336" t="s">
        <v>135</v>
      </c>
      <c r="AL4" s="34" t="s">
        <v>136</v>
      </c>
      <c r="AM4" s="337" t="s">
        <v>137</v>
      </c>
      <c r="AN4" s="337" t="s">
        <v>138</v>
      </c>
      <c r="AO4" s="337" t="s">
        <v>139</v>
      </c>
      <c r="AP4" s="337" t="s">
        <v>140</v>
      </c>
      <c r="AQ4" s="337" t="s">
        <v>141</v>
      </c>
      <c r="AR4" s="337" t="s">
        <v>142</v>
      </c>
      <c r="AS4" s="72" t="s">
        <v>143</v>
      </c>
      <c r="AT4" s="72" t="s">
        <v>144</v>
      </c>
      <c r="AU4" s="72" t="s">
        <v>145</v>
      </c>
      <c r="AV4" s="72" t="s">
        <v>146</v>
      </c>
      <c r="AW4" s="72" t="s">
        <v>147</v>
      </c>
      <c r="AX4" s="72" t="s">
        <v>148</v>
      </c>
      <c r="AY4" s="72" t="s">
        <v>149</v>
      </c>
      <c r="BF4" s="39" t="s">
        <v>150</v>
      </c>
      <c r="BM4" s="39" t="s">
        <v>71</v>
      </c>
    </row>
    <row r="5" spans="1:74" ht="16.2" x14ac:dyDescent="0.4">
      <c r="A5" s="39">
        <v>1</v>
      </c>
      <c r="B5" s="39">
        <v>1</v>
      </c>
      <c r="C5" s="5">
        <v>20</v>
      </c>
      <c r="D5" s="5">
        <v>100</v>
      </c>
      <c r="E5" s="5">
        <v>0</v>
      </c>
      <c r="F5" s="75">
        <v>200000</v>
      </c>
      <c r="G5" s="39">
        <v>0</v>
      </c>
      <c r="H5" s="39">
        <f>C5</f>
        <v>20</v>
      </c>
      <c r="I5" s="330" t="s">
        <v>151</v>
      </c>
      <c r="J5" s="39">
        <v>0</v>
      </c>
      <c r="K5" s="39"/>
      <c r="L5" s="331">
        <v>-1</v>
      </c>
      <c r="M5" s="58"/>
      <c r="N5" s="58" t="s">
        <v>152</v>
      </c>
      <c r="O5" s="1">
        <f>12*60*6</f>
        <v>4320</v>
      </c>
      <c r="P5" s="1">
        <v>1000</v>
      </c>
      <c r="Q5" s="1" t="s">
        <v>153</v>
      </c>
      <c r="R5" s="333" t="s">
        <v>154</v>
      </c>
      <c r="S5" s="333">
        <v>202000</v>
      </c>
      <c r="T5" s="58" t="s">
        <v>155</v>
      </c>
      <c r="U5" s="58" t="s">
        <v>156</v>
      </c>
      <c r="V5" s="58">
        <v>0.5</v>
      </c>
      <c r="W5" s="73">
        <v>0</v>
      </c>
      <c r="X5" s="73" t="s">
        <v>157</v>
      </c>
      <c r="Y5" s="73" t="s">
        <v>158</v>
      </c>
      <c r="Z5" s="334" t="s">
        <v>159</v>
      </c>
      <c r="AA5" s="334" t="s">
        <v>160</v>
      </c>
      <c r="AB5" s="321" t="s">
        <v>161</v>
      </c>
      <c r="AC5" s="321" t="s">
        <v>162</v>
      </c>
      <c r="AD5" t="s">
        <v>163</v>
      </c>
      <c r="AE5" s="39" t="s">
        <v>164</v>
      </c>
      <c r="AF5" s="39" t="s">
        <v>165</v>
      </c>
      <c r="AG5" s="39" t="s">
        <v>166</v>
      </c>
      <c r="AH5" s="338" t="s">
        <v>167</v>
      </c>
      <c r="AI5" s="321">
        <v>-1</v>
      </c>
      <c r="AJ5" s="321" t="s">
        <v>168</v>
      </c>
      <c r="AK5" s="321" t="s">
        <v>169</v>
      </c>
      <c r="AL5" s="321" t="s">
        <v>168</v>
      </c>
      <c r="AM5" s="321" t="s">
        <v>170</v>
      </c>
      <c r="AN5" s="39">
        <v>800000</v>
      </c>
      <c r="AO5" s="39">
        <v>1000</v>
      </c>
      <c r="AP5" s="39">
        <f>AQ5*100</f>
        <v>3000000</v>
      </c>
      <c r="AQ5" s="39">
        <v>30000</v>
      </c>
      <c r="AR5" s="338"/>
      <c r="AS5" s="320" t="s">
        <v>171</v>
      </c>
      <c r="AT5" s="320" t="s">
        <v>172</v>
      </c>
      <c r="AU5" s="341">
        <v>0</v>
      </c>
      <c r="AV5" s="341">
        <v>0</v>
      </c>
      <c r="AW5" s="341"/>
      <c r="AX5" s="341"/>
      <c r="AY5" s="341"/>
      <c r="AZ5" s="320">
        <v>0</v>
      </c>
      <c r="BA5" s="320">
        <v>0</v>
      </c>
      <c r="BB5" s="320">
        <v>0</v>
      </c>
      <c r="BC5" s="343" t="str">
        <f>"["&amp;AZ5&amp;","&amp;BA5&amp;"],"</f>
        <v>[0,0],</v>
      </c>
      <c r="BE5" s="39" t="s">
        <v>173</v>
      </c>
      <c r="BF5" s="39" t="s">
        <v>174</v>
      </c>
      <c r="BG5" s="39" t="s">
        <v>175</v>
      </c>
      <c r="BH5" s="39" t="s">
        <v>176</v>
      </c>
      <c r="BJ5" s="39" t="str">
        <f>"["&amp;BF5&amp;","&amp;BG5&amp;","&amp;BH5&amp;"]"</f>
        <v>[ic_dcj_8,tx_ld_bhjl_01,ui_dcj_k_1]</v>
      </c>
      <c r="BM5" s="39" t="str">
        <f>"["&amp;BJ5&amp;","&amp;BJ6&amp;","&amp;BJ7&amp;","&amp;BJ8&amp;"]"</f>
        <v>[[ic_dcj_8,tx_ld_bhjl_01,ui_dcj_k_1],[ic_dcj_9,tx_ld_lsc_01,ui_dcj_k_3],[ic_dcj_17,tx_ld_bbht_01,ui_dcj_k_3],[ic_dcj_18,tx_ld_jbp_01,ui_dcj_k_3]]</v>
      </c>
      <c r="BN5"/>
      <c r="BO5"/>
      <c r="BP5"/>
      <c r="BQ5"/>
      <c r="BR5"/>
      <c r="BS5"/>
      <c r="BT5"/>
      <c r="BU5"/>
      <c r="BV5"/>
    </row>
    <row r="6" spans="1:74" x14ac:dyDescent="0.35">
      <c r="A6" s="39">
        <v>2</v>
      </c>
      <c r="B6" s="39">
        <v>1</v>
      </c>
      <c r="C6" s="5">
        <v>200</v>
      </c>
      <c r="D6" s="5">
        <v>1000</v>
      </c>
      <c r="E6" s="5">
        <v>200000</v>
      </c>
      <c r="F6" s="5">
        <v>1000000</v>
      </c>
      <c r="G6" s="39">
        <v>0</v>
      </c>
      <c r="H6" s="39">
        <f t="shared" ref="H6:H10" si="0">C6</f>
        <v>200</v>
      </c>
      <c r="I6" s="330" t="s">
        <v>177</v>
      </c>
      <c r="J6" s="39">
        <f>1000*5</f>
        <v>5000</v>
      </c>
      <c r="K6" s="39" t="s">
        <v>178</v>
      </c>
      <c r="L6" s="39" t="s">
        <v>179</v>
      </c>
      <c r="M6" s="58" t="s">
        <v>180</v>
      </c>
      <c r="N6" s="58" t="s">
        <v>152</v>
      </c>
      <c r="O6" s="1">
        <f>15*60*6</f>
        <v>5400</v>
      </c>
      <c r="P6" s="1">
        <v>10000</v>
      </c>
      <c r="Q6" s="1" t="s">
        <v>153</v>
      </c>
      <c r="R6" s="333" t="s">
        <v>181</v>
      </c>
      <c r="S6" s="333">
        <v>1020000</v>
      </c>
      <c r="T6" s="58" t="s">
        <v>182</v>
      </c>
      <c r="U6" s="58" t="s">
        <v>183</v>
      </c>
      <c r="V6" s="58">
        <v>0.5</v>
      </c>
      <c r="W6" s="73">
        <v>0</v>
      </c>
      <c r="X6" s="73" t="s">
        <v>184</v>
      </c>
      <c r="Y6" s="73" t="s">
        <v>185</v>
      </c>
      <c r="Z6" s="334" t="s">
        <v>186</v>
      </c>
      <c r="AA6" s="334" t="s">
        <v>187</v>
      </c>
      <c r="AB6" s="321" t="s">
        <v>161</v>
      </c>
      <c r="AC6" s="321" t="s">
        <v>188</v>
      </c>
      <c r="AD6" s="39" t="s">
        <v>189</v>
      </c>
      <c r="AE6" s="39" t="s">
        <v>190</v>
      </c>
      <c r="AF6" s="39" t="s">
        <v>191</v>
      </c>
      <c r="AG6" s="39" t="s">
        <v>166</v>
      </c>
      <c r="AH6" s="338" t="s">
        <v>192</v>
      </c>
      <c r="AI6" s="321">
        <v>2</v>
      </c>
      <c r="AJ6" s="339" t="s">
        <v>193</v>
      </c>
      <c r="AK6" s="321" t="s">
        <v>169</v>
      </c>
      <c r="AL6" s="339" t="s">
        <v>193</v>
      </c>
      <c r="AM6" s="321" t="s">
        <v>170</v>
      </c>
      <c r="AN6" s="39">
        <v>800000</v>
      </c>
      <c r="AO6" s="39">
        <v>1000</v>
      </c>
      <c r="AP6" s="39">
        <f>AQ6*1000</f>
        <v>300000</v>
      </c>
      <c r="AQ6" s="39">
        <v>300</v>
      </c>
      <c r="AR6" s="338" t="s">
        <v>194</v>
      </c>
      <c r="AS6" s="320" t="s">
        <v>195</v>
      </c>
      <c r="AT6" s="320" t="s">
        <v>172</v>
      </c>
      <c r="AU6" s="341">
        <v>0</v>
      </c>
      <c r="AV6" s="341">
        <v>0</v>
      </c>
      <c r="AW6" s="341"/>
      <c r="AX6" s="341"/>
      <c r="AY6" s="341"/>
      <c r="AZ6" s="320">
        <v>0</v>
      </c>
      <c r="BA6" s="320">
        <v>0</v>
      </c>
      <c r="BB6" s="320">
        <v>1</v>
      </c>
      <c r="BC6" s="343" t="str">
        <f t="shared" ref="BC6:BC17" si="1">"["&amp;AZ6&amp;","&amp;BA6&amp;"],"</f>
        <v>[0,0],</v>
      </c>
      <c r="BE6" s="39" t="s">
        <v>196</v>
      </c>
      <c r="BF6" s="39" t="s">
        <v>197</v>
      </c>
      <c r="BG6" s="39" t="s">
        <v>198</v>
      </c>
      <c r="BH6" s="39" t="s">
        <v>199</v>
      </c>
      <c r="BJ6" s="39" t="str">
        <f t="shared" ref="BJ6:BJ35" si="2">"["&amp;BF6&amp;","&amp;BG6&amp;","&amp;BH6&amp;"]"</f>
        <v>[ic_dcj_9,tx_ld_lsc_01,ui_dcj_k_3]</v>
      </c>
      <c r="BM6" s="39" t="str">
        <f>"["&amp;BJ10&amp;","&amp;BJ13&amp;","&amp;BJ14&amp;","&amp;BJ15&amp;"]"</f>
        <v>[[ic_dcj_4,tx_ld_as_01,ui_dcj_k_3],[ic_dcj_21,tx_ld_shs_01,ui_dcj_k_1],[ic_dcj_17,tx_ld_bbht_01,ui_dcj_k_3],[ic_dcj_3,tx_ld_xyxkp_01,ui_dcj_k_3]]</v>
      </c>
      <c r="BN6"/>
      <c r="BO6"/>
      <c r="BP6"/>
      <c r="BQ6"/>
      <c r="BR6"/>
      <c r="BS6"/>
      <c r="BT6"/>
      <c r="BU6"/>
      <c r="BV6"/>
    </row>
    <row r="7" spans="1:74" x14ac:dyDescent="0.35">
      <c r="A7" s="39">
        <v>3</v>
      </c>
      <c r="B7" s="39">
        <v>1</v>
      </c>
      <c r="C7" s="5">
        <v>2000</v>
      </c>
      <c r="D7" s="5">
        <v>10000</v>
      </c>
      <c r="E7" s="5">
        <v>1000000</v>
      </c>
      <c r="F7" s="5">
        <v>10000000</v>
      </c>
      <c r="G7" s="39">
        <v>0</v>
      </c>
      <c r="H7" s="39">
        <f t="shared" si="0"/>
        <v>2000</v>
      </c>
      <c r="I7" s="330" t="s">
        <v>200</v>
      </c>
      <c r="J7" s="39">
        <f>10000*5</f>
        <v>50000</v>
      </c>
      <c r="K7" s="39" t="s">
        <v>178</v>
      </c>
      <c r="L7" s="39" t="s">
        <v>179</v>
      </c>
      <c r="M7" s="58"/>
      <c r="N7" s="58" t="s">
        <v>152</v>
      </c>
      <c r="O7" s="1">
        <f>18*60*6</f>
        <v>6480</v>
      </c>
      <c r="P7" s="1"/>
      <c r="Q7" s="1" t="s">
        <v>201</v>
      </c>
      <c r="R7" s="333" t="s">
        <v>202</v>
      </c>
      <c r="S7" s="333">
        <v>10200000</v>
      </c>
      <c r="T7" s="58" t="s">
        <v>203</v>
      </c>
      <c r="U7" s="58" t="s">
        <v>204</v>
      </c>
      <c r="V7" s="58">
        <v>1</v>
      </c>
      <c r="W7" s="73">
        <v>0</v>
      </c>
      <c r="X7" s="73" t="s">
        <v>205</v>
      </c>
      <c r="Y7" s="73" t="s">
        <v>206</v>
      </c>
      <c r="Z7" s="334" t="s">
        <v>207</v>
      </c>
      <c r="AA7" s="334" t="s">
        <v>208</v>
      </c>
      <c r="AB7" s="321" t="s">
        <v>161</v>
      </c>
      <c r="AC7" s="321" t="s">
        <v>162</v>
      </c>
      <c r="AD7" s="39" t="s">
        <v>209</v>
      </c>
      <c r="AE7" s="39" t="s">
        <v>210</v>
      </c>
      <c r="AF7" s="39" t="s">
        <v>211</v>
      </c>
      <c r="AG7" s="39" t="s">
        <v>166</v>
      </c>
      <c r="AH7" s="338" t="s">
        <v>212</v>
      </c>
      <c r="AI7" s="321">
        <v>5</v>
      </c>
      <c r="AJ7" s="339" t="s">
        <v>213</v>
      </c>
      <c r="AK7" s="321" t="s">
        <v>169</v>
      </c>
      <c r="AL7" s="339" t="s">
        <v>213</v>
      </c>
      <c r="AM7" s="321" t="s">
        <v>170</v>
      </c>
      <c r="AN7" s="39">
        <v>9000000</v>
      </c>
      <c r="AO7" s="39">
        <v>1000</v>
      </c>
      <c r="AP7" s="39">
        <f>AQ7*10000</f>
        <v>3000000</v>
      </c>
      <c r="AQ7" s="39">
        <v>300</v>
      </c>
      <c r="AR7" s="338" t="s">
        <v>194</v>
      </c>
      <c r="AS7" s="320" t="s">
        <v>214</v>
      </c>
      <c r="AT7" s="320" t="s">
        <v>172</v>
      </c>
      <c r="AU7" s="341">
        <v>0</v>
      </c>
      <c r="AV7" s="341">
        <v>0</v>
      </c>
      <c r="AW7" s="341"/>
      <c r="AX7" s="341"/>
      <c r="AY7" s="341"/>
      <c r="AZ7" s="320">
        <v>900000</v>
      </c>
      <c r="BA7" s="320">
        <v>1100000</v>
      </c>
      <c r="BB7" s="320">
        <v>2</v>
      </c>
      <c r="BC7" s="343" t="str">
        <f t="shared" si="1"/>
        <v>[900000,1100000],</v>
      </c>
      <c r="BE7" s="39" t="s">
        <v>215</v>
      </c>
      <c r="BF7" s="39" t="s">
        <v>216</v>
      </c>
      <c r="BG7" s="39" t="s">
        <v>217</v>
      </c>
      <c r="BH7" s="39" t="s">
        <v>199</v>
      </c>
      <c r="BJ7" s="39" t="str">
        <f t="shared" si="2"/>
        <v>[ic_dcj_17,tx_ld_bbht_01,ui_dcj_k_3]</v>
      </c>
      <c r="BM7" s="39" t="str">
        <f>"["&amp;BJ17&amp;","&amp;BJ18&amp;","&amp;BJ19&amp;","&amp;BJ20&amp;"]"</f>
        <v>[[ic_dcj_5,tx_ld_cs_01,ui_dcj_k_3],[ic_dcj_7,tx_ld_jc_01,ui_dcj_k_1],[ic_dcj_19,tx_ld_aybc_01,ui_dcj_k_3],[ic_dcj_18,tx_ld_jbp_01,ui_dcj_k_3]]</v>
      </c>
      <c r="BN7"/>
      <c r="BO7"/>
      <c r="BP7"/>
      <c r="BQ7"/>
      <c r="BR7"/>
      <c r="BS7"/>
      <c r="BT7"/>
      <c r="BU7"/>
      <c r="BV7"/>
    </row>
    <row r="8" spans="1:74" x14ac:dyDescent="0.35">
      <c r="A8" s="39">
        <v>4</v>
      </c>
      <c r="B8" s="39">
        <v>1</v>
      </c>
      <c r="C8" s="5">
        <v>20000</v>
      </c>
      <c r="D8" s="75">
        <v>500000</v>
      </c>
      <c r="E8" s="5">
        <v>10000000</v>
      </c>
      <c r="F8" s="5">
        <v>-1</v>
      </c>
      <c r="G8" s="39">
        <v>0</v>
      </c>
      <c r="H8" s="39">
        <f t="shared" si="0"/>
        <v>20000</v>
      </c>
      <c r="I8" s="330" t="s">
        <v>218</v>
      </c>
      <c r="J8" s="39">
        <f>100000*5</f>
        <v>500000</v>
      </c>
      <c r="K8" s="39" t="s">
        <v>178</v>
      </c>
      <c r="L8" s="39" t="s">
        <v>179</v>
      </c>
      <c r="M8" s="58"/>
      <c r="N8" s="58" t="s">
        <v>152</v>
      </c>
      <c r="O8" s="1">
        <f>25*60*6</f>
        <v>9000</v>
      </c>
      <c r="P8" s="1"/>
      <c r="Q8" s="1" t="s">
        <v>219</v>
      </c>
      <c r="R8" s="1"/>
      <c r="S8" s="1"/>
      <c r="T8" s="58" t="s">
        <v>203</v>
      </c>
      <c r="U8" s="58" t="s">
        <v>204</v>
      </c>
      <c r="V8" s="58">
        <v>1</v>
      </c>
      <c r="W8" s="73">
        <v>0</v>
      </c>
      <c r="X8" s="73" t="s">
        <v>220</v>
      </c>
      <c r="Y8" s="73" t="s">
        <v>221</v>
      </c>
      <c r="Z8" s="334" t="s">
        <v>222</v>
      </c>
      <c r="AA8" s="334" t="s">
        <v>223</v>
      </c>
      <c r="AB8" s="321" t="s">
        <v>161</v>
      </c>
      <c r="AC8" s="321" t="s">
        <v>188</v>
      </c>
      <c r="AD8" s="39" t="s">
        <v>224</v>
      </c>
      <c r="AE8" s="39" t="s">
        <v>225</v>
      </c>
      <c r="AF8" s="39" t="s">
        <v>226</v>
      </c>
      <c r="AG8" s="39" t="s">
        <v>166</v>
      </c>
      <c r="AH8" s="338" t="s">
        <v>227</v>
      </c>
      <c r="AI8" s="321">
        <v>10</v>
      </c>
      <c r="AJ8" s="339" t="s">
        <v>228</v>
      </c>
      <c r="AK8" s="321" t="s">
        <v>169</v>
      </c>
      <c r="AL8" s="339" t="s">
        <v>228</v>
      </c>
      <c r="AM8" s="321" t="s">
        <v>170</v>
      </c>
      <c r="AN8" s="39">
        <v>90000000</v>
      </c>
      <c r="AO8" s="39">
        <v>1000</v>
      </c>
      <c r="AP8" s="39">
        <f>AQ8*80000</f>
        <v>24000000</v>
      </c>
      <c r="AQ8" s="39">
        <v>300</v>
      </c>
      <c r="AR8" s="338" t="s">
        <v>194</v>
      </c>
      <c r="AS8" s="320" t="s">
        <v>229</v>
      </c>
      <c r="AT8" s="320" t="s">
        <v>172</v>
      </c>
      <c r="AU8" s="341">
        <v>0</v>
      </c>
      <c r="AV8" s="341">
        <v>1</v>
      </c>
      <c r="AW8" s="341">
        <v>16</v>
      </c>
      <c r="AX8" s="341">
        <v>20</v>
      </c>
      <c r="AY8" s="341">
        <v>80</v>
      </c>
      <c r="AZ8" s="320">
        <v>1000000</v>
      </c>
      <c r="BA8" s="320">
        <v>1200000</v>
      </c>
      <c r="BB8" s="320">
        <v>3</v>
      </c>
      <c r="BC8" s="343" t="str">
        <f t="shared" si="1"/>
        <v>[1000000,1200000],</v>
      </c>
      <c r="BE8" s="39" t="s">
        <v>230</v>
      </c>
      <c r="BF8" s="39" t="s">
        <v>231</v>
      </c>
      <c r="BG8" s="39" t="s">
        <v>232</v>
      </c>
      <c r="BH8" s="39" t="s">
        <v>199</v>
      </c>
      <c r="BJ8" s="39" t="str">
        <f t="shared" si="2"/>
        <v>[ic_dcj_18,tx_ld_jbp_01,ui_dcj_k_3]</v>
      </c>
      <c r="BM8" s="39" t="str">
        <f>"["&amp;BJ22&amp;","&amp;BJ23&amp;","&amp;BJ24&amp;","&amp;BJ25&amp;"]"</f>
        <v>[[ic_dcj_6,tx_ld_xlj_01,ui_dcj_k_3],[ic_dcj_7,tx_ld_jc_01,ui_dcj_k_1],[ic_dcj_20,tx_ld_yhjh_01,ui_dcj_k_3],[ic_dcj_5,tx_ld_cs_01,ui_dcj_k_3]]</v>
      </c>
      <c r="BN8"/>
      <c r="BO8"/>
      <c r="BP8"/>
      <c r="BQ8"/>
      <c r="BR8"/>
      <c r="BS8"/>
      <c r="BT8"/>
      <c r="BU8"/>
      <c r="BV8"/>
    </row>
    <row r="9" spans="1:74" ht="16.2" x14ac:dyDescent="0.4">
      <c r="A9" s="39">
        <v>5</v>
      </c>
      <c r="B9" s="39">
        <v>0</v>
      </c>
      <c r="C9" s="327">
        <v>10000</v>
      </c>
      <c r="D9" s="75">
        <v>500000</v>
      </c>
      <c r="E9" s="5">
        <v>0</v>
      </c>
      <c r="F9" s="5">
        <v>-1</v>
      </c>
      <c r="G9" s="39">
        <v>0</v>
      </c>
      <c r="H9" s="328">
        <f t="shared" si="0"/>
        <v>10000</v>
      </c>
      <c r="I9" s="330" t="s">
        <v>233</v>
      </c>
      <c r="J9" s="39">
        <v>0</v>
      </c>
      <c r="K9" s="39">
        <v>3</v>
      </c>
      <c r="L9" s="39">
        <v>-1</v>
      </c>
      <c r="N9" s="58" t="s">
        <v>152</v>
      </c>
      <c r="Q9" s="1"/>
      <c r="T9" s="58" t="s">
        <v>203</v>
      </c>
      <c r="U9" s="58" t="s">
        <v>204</v>
      </c>
      <c r="V9" s="58">
        <v>1</v>
      </c>
      <c r="W9" s="58" t="s">
        <v>152</v>
      </c>
      <c r="X9" s="58" t="s">
        <v>234</v>
      </c>
      <c r="Y9" s="58" t="s">
        <v>235</v>
      </c>
      <c r="Z9" s="334" t="s">
        <v>236</v>
      </c>
      <c r="AA9" s="334" t="s">
        <v>237</v>
      </c>
      <c r="AB9" s="321" t="s">
        <v>161</v>
      </c>
      <c r="AC9" s="321" t="s">
        <v>162</v>
      </c>
      <c r="AD9" s="39">
        <v>0</v>
      </c>
      <c r="AE9" s="39" t="s">
        <v>238</v>
      </c>
      <c r="AF9" s="39"/>
      <c r="AG9" s="39">
        <v>0</v>
      </c>
      <c r="AH9" s="338" t="s">
        <v>239</v>
      </c>
      <c r="AI9" s="321">
        <v>-1</v>
      </c>
      <c r="AJ9" s="321" t="s">
        <v>240</v>
      </c>
      <c r="AK9" s="321" t="s">
        <v>169</v>
      </c>
      <c r="AL9" s="321" t="s">
        <v>240</v>
      </c>
      <c r="AN9" s="39">
        <v>90000000</v>
      </c>
      <c r="AO9" s="39">
        <v>1000</v>
      </c>
      <c r="AP9" s="39">
        <f t="shared" ref="AP9:AP11" si="3">AQ9*80000</f>
        <v>24000000</v>
      </c>
      <c r="AQ9" s="39">
        <v>300</v>
      </c>
      <c r="AR9" s="342" t="s">
        <v>241</v>
      </c>
      <c r="AS9" s="320" t="str">
        <f>AS7</f>
        <v>[0,4000000]</v>
      </c>
      <c r="AT9" s="320" t="str">
        <f>AT7</f>
        <v>[[0,0],[0,0],[0,0],[0,0],[0,0]]</v>
      </c>
      <c r="AU9" s="341"/>
      <c r="AV9" s="341">
        <v>0</v>
      </c>
      <c r="AW9" s="341"/>
      <c r="AX9" s="341"/>
      <c r="AY9" s="341"/>
      <c r="AZ9" s="320">
        <v>1100000</v>
      </c>
      <c r="BA9" s="320">
        <v>1300000</v>
      </c>
      <c r="BB9" s="320">
        <v>4</v>
      </c>
      <c r="BC9" s="343" t="str">
        <f t="shared" si="1"/>
        <v>[1100000,1300000],</v>
      </c>
      <c r="BJ9" s="39" t="str">
        <f t="shared" si="2"/>
        <v>[,,]</v>
      </c>
      <c r="BM9" s="39" t="str">
        <f>"["&amp;BJ27&amp;","&amp;BJ28&amp;","&amp;BJ29&amp;","&amp;BJ30&amp;"]"</f>
        <v>[[ic_dcj_15,tx_ld_pm_01,ui_dcj_k_1],[ic_dcj_14,tx_ld_zd_01,ui_dcj_k_3],[ic_dcj_16,tx_ld_xyjf_01,ui_dcj_k_3],[ic_dcj_12,tx_ld_pb_02,ui_dcj_k_3]]</v>
      </c>
      <c r="BN9"/>
      <c r="BO9"/>
      <c r="BP9"/>
      <c r="BQ9"/>
      <c r="BR9"/>
      <c r="BS9"/>
      <c r="BT9"/>
      <c r="BU9"/>
      <c r="BV9"/>
    </row>
    <row r="10" spans="1:74" x14ac:dyDescent="0.35">
      <c r="A10" s="39">
        <v>6</v>
      </c>
      <c r="B10" s="39">
        <v>0</v>
      </c>
      <c r="C10" s="5">
        <v>20000</v>
      </c>
      <c r="D10" s="75">
        <v>500000</v>
      </c>
      <c r="E10" s="5">
        <v>15000000</v>
      </c>
      <c r="F10" s="5">
        <v>-1</v>
      </c>
      <c r="G10" s="39">
        <v>2</v>
      </c>
      <c r="H10" s="39">
        <f t="shared" si="0"/>
        <v>20000</v>
      </c>
      <c r="I10" s="330" t="s">
        <v>218</v>
      </c>
      <c r="J10" s="39">
        <v>0</v>
      </c>
      <c r="K10" s="39" t="s">
        <v>178</v>
      </c>
      <c r="L10" s="39" t="s">
        <v>179</v>
      </c>
      <c r="M10" s="58"/>
      <c r="N10" s="58" t="s">
        <v>152</v>
      </c>
      <c r="O10" s="58"/>
      <c r="P10" s="58"/>
      <c r="Q10" s="1"/>
      <c r="R10" s="58"/>
      <c r="S10" s="58"/>
      <c r="T10" s="58" t="s">
        <v>203</v>
      </c>
      <c r="U10" s="58" t="s">
        <v>204</v>
      </c>
      <c r="V10" s="58">
        <v>1</v>
      </c>
      <c r="W10" s="73">
        <v>0</v>
      </c>
      <c r="X10" s="73" t="s">
        <v>242</v>
      </c>
      <c r="Y10" s="73" t="s">
        <v>243</v>
      </c>
      <c r="Z10" s="334" t="s">
        <v>244</v>
      </c>
      <c r="AA10" s="334" t="s">
        <v>245</v>
      </c>
      <c r="AB10" s="321" t="s">
        <v>161</v>
      </c>
      <c r="AC10" s="321" t="s">
        <v>162</v>
      </c>
      <c r="AD10" s="39" t="s">
        <v>246</v>
      </c>
      <c r="AE10" s="39" t="s">
        <v>247</v>
      </c>
      <c r="AF10" s="39"/>
      <c r="AG10" s="39" t="s">
        <v>166</v>
      </c>
      <c r="AH10" s="338" t="s">
        <v>248</v>
      </c>
      <c r="AI10" s="321">
        <v>-1</v>
      </c>
      <c r="AJ10" s="321" t="s">
        <v>240</v>
      </c>
      <c r="AK10" s="321" t="s">
        <v>169</v>
      </c>
      <c r="AL10" s="321" t="s">
        <v>240</v>
      </c>
      <c r="AN10" s="39">
        <v>90000000</v>
      </c>
      <c r="AO10" s="39">
        <v>1000</v>
      </c>
      <c r="AP10" s="39">
        <f t="shared" si="3"/>
        <v>24000000</v>
      </c>
      <c r="AQ10" s="39">
        <v>300</v>
      </c>
      <c r="AR10" s="338" t="s">
        <v>194</v>
      </c>
      <c r="AS10" s="320" t="str">
        <f>AS8</f>
        <v>[0,60000000]</v>
      </c>
      <c r="AT10" s="320" t="str">
        <f>AT8</f>
        <v>[[0,0],[0,0],[0,0],[0,0],[0,0]]</v>
      </c>
      <c r="AU10" s="341"/>
      <c r="AV10" s="341">
        <v>0</v>
      </c>
      <c r="AW10" s="341"/>
      <c r="AX10" s="341"/>
      <c r="AY10" s="341"/>
      <c r="AZ10" s="320">
        <v>1100000</v>
      </c>
      <c r="BA10" s="320">
        <v>1300000</v>
      </c>
      <c r="BB10" s="320">
        <v>5</v>
      </c>
      <c r="BC10" s="343" t="str">
        <f t="shared" si="1"/>
        <v>[1100000,1300000],</v>
      </c>
      <c r="BE10" s="39" t="s">
        <v>249</v>
      </c>
      <c r="BF10" s="39" t="s">
        <v>250</v>
      </c>
      <c r="BG10" s="39" t="s">
        <v>251</v>
      </c>
      <c r="BH10" s="39" t="s">
        <v>199</v>
      </c>
      <c r="BJ10" s="39" t="str">
        <f t="shared" si="2"/>
        <v>[ic_dcj_4,tx_ld_as_01,ui_dcj_k_3]</v>
      </c>
      <c r="BM10" s="39" t="str">
        <f>"["&amp;BJ32&amp;","&amp;BJ33&amp;","&amp;BJ34&amp;","&amp;BJ35&amp;"]"</f>
        <v>[[ic_dcj_13,tx_ld_hjyhzz_01,ui_dcj_k_1],[ic_dcj_12,tx_ld_pb_01,ui_dcj_k_3],[ic_dcj_7,tx_ld_jc_01,ui_dcj_k_1],[ic_dcj_20,tx_ld_yhjh_01,ui_dcj_k_3]]</v>
      </c>
      <c r="BN10"/>
      <c r="BO10"/>
      <c r="BP10"/>
      <c r="BQ10"/>
      <c r="BR10"/>
      <c r="BS10"/>
      <c r="BT10"/>
      <c r="BU10"/>
      <c r="BV10"/>
    </row>
    <row r="11" spans="1:74" ht="16.2" x14ac:dyDescent="0.4">
      <c r="A11" s="39">
        <v>7</v>
      </c>
      <c r="B11" s="39">
        <v>1</v>
      </c>
      <c r="C11" s="5">
        <v>20000</v>
      </c>
      <c r="D11" s="75">
        <v>500000</v>
      </c>
      <c r="E11" s="5">
        <v>30000000</v>
      </c>
      <c r="F11" s="5">
        <v>-1</v>
      </c>
      <c r="G11" s="39">
        <v>0</v>
      </c>
      <c r="H11" s="39">
        <f t="shared" ref="H11" si="4">C11</f>
        <v>20000</v>
      </c>
      <c r="I11" s="330" t="s">
        <v>218</v>
      </c>
      <c r="J11" s="39">
        <v>0</v>
      </c>
      <c r="K11" s="39" t="s">
        <v>178</v>
      </c>
      <c r="L11" s="39" t="s">
        <v>179</v>
      </c>
      <c r="M11" s="58"/>
      <c r="N11" s="58" t="s">
        <v>152</v>
      </c>
      <c r="O11" s="1"/>
      <c r="P11" s="1"/>
      <c r="Q11" s="1"/>
      <c r="R11" s="1"/>
      <c r="S11" s="1"/>
      <c r="T11" s="58" t="s">
        <v>203</v>
      </c>
      <c r="U11" s="58" t="s">
        <v>204</v>
      </c>
      <c r="V11" s="58">
        <v>1</v>
      </c>
      <c r="W11" s="73">
        <v>0</v>
      </c>
      <c r="X11" s="73" t="s">
        <v>252</v>
      </c>
      <c r="Y11" s="73" t="s">
        <v>221</v>
      </c>
      <c r="Z11" s="334" t="s">
        <v>253</v>
      </c>
      <c r="AA11" s="334" t="s">
        <v>254</v>
      </c>
      <c r="AB11" s="321" t="s">
        <v>161</v>
      </c>
      <c r="AC11" s="321" t="s">
        <v>188</v>
      </c>
      <c r="AD11" s="39" t="s">
        <v>224</v>
      </c>
      <c r="AE11" s="335" t="s">
        <v>255</v>
      </c>
      <c r="AF11" s="273" t="s">
        <v>256</v>
      </c>
      <c r="AG11" s="39" t="s">
        <v>166</v>
      </c>
      <c r="AH11" s="338" t="s">
        <v>227</v>
      </c>
      <c r="AI11" s="321">
        <v>10</v>
      </c>
      <c r="AJ11" s="339" t="s">
        <v>228</v>
      </c>
      <c r="AK11" s="321" t="s">
        <v>169</v>
      </c>
      <c r="AL11" s="339" t="s">
        <v>228</v>
      </c>
      <c r="AN11" s="39">
        <v>90000000</v>
      </c>
      <c r="AO11" s="39">
        <v>1000</v>
      </c>
      <c r="AP11" s="39">
        <f t="shared" si="3"/>
        <v>24000000</v>
      </c>
      <c r="AQ11" s="39">
        <v>300</v>
      </c>
      <c r="AR11" s="338" t="s">
        <v>194</v>
      </c>
      <c r="AS11" s="320" t="s">
        <v>229</v>
      </c>
      <c r="AT11" s="320" t="s">
        <v>172</v>
      </c>
      <c r="AU11" s="341">
        <v>0</v>
      </c>
      <c r="AV11" s="341">
        <v>1</v>
      </c>
      <c r="AW11" s="341">
        <v>16</v>
      </c>
      <c r="AX11" s="341">
        <v>20</v>
      </c>
      <c r="AY11" s="341">
        <v>80</v>
      </c>
      <c r="AZ11" s="320">
        <v>1000000</v>
      </c>
      <c r="BA11" s="320">
        <v>1200000</v>
      </c>
      <c r="BB11" s="320">
        <v>3</v>
      </c>
      <c r="BC11" s="343" t="str">
        <f t="shared" ref="BC11" si="5">"["&amp;AZ11&amp;","&amp;BA11&amp;"],"</f>
        <v>[1000000,1200000],</v>
      </c>
      <c r="BE11" s="39" t="s">
        <v>230</v>
      </c>
      <c r="BF11" s="39" t="s">
        <v>231</v>
      </c>
      <c r="BG11" s="39" t="s">
        <v>232</v>
      </c>
      <c r="BH11" s="39" t="s">
        <v>199</v>
      </c>
      <c r="BJ11" s="39" t="str">
        <f t="shared" ref="BJ11" si="6">"["&amp;BF11&amp;","&amp;BG11&amp;","&amp;BH11&amp;"]"</f>
        <v>[ic_dcj_18,tx_ld_jbp_01,ui_dcj_k_3]</v>
      </c>
      <c r="BM11" s="39" t="str">
        <f>"["&amp;BJ25&amp;","&amp;BJ26&amp;","&amp;BJ27&amp;","&amp;BJ28&amp;"]"</f>
        <v>[[ic_dcj_5,tx_ld_cs_01,ui_dcj_k_3],[,,],[ic_dcj_15,tx_ld_pm_01,ui_dcj_k_1],[ic_dcj_14,tx_ld_zd_01,ui_dcj_k_3]]</v>
      </c>
      <c r="BN11"/>
      <c r="BO11"/>
      <c r="BP11"/>
      <c r="BQ11"/>
      <c r="BR11"/>
      <c r="BS11"/>
      <c r="BT11"/>
      <c r="BU11"/>
      <c r="BV11"/>
    </row>
    <row r="12" spans="1:74" x14ac:dyDescent="0.35">
      <c r="A12" s="39"/>
      <c r="B12" s="39"/>
      <c r="C12" s="5"/>
      <c r="D12" s="5"/>
      <c r="E12" s="5"/>
      <c r="F12" s="5"/>
      <c r="G12" s="39"/>
      <c r="H12" s="39"/>
      <c r="I12" s="39"/>
      <c r="J12" s="39"/>
      <c r="K12" s="39"/>
      <c r="L12" s="39"/>
      <c r="M12" s="58"/>
      <c r="N12" s="58"/>
      <c r="O12" s="58"/>
      <c r="P12" s="58"/>
      <c r="Q12" s="1"/>
      <c r="R12" s="58"/>
      <c r="S12" s="58"/>
      <c r="T12" s="58"/>
      <c r="U12" s="58"/>
      <c r="V12" s="58"/>
      <c r="W12" s="73"/>
      <c r="X12" s="73"/>
      <c r="Y12" s="73"/>
      <c r="Z12" s="334"/>
      <c r="AA12" s="334"/>
      <c r="AD12" s="39"/>
      <c r="AE12" s="39"/>
      <c r="AF12" s="39"/>
      <c r="AG12" s="39"/>
      <c r="AH12" s="338"/>
      <c r="AN12" s="39"/>
      <c r="AO12" s="39"/>
      <c r="AP12" s="39"/>
      <c r="AQ12" s="39"/>
      <c r="AR12" s="338"/>
      <c r="AS12" s="320"/>
      <c r="AT12" s="320"/>
      <c r="AU12" s="341"/>
      <c r="AV12" s="341"/>
      <c r="AW12" s="341"/>
      <c r="AX12" s="341"/>
      <c r="AY12" s="341"/>
      <c r="AZ12" s="320"/>
      <c r="BA12" s="320"/>
      <c r="BB12" s="320"/>
      <c r="BC12" s="343"/>
      <c r="BN12"/>
      <c r="BO12"/>
      <c r="BP12"/>
      <c r="BQ12"/>
      <c r="BR12"/>
      <c r="BS12"/>
      <c r="BT12"/>
      <c r="BU12"/>
      <c r="BV12"/>
    </row>
    <row r="13" spans="1:74" x14ac:dyDescent="0.35">
      <c r="A13" s="39"/>
      <c r="B13" s="39"/>
      <c r="C13" s="39"/>
      <c r="D13" s="39"/>
      <c r="E13" s="39"/>
      <c r="F13" s="39"/>
      <c r="G13" s="39"/>
      <c r="H13" s="39"/>
      <c r="I13" s="39"/>
      <c r="J13" s="39"/>
      <c r="K13" s="39"/>
      <c r="L13" s="39"/>
      <c r="N13" s="58"/>
      <c r="AZ13" s="320">
        <v>1100000</v>
      </c>
      <c r="BA13" s="320">
        <v>1300000</v>
      </c>
      <c r="BB13" s="320">
        <v>6</v>
      </c>
      <c r="BC13" s="343" t="str">
        <f t="shared" si="1"/>
        <v>[1100000,1300000],</v>
      </c>
      <c r="BE13" s="345" t="s">
        <v>257</v>
      </c>
      <c r="BF13" s="345" t="s">
        <v>258</v>
      </c>
      <c r="BG13" s="345" t="s">
        <v>259</v>
      </c>
      <c r="BH13" s="345" t="s">
        <v>176</v>
      </c>
      <c r="BI13" s="345"/>
      <c r="BJ13" s="345" t="str">
        <f t="shared" si="2"/>
        <v>[ic_dcj_21,tx_ld_shs_01,ui_dcj_k_1]</v>
      </c>
      <c r="BK13" s="345"/>
      <c r="BN13"/>
      <c r="BO13"/>
      <c r="BP13"/>
      <c r="BQ13"/>
      <c r="BR13"/>
      <c r="BS13"/>
      <c r="BT13"/>
      <c r="BU13"/>
      <c r="BV13"/>
    </row>
    <row r="14" spans="1:74" x14ac:dyDescent="0.35">
      <c r="A14" s="39"/>
      <c r="B14" s="39"/>
      <c r="C14" s="39"/>
      <c r="D14" s="39"/>
      <c r="E14" s="39"/>
      <c r="F14" s="39"/>
      <c r="G14" s="39"/>
      <c r="H14" s="39"/>
      <c r="I14" s="39"/>
      <c r="J14" s="39"/>
      <c r="K14" s="39"/>
      <c r="L14" s="39"/>
      <c r="AZ14" s="320">
        <v>1100000</v>
      </c>
      <c r="BA14" s="320">
        <v>1300000</v>
      </c>
      <c r="BB14" s="320">
        <v>7</v>
      </c>
      <c r="BC14" s="343" t="str">
        <f t="shared" si="1"/>
        <v>[1100000,1300000],</v>
      </c>
      <c r="BE14" s="71" t="s">
        <v>215</v>
      </c>
      <c r="BF14" s="71" t="s">
        <v>216</v>
      </c>
      <c r="BG14" s="71" t="s">
        <v>217</v>
      </c>
      <c r="BH14" s="71" t="s">
        <v>199</v>
      </c>
      <c r="BJ14" s="39" t="str">
        <f t="shared" si="2"/>
        <v>[ic_dcj_17,tx_ld_bbht_01,ui_dcj_k_3]</v>
      </c>
      <c r="BN14"/>
      <c r="BO14"/>
      <c r="BP14"/>
      <c r="BQ14"/>
      <c r="BR14"/>
      <c r="BS14"/>
      <c r="BT14"/>
      <c r="BU14"/>
      <c r="BV14"/>
    </row>
    <row r="15" spans="1:74" x14ac:dyDescent="0.35">
      <c r="A15" s="39"/>
      <c r="B15" s="39"/>
      <c r="C15" s="39"/>
      <c r="D15" s="39"/>
      <c r="E15" s="39"/>
      <c r="F15" s="39"/>
      <c r="G15" s="39"/>
      <c r="H15" s="39"/>
      <c r="I15" s="39"/>
      <c r="J15" s="39"/>
      <c r="K15" s="39"/>
      <c r="L15" s="39"/>
      <c r="AZ15" s="320">
        <v>1100000</v>
      </c>
      <c r="BA15" s="320">
        <v>1300000</v>
      </c>
      <c r="BB15" s="320">
        <v>8</v>
      </c>
      <c r="BC15" s="343" t="str">
        <f t="shared" si="1"/>
        <v>[1100000,1300000],</v>
      </c>
      <c r="BE15" s="39" t="s">
        <v>260</v>
      </c>
      <c r="BF15" s="39" t="s">
        <v>261</v>
      </c>
      <c r="BG15" s="39" t="s">
        <v>262</v>
      </c>
      <c r="BH15" s="39" t="s">
        <v>199</v>
      </c>
      <c r="BJ15" s="39" t="str">
        <f t="shared" si="2"/>
        <v>[ic_dcj_3,tx_ld_xyxkp_01,ui_dcj_k_3]</v>
      </c>
      <c r="BN15"/>
      <c r="BO15"/>
      <c r="BP15"/>
      <c r="BQ15"/>
      <c r="BR15"/>
      <c r="BS15"/>
      <c r="BT15"/>
      <c r="BU15"/>
      <c r="BV15"/>
    </row>
    <row r="16" spans="1:74" x14ac:dyDescent="0.35">
      <c r="A16" s="39"/>
      <c r="B16" s="39"/>
      <c r="C16" s="39"/>
      <c r="D16" s="39"/>
      <c r="E16" s="39"/>
      <c r="F16" s="39"/>
      <c r="G16" s="39"/>
      <c r="H16" s="39"/>
      <c r="I16" s="39"/>
      <c r="J16" s="39"/>
      <c r="K16" s="39"/>
      <c r="L16" s="39"/>
      <c r="AZ16" s="320">
        <v>1100000</v>
      </c>
      <c r="BA16" s="320">
        <v>1300000</v>
      </c>
      <c r="BB16" s="320">
        <v>9</v>
      </c>
      <c r="BC16" s="343" t="str">
        <f t="shared" si="1"/>
        <v>[1100000,1300000],</v>
      </c>
      <c r="BD16" s="344" t="str">
        <f>BC5&amp;BC6&amp;BC7&amp;BC8&amp;BC9&amp;BC10&amp;BC13&amp;BC14&amp;BC15&amp;BC16&amp;BC17</f>
        <v>[0,0],[0,0],[900000,1100000],[1000000,1200000],[1100000,1300000],[1100000,1300000],[1100000,1300000],[1100000,1300000],[1100000,1300000],[1100000,1300000],[1100000,1300000],</v>
      </c>
      <c r="BJ16" s="39" t="str">
        <f t="shared" si="2"/>
        <v>[,,]</v>
      </c>
      <c r="BN16"/>
      <c r="BO16"/>
      <c r="BP16"/>
      <c r="BQ16"/>
      <c r="BR16"/>
      <c r="BS16"/>
      <c r="BT16"/>
      <c r="BU16"/>
      <c r="BV16"/>
    </row>
    <row r="17" spans="1:74" x14ac:dyDescent="0.35">
      <c r="A17" s="39"/>
      <c r="B17" s="39"/>
      <c r="C17" s="39"/>
      <c r="D17" s="39"/>
      <c r="E17" s="39"/>
      <c r="F17" s="39"/>
      <c r="G17" s="39"/>
      <c r="H17" s="39"/>
      <c r="I17" s="39"/>
      <c r="J17" s="39"/>
      <c r="K17" s="39"/>
      <c r="L17" s="39"/>
      <c r="AD17"/>
      <c r="AE17"/>
      <c r="AF17"/>
      <c r="AZ17" s="320">
        <v>1100000</v>
      </c>
      <c r="BA17" s="320">
        <v>1300000</v>
      </c>
      <c r="BB17" s="320">
        <v>10</v>
      </c>
      <c r="BC17" s="343" t="str">
        <f t="shared" si="1"/>
        <v>[1100000,1300000],</v>
      </c>
      <c r="BE17" s="39" t="s">
        <v>263</v>
      </c>
      <c r="BF17" s="39" t="s">
        <v>264</v>
      </c>
      <c r="BG17" s="39" t="s">
        <v>265</v>
      </c>
      <c r="BH17" s="39" t="s">
        <v>199</v>
      </c>
      <c r="BJ17" s="39" t="str">
        <f t="shared" si="2"/>
        <v>[ic_dcj_5,tx_ld_cs_01,ui_dcj_k_3]</v>
      </c>
      <c r="BN17"/>
      <c r="BO17"/>
      <c r="BP17"/>
      <c r="BQ17"/>
      <c r="BR17"/>
      <c r="BS17"/>
      <c r="BT17"/>
      <c r="BU17"/>
      <c r="BV17"/>
    </row>
    <row r="18" spans="1:74" x14ac:dyDescent="0.35">
      <c r="A18" s="39"/>
      <c r="B18" s="39"/>
      <c r="C18" s="39"/>
      <c r="D18" s="39"/>
      <c r="E18" s="39"/>
      <c r="F18" s="39"/>
      <c r="G18" s="39"/>
      <c r="H18" s="39"/>
      <c r="I18" s="39"/>
      <c r="J18" s="39"/>
      <c r="K18" s="39"/>
      <c r="L18" s="39"/>
      <c r="AA18"/>
      <c r="AD18"/>
      <c r="AE18"/>
      <c r="AF18"/>
      <c r="AZ18" s="320"/>
      <c r="BA18" s="320"/>
      <c r="BB18" s="320"/>
      <c r="BE18" s="39" t="s">
        <v>266</v>
      </c>
      <c r="BF18" s="39" t="s">
        <v>267</v>
      </c>
      <c r="BG18" s="39" t="s">
        <v>268</v>
      </c>
      <c r="BH18" s="39" t="s">
        <v>176</v>
      </c>
      <c r="BJ18" s="39" t="str">
        <f t="shared" si="2"/>
        <v>[ic_dcj_7,tx_ld_jc_01,ui_dcj_k_1]</v>
      </c>
      <c r="BN18"/>
      <c r="BO18"/>
      <c r="BP18"/>
      <c r="BQ18"/>
      <c r="BR18"/>
      <c r="BS18"/>
      <c r="BT18"/>
      <c r="BU18"/>
      <c r="BV18"/>
    </row>
    <row r="19" spans="1:74" x14ac:dyDescent="0.35">
      <c r="A19" s="39"/>
      <c r="B19" s="39"/>
      <c r="C19" s="39"/>
      <c r="D19" s="39"/>
      <c r="E19" s="39"/>
      <c r="F19" s="39"/>
      <c r="G19" s="39"/>
      <c r="H19" s="39"/>
      <c r="I19" s="39"/>
      <c r="J19" s="39"/>
      <c r="K19" s="39"/>
      <c r="L19" s="39"/>
      <c r="AD19"/>
      <c r="AE19"/>
      <c r="AF19"/>
      <c r="AZ19" s="320"/>
      <c r="BA19" s="320"/>
      <c r="BB19" s="320"/>
      <c r="BE19" s="346" t="s">
        <v>269</v>
      </c>
      <c r="BF19" s="346" t="s">
        <v>270</v>
      </c>
      <c r="BG19" s="346" t="s">
        <v>271</v>
      </c>
      <c r="BH19" s="346" t="s">
        <v>199</v>
      </c>
      <c r="BI19" s="346"/>
      <c r="BJ19" s="346" t="str">
        <f t="shared" si="2"/>
        <v>[ic_dcj_19,tx_ld_aybc_01,ui_dcj_k_3]</v>
      </c>
      <c r="BK19" s="346"/>
      <c r="BN19"/>
      <c r="BO19"/>
      <c r="BP19"/>
      <c r="BQ19"/>
      <c r="BR19"/>
      <c r="BS19"/>
      <c r="BT19"/>
      <c r="BU19"/>
      <c r="BV19"/>
    </row>
    <row r="20" spans="1:74" x14ac:dyDescent="0.35">
      <c r="A20" s="39"/>
      <c r="B20" s="39"/>
      <c r="C20" s="39"/>
      <c r="D20" s="39"/>
      <c r="E20" s="39"/>
      <c r="F20" s="39"/>
      <c r="G20" s="39"/>
      <c r="H20" s="39"/>
      <c r="I20" s="39"/>
      <c r="J20" s="39"/>
      <c r="K20" s="39"/>
      <c r="L20" s="39"/>
      <c r="AD20"/>
      <c r="AE20"/>
      <c r="AF20"/>
      <c r="AZ20" s="320"/>
      <c r="BA20" s="320"/>
      <c r="BB20" s="39"/>
      <c r="BC20" s="39"/>
      <c r="BE20" s="71" t="s">
        <v>230</v>
      </c>
      <c r="BF20" s="71" t="s">
        <v>231</v>
      </c>
      <c r="BG20" s="71" t="s">
        <v>232</v>
      </c>
      <c r="BH20" s="71" t="s">
        <v>199</v>
      </c>
      <c r="BJ20" s="39" t="str">
        <f t="shared" si="2"/>
        <v>[ic_dcj_18,tx_ld_jbp_01,ui_dcj_k_3]</v>
      </c>
      <c r="BM20" s="71" t="s">
        <v>272</v>
      </c>
      <c r="BN20" s="71" t="s">
        <v>273</v>
      </c>
      <c r="BO20" s="71" t="s">
        <v>274</v>
      </c>
      <c r="BP20" s="71" t="s">
        <v>199</v>
      </c>
      <c r="BQ20"/>
      <c r="BR20"/>
      <c r="BS20"/>
      <c r="BT20"/>
      <c r="BU20"/>
      <c r="BV20"/>
    </row>
    <row r="21" spans="1:74" x14ac:dyDescent="0.35">
      <c r="A21" s="39"/>
      <c r="B21" s="39"/>
      <c r="C21" s="39"/>
      <c r="D21" s="39"/>
      <c r="E21" s="39"/>
      <c r="F21" s="39"/>
      <c r="G21" s="39"/>
      <c r="H21" s="39"/>
      <c r="I21" s="39"/>
      <c r="J21" s="39"/>
      <c r="K21" s="39"/>
      <c r="L21" s="39"/>
      <c r="AZ21" s="320">
        <f>AZ5*10</f>
        <v>0</v>
      </c>
      <c r="BA21" s="320">
        <f>BA5*10</f>
        <v>0</v>
      </c>
      <c r="BB21" s="39"/>
      <c r="BC21" s="39"/>
      <c r="BJ21" s="39" t="str">
        <f t="shared" si="2"/>
        <v>[,,]</v>
      </c>
      <c r="BN21"/>
      <c r="BO21"/>
      <c r="BP21"/>
      <c r="BQ21"/>
      <c r="BR21"/>
      <c r="BS21"/>
      <c r="BT21"/>
      <c r="BU21"/>
      <c r="BV21"/>
    </row>
    <row r="22" spans="1:74" x14ac:dyDescent="0.35">
      <c r="A22" s="39"/>
      <c r="B22" s="39"/>
      <c r="C22" s="39"/>
      <c r="D22" s="39"/>
      <c r="E22" s="39"/>
      <c r="F22" s="39"/>
      <c r="G22" s="39"/>
      <c r="H22" s="39"/>
      <c r="I22" s="39"/>
      <c r="J22" s="39"/>
      <c r="K22" s="39"/>
      <c r="L22" s="39"/>
      <c r="AZ22" s="320">
        <f t="shared" ref="AZ22:BA22" si="7">AZ6*10</f>
        <v>0</v>
      </c>
      <c r="BA22" s="320">
        <f t="shared" si="7"/>
        <v>0</v>
      </c>
      <c r="BB22" s="39"/>
      <c r="BC22" s="39"/>
      <c r="BE22" s="39" t="s">
        <v>275</v>
      </c>
      <c r="BF22" s="39" t="s">
        <v>276</v>
      </c>
      <c r="BG22" s="39" t="s">
        <v>277</v>
      </c>
      <c r="BH22" s="39" t="s">
        <v>199</v>
      </c>
      <c r="BJ22" s="39" t="str">
        <f t="shared" si="2"/>
        <v>[ic_dcj_6,tx_ld_xlj_01,ui_dcj_k_3]</v>
      </c>
      <c r="BN22"/>
      <c r="BO22"/>
      <c r="BP22"/>
      <c r="BQ22"/>
      <c r="BR22"/>
      <c r="BS22"/>
      <c r="BT22"/>
      <c r="BU22"/>
      <c r="BV22"/>
    </row>
    <row r="23" spans="1:74" x14ac:dyDescent="0.35">
      <c r="AZ23" s="320">
        <f t="shared" ref="AZ23:BA23" si="8">AZ7*10</f>
        <v>9000000</v>
      </c>
      <c r="BA23" s="320">
        <f t="shared" si="8"/>
        <v>11000000</v>
      </c>
      <c r="BB23" s="39"/>
      <c r="BC23" s="39"/>
      <c r="BE23" s="39" t="s">
        <v>266</v>
      </c>
      <c r="BF23" s="39" t="s">
        <v>267</v>
      </c>
      <c r="BG23" s="39" t="s">
        <v>268</v>
      </c>
      <c r="BH23" s="39" t="s">
        <v>176</v>
      </c>
      <c r="BJ23" s="39" t="str">
        <f t="shared" si="2"/>
        <v>[ic_dcj_7,tx_ld_jc_01,ui_dcj_k_1]</v>
      </c>
      <c r="BN23"/>
      <c r="BO23"/>
      <c r="BP23"/>
      <c r="BQ23"/>
      <c r="BR23"/>
      <c r="BS23"/>
      <c r="BT23"/>
      <c r="BU23"/>
      <c r="BV23"/>
    </row>
    <row r="24" spans="1:74" x14ac:dyDescent="0.35">
      <c r="AZ24" s="320">
        <f t="shared" ref="AZ24:BA24" si="9">AZ8*10</f>
        <v>10000000</v>
      </c>
      <c r="BA24" s="320">
        <f t="shared" si="9"/>
        <v>12000000</v>
      </c>
      <c r="BB24" s="39"/>
      <c r="BC24" s="39"/>
      <c r="BE24" s="345" t="s">
        <v>278</v>
      </c>
      <c r="BF24" s="345" t="s">
        <v>279</v>
      </c>
      <c r="BG24" s="345" t="s">
        <v>280</v>
      </c>
      <c r="BH24" s="345" t="s">
        <v>199</v>
      </c>
      <c r="BI24" s="345"/>
      <c r="BJ24" s="345" t="str">
        <f t="shared" si="2"/>
        <v>[ic_dcj_20,tx_ld_yhjh_01,ui_dcj_k_3]</v>
      </c>
      <c r="BK24" s="345"/>
      <c r="BN24"/>
      <c r="BO24"/>
      <c r="BP24"/>
      <c r="BQ24"/>
      <c r="BR24"/>
      <c r="BS24"/>
      <c r="BT24"/>
      <c r="BU24"/>
      <c r="BV24"/>
    </row>
    <row r="25" spans="1:74" x14ac:dyDescent="0.35">
      <c r="AZ25" s="320">
        <f t="shared" ref="AZ25:BA25" si="10">AZ9*10</f>
        <v>11000000</v>
      </c>
      <c r="BA25" s="320">
        <f t="shared" si="10"/>
        <v>13000000</v>
      </c>
      <c r="BB25" s="39"/>
      <c r="BC25" s="39"/>
      <c r="BE25" s="71" t="s">
        <v>263</v>
      </c>
      <c r="BF25" s="71" t="s">
        <v>264</v>
      </c>
      <c r="BG25" s="71" t="s">
        <v>265</v>
      </c>
      <c r="BH25" s="71" t="s">
        <v>199</v>
      </c>
      <c r="BJ25" s="39" t="str">
        <f t="shared" si="2"/>
        <v>[ic_dcj_5,tx_ld_cs_01,ui_dcj_k_3]</v>
      </c>
      <c r="BN25"/>
      <c r="BO25"/>
      <c r="BP25"/>
      <c r="BQ25"/>
      <c r="BR25"/>
      <c r="BS25"/>
      <c r="BT25"/>
      <c r="BU25"/>
      <c r="BV25"/>
    </row>
    <row r="26" spans="1:74" x14ac:dyDescent="0.35">
      <c r="AZ26" s="320">
        <f t="shared" ref="AZ26:BA26" si="11">AZ10*10</f>
        <v>11000000</v>
      </c>
      <c r="BA26" s="320">
        <f t="shared" si="11"/>
        <v>13000000</v>
      </c>
      <c r="BB26" s="320"/>
      <c r="BJ26" s="39" t="str">
        <f t="shared" si="2"/>
        <v>[,,]</v>
      </c>
      <c r="BN26"/>
      <c r="BO26"/>
      <c r="BP26"/>
      <c r="BQ26"/>
      <c r="BR26"/>
      <c r="BS26"/>
      <c r="BT26"/>
      <c r="BU26"/>
      <c r="BV26"/>
    </row>
    <row r="27" spans="1:74" x14ac:dyDescent="0.35">
      <c r="AZ27" s="320">
        <f t="shared" ref="AZ27:BA27" si="12">AZ13*10</f>
        <v>11000000</v>
      </c>
      <c r="BA27" s="320">
        <f t="shared" si="12"/>
        <v>13000000</v>
      </c>
      <c r="BB27" s="320"/>
      <c r="BE27" s="39" t="s">
        <v>281</v>
      </c>
      <c r="BF27" s="39" t="s">
        <v>282</v>
      </c>
      <c r="BG27" s="39" t="s">
        <v>283</v>
      </c>
      <c r="BH27" s="39" t="s">
        <v>176</v>
      </c>
      <c r="BJ27" s="39" t="str">
        <f t="shared" si="2"/>
        <v>[ic_dcj_15,tx_ld_pm_01,ui_dcj_k_1]</v>
      </c>
      <c r="BN27"/>
      <c r="BO27"/>
      <c r="BP27"/>
      <c r="BQ27"/>
      <c r="BR27"/>
      <c r="BS27"/>
      <c r="BT27"/>
      <c r="BU27"/>
      <c r="BV27"/>
    </row>
    <row r="28" spans="1:74" x14ac:dyDescent="0.35">
      <c r="AZ28" s="320">
        <f t="shared" ref="AZ28:BA28" si="13">AZ14*10</f>
        <v>11000000</v>
      </c>
      <c r="BA28" s="320">
        <f t="shared" si="13"/>
        <v>13000000</v>
      </c>
      <c r="BB28" s="320"/>
      <c r="BE28" s="39" t="s">
        <v>284</v>
      </c>
      <c r="BF28" s="39" t="s">
        <v>285</v>
      </c>
      <c r="BG28" s="39" t="s">
        <v>286</v>
      </c>
      <c r="BH28" s="39" t="s">
        <v>199</v>
      </c>
      <c r="BJ28" s="39" t="str">
        <f t="shared" si="2"/>
        <v>[ic_dcj_14,tx_ld_zd_01,ui_dcj_k_3]</v>
      </c>
      <c r="BN28"/>
      <c r="BO28"/>
      <c r="BP28"/>
      <c r="BQ28"/>
      <c r="BR28"/>
      <c r="BS28"/>
      <c r="BT28"/>
      <c r="BU28"/>
      <c r="BV28"/>
    </row>
    <row r="29" spans="1:74" x14ac:dyDescent="0.35">
      <c r="AS29"/>
      <c r="AZ29" s="320">
        <f>AZ15*10</f>
        <v>11000000</v>
      </c>
      <c r="BA29" s="320">
        <f>BA15*10</f>
        <v>13000000</v>
      </c>
      <c r="BB29" s="320"/>
      <c r="BE29" s="39" t="s">
        <v>287</v>
      </c>
      <c r="BF29" s="39" t="s">
        <v>288</v>
      </c>
      <c r="BG29" s="39" t="s">
        <v>289</v>
      </c>
      <c r="BH29" s="39" t="s">
        <v>199</v>
      </c>
      <c r="BJ29" s="39" t="str">
        <f t="shared" si="2"/>
        <v>[ic_dcj_16,tx_ld_xyjf_01,ui_dcj_k_3]</v>
      </c>
      <c r="BN29"/>
      <c r="BO29"/>
      <c r="BP29"/>
      <c r="BQ29"/>
      <c r="BR29"/>
      <c r="BS29"/>
      <c r="BT29"/>
      <c r="BU29"/>
      <c r="BV29"/>
    </row>
    <row r="30" spans="1:74" x14ac:dyDescent="0.35">
      <c r="AZ30" s="320">
        <f t="shared" ref="AZ30:BA30" si="14">AZ16*10</f>
        <v>11000000</v>
      </c>
      <c r="BA30" s="320">
        <f t="shared" si="14"/>
        <v>13000000</v>
      </c>
      <c r="BB30" s="320"/>
      <c r="BE30" s="39" t="s">
        <v>4</v>
      </c>
      <c r="BF30" s="39" t="s">
        <v>290</v>
      </c>
      <c r="BG30" s="39" t="s">
        <v>291</v>
      </c>
      <c r="BH30" s="39" t="s">
        <v>199</v>
      </c>
      <c r="BJ30" s="39" t="str">
        <f t="shared" si="2"/>
        <v>[ic_dcj_12,tx_ld_pb_02,ui_dcj_k_3]</v>
      </c>
      <c r="BN30"/>
      <c r="BO30"/>
      <c r="BP30"/>
      <c r="BQ30"/>
      <c r="BR30"/>
      <c r="BS30"/>
      <c r="BT30"/>
      <c r="BU30"/>
      <c r="BV30"/>
    </row>
    <row r="31" spans="1:74" x14ac:dyDescent="0.35">
      <c r="AZ31" s="320"/>
      <c r="BA31" s="320"/>
      <c r="BB31" s="320"/>
      <c r="BJ31" s="39" t="str">
        <f t="shared" si="2"/>
        <v>[,,]</v>
      </c>
      <c r="BN31"/>
      <c r="BO31"/>
      <c r="BP31"/>
      <c r="BQ31"/>
      <c r="BR31"/>
      <c r="BS31"/>
      <c r="BT31"/>
      <c r="BU31"/>
      <c r="BV31"/>
    </row>
    <row r="32" spans="1:74" x14ac:dyDescent="0.35">
      <c r="BE32" s="39" t="s">
        <v>292</v>
      </c>
      <c r="BF32" s="39" t="s">
        <v>293</v>
      </c>
      <c r="BG32" s="39" t="s">
        <v>294</v>
      </c>
      <c r="BH32" s="39" t="s">
        <v>176</v>
      </c>
      <c r="BJ32" s="39" t="str">
        <f t="shared" si="2"/>
        <v>[ic_dcj_13,tx_ld_hjyhzz_01,ui_dcj_k_1]</v>
      </c>
      <c r="BN32"/>
      <c r="BO32"/>
      <c r="BP32"/>
      <c r="BQ32"/>
      <c r="BR32"/>
      <c r="BS32"/>
      <c r="BT32"/>
      <c r="BU32"/>
      <c r="BV32"/>
    </row>
    <row r="33" spans="57:74" x14ac:dyDescent="0.35">
      <c r="BE33" s="39" t="s">
        <v>295</v>
      </c>
      <c r="BF33" s="39" t="s">
        <v>290</v>
      </c>
      <c r="BG33" s="39" t="s">
        <v>296</v>
      </c>
      <c r="BH33" s="39" t="s">
        <v>199</v>
      </c>
      <c r="BJ33" s="39" t="str">
        <f t="shared" si="2"/>
        <v>[ic_dcj_12,tx_ld_pb_01,ui_dcj_k_3]</v>
      </c>
      <c r="BN33"/>
      <c r="BO33"/>
      <c r="BP33"/>
      <c r="BQ33"/>
      <c r="BR33"/>
      <c r="BS33"/>
      <c r="BT33"/>
      <c r="BU33"/>
      <c r="BV33"/>
    </row>
    <row r="34" spans="57:74" x14ac:dyDescent="0.35">
      <c r="BE34" s="39" t="s">
        <v>266</v>
      </c>
      <c r="BF34" s="39" t="s">
        <v>267</v>
      </c>
      <c r="BG34" s="39" t="s">
        <v>268</v>
      </c>
      <c r="BH34" s="39" t="s">
        <v>176</v>
      </c>
      <c r="BJ34" s="39" t="str">
        <f t="shared" si="2"/>
        <v>[ic_dcj_7,tx_ld_jc_01,ui_dcj_k_1]</v>
      </c>
      <c r="BN34"/>
      <c r="BO34"/>
      <c r="BP34"/>
      <c r="BQ34"/>
      <c r="BR34"/>
      <c r="BS34"/>
      <c r="BT34"/>
      <c r="BU34"/>
      <c r="BV34"/>
    </row>
    <row r="35" spans="57:74" x14ac:dyDescent="0.35">
      <c r="BE35" s="345" t="s">
        <v>278</v>
      </c>
      <c r="BF35" s="345" t="s">
        <v>279</v>
      </c>
      <c r="BG35" s="345" t="s">
        <v>280</v>
      </c>
      <c r="BH35" s="39" t="s">
        <v>199</v>
      </c>
      <c r="BJ35" s="39" t="str">
        <f t="shared" si="2"/>
        <v>[ic_dcj_20,tx_ld_yhjh_01,ui_dcj_k_3]</v>
      </c>
      <c r="BN35"/>
      <c r="BO35"/>
      <c r="BP35"/>
      <c r="BQ35"/>
      <c r="BR35"/>
      <c r="BS35"/>
      <c r="BT35"/>
      <c r="BU35"/>
      <c r="BV35"/>
    </row>
    <row r="47" spans="57:74" x14ac:dyDescent="0.35">
      <c r="BE47" s="39" t="s">
        <v>269</v>
      </c>
      <c r="BF47" s="39" t="s">
        <v>270</v>
      </c>
      <c r="BG47" s="71" t="s">
        <v>271</v>
      </c>
    </row>
    <row r="48" spans="57:74" x14ac:dyDescent="0.35">
      <c r="BE48" s="39" t="s">
        <v>278</v>
      </c>
      <c r="BF48" s="39" t="s">
        <v>279</v>
      </c>
      <c r="BG48" s="71" t="s">
        <v>280</v>
      </c>
    </row>
    <row r="49" spans="57:59" x14ac:dyDescent="0.35">
      <c r="BE49" s="39" t="s">
        <v>257</v>
      </c>
      <c r="BF49" s="39" t="s">
        <v>258</v>
      </c>
      <c r="BG49" s="71" t="s">
        <v>259</v>
      </c>
    </row>
  </sheetData>
  <phoneticPr fontId="45" type="noConversion"/>
  <conditionalFormatting sqref="AA5">
    <cfRule type="containsText" dxfId="1597" priority="60" operator="containsText" text=" ">
      <formula>NOT(ISERROR(SEARCH(" ",AA5)))</formula>
    </cfRule>
  </conditionalFormatting>
  <conditionalFormatting sqref="AR5">
    <cfRule type="containsText" dxfId="1596" priority="36" operator="containsText" text=" ">
      <formula>NOT(ISERROR(SEARCH(" ",AR5)))</formula>
    </cfRule>
  </conditionalFormatting>
  <conditionalFormatting sqref="Z6">
    <cfRule type="containsText" dxfId="1595" priority="74" operator="containsText" text=" ">
      <formula>NOT(ISERROR(SEARCH(" ",Z6)))</formula>
    </cfRule>
    <cfRule type="containsText" dxfId="1594" priority="76" operator="containsText" text=" ">
      <formula>NOT(ISERROR(SEARCH(" ",Z6)))</formula>
    </cfRule>
  </conditionalFormatting>
  <conditionalFormatting sqref="AA6">
    <cfRule type="containsText" dxfId="1593" priority="59" operator="containsText" text=" ">
      <formula>NOT(ISERROR(SEARCH(" ",AA6)))</formula>
    </cfRule>
    <cfRule type="containsText" dxfId="1592" priority="61" operator="containsText" text=" ">
      <formula>NOT(ISERROR(SEARCH(" ",AA6)))</formula>
    </cfRule>
  </conditionalFormatting>
  <conditionalFormatting sqref="Z7">
    <cfRule type="containsText" dxfId="1591" priority="90" operator="containsText" text=" ">
      <formula>NOT(ISERROR(SEARCH(" ",Z7)))</formula>
    </cfRule>
  </conditionalFormatting>
  <conditionalFormatting sqref="AA7">
    <cfRule type="containsText" dxfId="1590" priority="65" operator="containsText" text=" ">
      <formula>NOT(ISERROR(SEARCH(" ",AA7)))</formula>
    </cfRule>
  </conditionalFormatting>
  <conditionalFormatting sqref="AC7">
    <cfRule type="containsText" dxfId="1589" priority="119" operator="containsText" text=" ">
      <formula>NOT(ISERROR(SEARCH(" ",AC7)))</formula>
    </cfRule>
  </conditionalFormatting>
  <conditionalFormatting sqref="Z8">
    <cfRule type="containsText" dxfId="1588" priority="88" operator="containsText" text=" ">
      <formula>NOT(ISERROR(SEARCH(" ",Z8)))</formula>
    </cfRule>
  </conditionalFormatting>
  <conditionalFormatting sqref="AA8">
    <cfRule type="containsText" dxfId="1587" priority="64" operator="containsText" text=" ">
      <formula>NOT(ISERROR(SEARCH(" ",AA8)))</formula>
    </cfRule>
  </conditionalFormatting>
  <conditionalFormatting sqref="AC8">
    <cfRule type="containsText" dxfId="1586" priority="97" operator="containsText" text=" ">
      <formula>NOT(ISERROR(SEARCH(" ",AC8)))</formula>
    </cfRule>
  </conditionalFormatting>
  <conditionalFormatting sqref="Z9">
    <cfRule type="containsText" dxfId="1585" priority="86" operator="containsText" text=" ">
      <formula>NOT(ISERROR(SEARCH(" ",Z9)))</formula>
    </cfRule>
  </conditionalFormatting>
  <conditionalFormatting sqref="AA9">
    <cfRule type="containsText" dxfId="1584" priority="62" operator="containsText" text=" ">
      <formula>NOT(ISERROR(SEARCH(" ",AA9)))</formula>
    </cfRule>
  </conditionalFormatting>
  <conditionalFormatting sqref="AB9">
    <cfRule type="containsText" dxfId="1583" priority="99" operator="containsText" text=" ">
      <formula>NOT(ISERROR(SEARCH(" ",AB9)))</formula>
    </cfRule>
    <cfRule type="containsText" dxfId="1582" priority="100" operator="containsText" text=" ">
      <formula>NOT(ISERROR(SEARCH(" ",AB9)))</formula>
    </cfRule>
  </conditionalFormatting>
  <conditionalFormatting sqref="AC9">
    <cfRule type="containsText" dxfId="1581" priority="98" operator="containsText" text=" ">
      <formula>NOT(ISERROR(SEARCH(" ",AC9)))</formula>
    </cfRule>
  </conditionalFormatting>
  <conditionalFormatting sqref="D10">
    <cfRule type="containsText" dxfId="1580" priority="12" operator="containsText" text=" ">
      <formula>NOT(ISERROR(SEARCH(" ",D10)))</formula>
    </cfRule>
  </conditionalFormatting>
  <conditionalFormatting sqref="I10">
    <cfRule type="containsText" dxfId="1579" priority="9" operator="containsText" text=" ">
      <formula>NOT(ISERROR(SEARCH(" ",I10)))</formula>
    </cfRule>
  </conditionalFormatting>
  <conditionalFormatting sqref="Y10">
    <cfRule type="containsText" dxfId="1578" priority="1" operator="containsText" text=" ">
      <formula>NOT(ISERROR(SEARCH(" ",Y10)))</formula>
    </cfRule>
  </conditionalFormatting>
  <conditionalFormatting sqref="D11">
    <cfRule type="containsText" dxfId="1577" priority="11" operator="containsText" text=" ">
      <formula>NOT(ISERROR(SEARCH(" ",D11)))</formula>
    </cfRule>
  </conditionalFormatting>
  <conditionalFormatting sqref="I11">
    <cfRule type="containsText" dxfId="1576" priority="8" operator="containsText" text=" ">
      <formula>NOT(ISERROR(SEARCH(" ",I11)))</formula>
    </cfRule>
  </conditionalFormatting>
  <conditionalFormatting sqref="V11:Y11">
    <cfRule type="containsText" dxfId="1575" priority="28" operator="containsText" text=" ">
      <formula>NOT(ISERROR(SEARCH(" ",V11)))</formula>
    </cfRule>
  </conditionalFormatting>
  <conditionalFormatting sqref="Z11">
    <cfRule type="containsText" dxfId="1574" priority="23" operator="containsText" text=" ">
      <formula>NOT(ISERROR(SEARCH(" ",Z11)))</formula>
    </cfRule>
  </conditionalFormatting>
  <conditionalFormatting sqref="AA11">
    <cfRule type="containsText" dxfId="1573" priority="18" operator="containsText" text=" ">
      <formula>NOT(ISERROR(SEARCH(" ",AA11)))</formula>
    </cfRule>
  </conditionalFormatting>
  <conditionalFormatting sqref="AC11">
    <cfRule type="containsText" dxfId="1572" priority="25" operator="containsText" text=" ">
      <formula>NOT(ISERROR(SEARCH(" ",AC11)))</formula>
    </cfRule>
  </conditionalFormatting>
  <conditionalFormatting sqref="AH11">
    <cfRule type="containsText" dxfId="1571" priority="24" operator="containsText" text=" ">
      <formula>NOT(ISERROR(SEARCH(" ",AH11)))</formula>
    </cfRule>
  </conditionalFormatting>
  <conditionalFormatting sqref="AO11">
    <cfRule type="containsText" dxfId="1570" priority="17" operator="containsText" text=" ">
      <formula>NOT(ISERROR(SEARCH(" ",AO11)))</formula>
    </cfRule>
  </conditionalFormatting>
  <conditionalFormatting sqref="AR11">
    <cfRule type="containsText" dxfId="1569" priority="16" operator="containsText" text=" ">
      <formula>NOT(ISERROR(SEARCH(" ",AR11)))</formula>
    </cfRule>
  </conditionalFormatting>
  <conditionalFormatting sqref="AZ11:BA11">
    <cfRule type="containsText" dxfId="1568" priority="19" operator="containsText" text=" ">
      <formula>NOT(ISERROR(SEARCH(" ",AZ11)))</formula>
    </cfRule>
  </conditionalFormatting>
  <conditionalFormatting sqref="BD11:BM11">
    <cfRule type="containsText" dxfId="1567" priority="22" operator="containsText" text=" ">
      <formula>NOT(ISERROR(SEARCH(" ",BD11)))</formula>
    </cfRule>
  </conditionalFormatting>
  <conditionalFormatting sqref="BF11">
    <cfRule type="duplicateValues" dxfId="1566" priority="20"/>
  </conditionalFormatting>
  <conditionalFormatting sqref="AP12">
    <cfRule type="containsText" dxfId="1565" priority="6" operator="containsText" text=" ">
      <formula>NOT(ISERROR(SEARCH(" ",AP12)))</formula>
    </cfRule>
  </conditionalFormatting>
  <conditionalFormatting sqref="BE13:BF13">
    <cfRule type="containsText" dxfId="1564" priority="46" operator="containsText" text=" ">
      <formula>NOT(ISERROR(SEARCH(" ",BE13)))</formula>
    </cfRule>
  </conditionalFormatting>
  <conditionalFormatting sqref="BF13">
    <cfRule type="duplicateValues" dxfId="1563" priority="47"/>
  </conditionalFormatting>
  <conditionalFormatting sqref="BG13">
    <cfRule type="containsText" dxfId="1562" priority="45" operator="containsText" text=" ">
      <formula>NOT(ISERROR(SEARCH(" ",BG13)))</formula>
    </cfRule>
  </conditionalFormatting>
  <conditionalFormatting sqref="BF14">
    <cfRule type="duplicateValues" dxfId="1561" priority="69"/>
  </conditionalFormatting>
  <conditionalFormatting sqref="BE19:BF19">
    <cfRule type="containsText" dxfId="1560" priority="52" operator="containsText" text=" ">
      <formula>NOT(ISERROR(SEARCH(" ",BE19)))</formula>
    </cfRule>
  </conditionalFormatting>
  <conditionalFormatting sqref="BF19">
    <cfRule type="duplicateValues" dxfId="1559" priority="53"/>
  </conditionalFormatting>
  <conditionalFormatting sqref="BG19">
    <cfRule type="containsText" dxfId="1558" priority="51" operator="containsText" text=" ">
      <formula>NOT(ISERROR(SEARCH(" ",BG19)))</formula>
    </cfRule>
  </conditionalFormatting>
  <conditionalFormatting sqref="BF20">
    <cfRule type="duplicateValues" dxfId="1557" priority="68"/>
  </conditionalFormatting>
  <conditionalFormatting sqref="BN20">
    <cfRule type="duplicateValues" dxfId="1556" priority="70"/>
  </conditionalFormatting>
  <conditionalFormatting sqref="BE24:BF24">
    <cfRule type="containsText" dxfId="1555" priority="49" operator="containsText" text=" ">
      <formula>NOT(ISERROR(SEARCH(" ",BE24)))</formula>
    </cfRule>
  </conditionalFormatting>
  <conditionalFormatting sqref="BF24">
    <cfRule type="duplicateValues" dxfId="1554" priority="50"/>
  </conditionalFormatting>
  <conditionalFormatting sqref="BG24">
    <cfRule type="containsText" dxfId="1553" priority="48" operator="containsText" text=" ">
      <formula>NOT(ISERROR(SEARCH(" ",BG24)))</formula>
    </cfRule>
  </conditionalFormatting>
  <conditionalFormatting sqref="BF25">
    <cfRule type="duplicateValues" dxfId="1552" priority="67"/>
  </conditionalFormatting>
  <conditionalFormatting sqref="BE35:BF35">
    <cfRule type="containsText" dxfId="1551" priority="43" operator="containsText" text=" ">
      <formula>NOT(ISERROR(SEARCH(" ",BE35)))</formula>
    </cfRule>
  </conditionalFormatting>
  <conditionalFormatting sqref="BF35">
    <cfRule type="duplicateValues" dxfId="1550" priority="44"/>
  </conditionalFormatting>
  <conditionalFormatting sqref="BG35">
    <cfRule type="containsText" dxfId="1549" priority="42" operator="containsText" text=" ">
      <formula>NOT(ISERROR(SEARCH(" ",BG35)))</formula>
    </cfRule>
  </conditionalFormatting>
  <conditionalFormatting sqref="S1:S4">
    <cfRule type="containsText" dxfId="1548" priority="81" operator="containsText" text=" ">
      <formula>NOT(ISERROR(SEARCH(" ",S1)))</formula>
    </cfRule>
  </conditionalFormatting>
  <conditionalFormatting sqref="AH5:AH9">
    <cfRule type="containsText" dxfId="1547" priority="96" operator="containsText" text=" ">
      <formula>NOT(ISERROR(SEARCH(" ",AH5)))</formula>
    </cfRule>
  </conditionalFormatting>
  <conditionalFormatting sqref="AR6:AR9">
    <cfRule type="containsText" dxfId="1546" priority="38" operator="containsText" text=" ">
      <formula>NOT(ISERROR(SEARCH(" ",AR6)))</formula>
    </cfRule>
  </conditionalFormatting>
  <conditionalFormatting sqref="BB21:BB25">
    <cfRule type="containsText" dxfId="1545" priority="33" operator="containsText" text=" ">
      <formula>NOT(ISERROR(SEARCH(" ",BB21)))</formula>
    </cfRule>
  </conditionalFormatting>
  <conditionalFormatting sqref="BG47:BG49">
    <cfRule type="containsText" dxfId="1544" priority="54" operator="containsText" text=" ">
      <formula>NOT(ISERROR(SEARCH(" ",BG47)))</formula>
    </cfRule>
  </conditionalFormatting>
  <conditionalFormatting sqref="AB6:AB8 AB5:AC5 AI5:AK5 R4 AI6:AI9 AB18:AC18 AG17:AI20 A18:Z18 A14:AI16 A17:AC17 A19:AC20 A21:AI1048576 AJ6:AK8 T1:U8 A4:P4 R9:U9 O9:P9 A13:M13 O13:AI13 N7:N10 K6:N6 J8:M8 AS9:AY10 AJ10:AM10 BB7:BB10 AZ5:BB6 BN6:XFD9 AZ7:BA7 BB12:BB17 AJ12:AM12 AS12:AY12 N12 A9:M9 K7:M7 J6:J7 A1:R3 A5:N5 A6:I8">
    <cfRule type="containsText" dxfId="1543" priority="117" operator="containsText" text=" ">
      <formula>NOT(ISERROR(SEARCH(" ",A1)))</formula>
    </cfRule>
  </conditionalFormatting>
  <conditionalFormatting sqref="V5:Y9 V1:AD3">
    <cfRule type="containsText" dxfId="1542" priority="121" operator="containsText" text=" ">
      <formula>NOT(ISERROR(SEARCH(" ",V1)))</formula>
    </cfRule>
  </conditionalFormatting>
  <conditionalFormatting sqref="AE5:AF5 AJ13:AL32 AS1:AU2 AV13:AY31 V4:AI4 AM13:AO31 AT29:AU29 AG1:AO3 AZ1:XFD4 BN27:XFD27 BN32:XFD32 BD6:BM10 BD13 BH13:XFD13 BD14:XFD16 BD17:BL17 BD22:BL22 BC18:XFD18 BC19:BD19 BH19:XFD19 BD20:XFD21 BD23:XFD23 BD24 BH24:XFD24 BC26:XFD26 BC27:BL27 BC28:XFD31 BN22:XFD22 BD5:XFD5 BN17:XFD17 BN10:XFD10 BD25:XFD25 BD12:XFD12 AK4 AS3:AY4 AM4:AO4 AR13:AU28 AR29 AR30:AU31">
    <cfRule type="containsText" dxfId="1541" priority="79" operator="containsText" text=" ">
      <formula>NOT(ISERROR(SEARCH(" ",V1)))</formula>
    </cfRule>
  </conditionalFormatting>
  <conditionalFormatting sqref="AE1:AF3">
    <cfRule type="containsText" dxfId="1540" priority="80" operator="containsText" text=" ">
      <formula>NOT(ISERROR(SEARCH(" ",AE1)))</formula>
    </cfRule>
  </conditionalFormatting>
  <conditionalFormatting sqref="AP13:AQ31 AP1:AQ4">
    <cfRule type="containsText" dxfId="1539" priority="7" operator="containsText" text=" ">
      <formula>NOT(ISERROR(SEARCH(" ",AP1)))</formula>
    </cfRule>
  </conditionalFormatting>
  <conditionalFormatting sqref="AR1 AR3:AR4">
    <cfRule type="containsText" dxfId="1538" priority="39" operator="containsText" text=" ">
      <formula>NOT(ISERROR(SEARCH(" ",AR1)))</formula>
    </cfRule>
  </conditionalFormatting>
  <conditionalFormatting sqref="AV1:AY2">
    <cfRule type="containsText" dxfId="1537" priority="29" operator="containsText" text=" ">
      <formula>NOT(ISERROR(SEARCH(" ",AV1)))</formula>
    </cfRule>
  </conditionalFormatting>
  <conditionalFormatting sqref="BF15:BF18 BF1:BF10 BF21:BF23 BF26:BF34 BF36:BF39 BF12 BF43:BF1048576">
    <cfRule type="duplicateValues" dxfId="1536" priority="72"/>
  </conditionalFormatting>
  <conditionalFormatting sqref="AR2 BE43:BE49">
    <cfRule type="containsText" dxfId="1535" priority="35" operator="containsText" text=" ">
      <formula>NOT(ISERROR(SEARCH(" ",AR2)))</formula>
    </cfRule>
  </conditionalFormatting>
  <conditionalFormatting sqref="Q4 AM32:AO32 AJ33:AO1048576 BH35:XFD35 BF36:XFD39 BF47:BF49 BH40:XFD42 BF43:XFD46 BE36:BE38 BE33:XFD34 BE50:XFD1048576 BH47:XFD49 AR33:BD1048576 AR32:BL32">
    <cfRule type="containsText" dxfId="1534" priority="71" operator="containsText" text=" ">
      <formula>NOT(ISERROR(SEARCH(" ",Q4)))</formula>
    </cfRule>
  </conditionalFormatting>
  <conditionalFormatting sqref="Z5 AJ9:AM9 AS5:AY8 AN6:AN10 AN12 AL5:AM8">
    <cfRule type="containsText" dxfId="1533" priority="75" operator="containsText" text=" ">
      <formula>NOT(ISERROR(SEARCH(" ",Z5)))</formula>
    </cfRule>
  </conditionalFormatting>
  <conditionalFormatting sqref="AD7:AF7 AG5:AG7 AD8:AG9 AC6:AF6 AB6:AB8 AB5:AC5">
    <cfRule type="containsText" dxfId="1532" priority="120" operator="containsText" text=" ">
      <formula>NOT(ISERROR(SEARCH(" ",AB5)))</formula>
    </cfRule>
  </conditionalFormatting>
  <conditionalFormatting sqref="AN5:AO5 AO6:AO10 AO12">
    <cfRule type="containsText" dxfId="1531" priority="40" operator="containsText" text=" ">
      <formula>NOT(ISERROR(SEARCH(" ",AN5)))</formula>
    </cfRule>
  </conditionalFormatting>
  <conditionalFormatting sqref="AP5:AQ5 AQ6:AQ12 AP6:AP11">
    <cfRule type="containsText" dxfId="1530" priority="4" operator="containsText" text=" ">
      <formula>NOT(ISERROR(SEARCH(" ",AP5)))</formula>
    </cfRule>
  </conditionalFormatting>
  <conditionalFormatting sqref="AZ18:BB19 AZ8:BA10 AZ26:BB31 AZ20:BA25 AZ12:BA17">
    <cfRule type="containsText" dxfId="1529" priority="66" operator="containsText" text=" ">
      <formula>NOT(ISERROR(SEARCH(" ",AZ8)))</formula>
    </cfRule>
  </conditionalFormatting>
  <conditionalFormatting sqref="AS9:AY10 AS12:AY12">
    <cfRule type="containsText" dxfId="1528" priority="83" operator="containsText" text=" ">
      <formula>NOT(ISERROR(SEARCH(" ",AS9)))</formula>
    </cfRule>
  </conditionalFormatting>
  <conditionalFormatting sqref="AI10 R10:U10 AB10 A10:C10 J10:M10 N13 O10:P10 O12:P12 J12:M12 A12:G12 AB12 R12:U12 AI12 E10:G10">
    <cfRule type="containsText" dxfId="1527" priority="103" operator="containsText" text=" ">
      <formula>NOT(ISERROR(SEARCH(" ",A10)))</formula>
    </cfRule>
  </conditionalFormatting>
  <conditionalFormatting sqref="H10 H12:I12">
    <cfRule type="containsText" dxfId="1526" priority="84" operator="containsText" text=" ">
      <formula>NOT(ISERROR(SEARCH(" ",H10)))</formula>
    </cfRule>
  </conditionalFormatting>
  <conditionalFormatting sqref="V10:X10 V12:Y12">
    <cfRule type="containsText" dxfId="1525" priority="106" operator="containsText" text=" ">
      <formula>NOT(ISERROR(SEARCH(" ",V10)))</formula>
    </cfRule>
  </conditionalFormatting>
  <conditionalFormatting sqref="Z10 Z12">
    <cfRule type="containsText" dxfId="1524" priority="87" operator="containsText" text=" ">
      <formula>NOT(ISERROR(SEARCH(" ",Z10)))</formula>
    </cfRule>
  </conditionalFormatting>
  <conditionalFormatting sqref="AA10 AA12">
    <cfRule type="containsText" dxfId="1523" priority="63" operator="containsText" text=" ">
      <formula>NOT(ISERROR(SEARCH(" ",AA10)))</formula>
    </cfRule>
  </conditionalFormatting>
  <conditionalFormatting sqref="AD10:AG10 AB10 AB12 AD12:AG12">
    <cfRule type="containsText" dxfId="1522" priority="105" operator="containsText" text=" ">
      <formula>NOT(ISERROR(SEARCH(" ",AB10)))</formula>
    </cfRule>
  </conditionalFormatting>
  <conditionalFormatting sqref="AC10 AC12">
    <cfRule type="containsText" dxfId="1521" priority="104" operator="containsText" text=" ">
      <formula>NOT(ISERROR(SEARCH(" ",AC10)))</formula>
    </cfRule>
  </conditionalFormatting>
  <conditionalFormatting sqref="AH10 AH12">
    <cfRule type="containsText" dxfId="1520" priority="95" operator="containsText" text=" ">
      <formula>NOT(ISERROR(SEARCH(" ",AH10)))</formula>
    </cfRule>
  </conditionalFormatting>
  <conditionalFormatting sqref="AR10 AR12">
    <cfRule type="containsText" dxfId="1519" priority="30" operator="containsText" text=" ">
      <formula>NOT(ISERROR(SEARCH(" ",AR10)))</formula>
    </cfRule>
  </conditionalFormatting>
  <conditionalFormatting sqref="AB11 AI11:AK11 T11:U11 A11:C11 BB11 BN11:XFD11 E11:H11 J11:N11">
    <cfRule type="containsText" dxfId="1518" priority="26" operator="containsText" text=" ">
      <formula>NOT(ISERROR(SEARCH(" ",A11)))</formula>
    </cfRule>
  </conditionalFormatting>
  <conditionalFormatting sqref="AD11:AG11 AB11">
    <cfRule type="containsText" dxfId="1517" priority="27" operator="containsText" text=" ">
      <formula>NOT(ISERROR(SEARCH(" ",AB11)))</formula>
    </cfRule>
  </conditionalFormatting>
  <conditionalFormatting sqref="AS11:AY11 AL11:AN11">
    <cfRule type="containsText" dxfId="1516" priority="21" operator="containsText" text=" ">
      <formula>NOT(ISERROR(SEARCH(" ",AL11)))</formula>
    </cfRule>
  </conditionalFormatting>
  <conditionalFormatting sqref="BB20:BC20 BC21:BC25">
    <cfRule type="containsText" dxfId="1515" priority="32" operator="containsText" text=" ">
      <formula>NOT(ISERROR(SEARCH(" ",BB20)))</formula>
    </cfRule>
  </conditionalFormatting>
  <conditionalFormatting sqref="AP32:AQ1048576">
    <cfRule type="containsText" dxfId="1514" priority="5" operator="containsText" text=" ">
      <formula>NOT(ISERROR(SEARCH(" ",AP32)))</formula>
    </cfRule>
  </conditionalFormatting>
  <pageMargins left="0.69930555555555596" right="0.69930555555555596" top="0.75" bottom="0.75" header="0.3" footer="0.3"/>
  <pageSetup paperSize="9" orientation="portrait" horizontalDpi="300" verticalDpi="300"/>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0000"/>
  </sheetPr>
  <dimension ref="A1:V52"/>
  <sheetViews>
    <sheetView workbookViewId="0">
      <selection activeCell="Y15" sqref="Y15"/>
    </sheetView>
  </sheetViews>
  <sheetFormatPr defaultColWidth="9" defaultRowHeight="15.6" x14ac:dyDescent="0.25"/>
  <cols>
    <col min="1" max="2" width="7" customWidth="1"/>
    <col min="3" max="3" width="11.21875" customWidth="1"/>
    <col min="4" max="4" width="11.6640625" customWidth="1"/>
    <col min="5" max="5" width="10.6640625" customWidth="1"/>
    <col min="6" max="6" width="13.44140625" customWidth="1"/>
    <col min="7" max="7" width="10.109375" customWidth="1"/>
    <col min="9" max="10" width="9" style="1"/>
    <col min="11" max="11" width="7.77734375" style="1" customWidth="1"/>
    <col min="12" max="12" width="8" style="1" customWidth="1"/>
    <col min="13" max="13" width="7" style="1" customWidth="1"/>
    <col min="14" max="14" width="9.6640625" style="1" customWidth="1"/>
    <col min="15" max="15" width="9" style="1"/>
    <col min="16" max="16" width="10.109375" style="1" customWidth="1"/>
    <col min="17" max="17" width="9" style="1"/>
    <col min="18" max="18" width="9.21875" style="1" customWidth="1"/>
    <col min="19" max="19" width="13.109375" style="1" customWidth="1"/>
    <col min="20" max="20" width="9.6640625" style="1" customWidth="1"/>
    <col min="21" max="21" width="9" style="1"/>
    <col min="22" max="22" width="9.44140625" customWidth="1"/>
  </cols>
  <sheetData>
    <row r="1" spans="1:21" ht="45" x14ac:dyDescent="0.35">
      <c r="A1" s="2" t="s">
        <v>0</v>
      </c>
      <c r="B1" s="2" t="s">
        <v>1</v>
      </c>
      <c r="C1" s="2" t="s">
        <v>1</v>
      </c>
      <c r="D1" s="2" t="s">
        <v>1</v>
      </c>
      <c r="E1" s="2" t="s">
        <v>1</v>
      </c>
      <c r="F1" s="2" t="s">
        <v>1</v>
      </c>
      <c r="G1" s="2" t="s">
        <v>0</v>
      </c>
      <c r="I1" s="6" t="s">
        <v>1525</v>
      </c>
      <c r="K1" s="7" t="s">
        <v>1526</v>
      </c>
      <c r="L1" s="8" t="s">
        <v>1497</v>
      </c>
      <c r="M1" s="9" t="s">
        <v>1527</v>
      </c>
      <c r="N1" s="9" t="s">
        <v>1528</v>
      </c>
      <c r="O1" s="9" t="s">
        <v>1529</v>
      </c>
      <c r="P1" s="9" t="s">
        <v>1530</v>
      </c>
      <c r="Q1" s="17" t="s">
        <v>1531</v>
      </c>
      <c r="R1" s="18" t="s">
        <v>1532</v>
      </c>
      <c r="S1" s="6" t="s">
        <v>1533</v>
      </c>
      <c r="T1" s="6" t="s">
        <v>1534</v>
      </c>
    </row>
    <row r="2" spans="1:21" x14ac:dyDescent="0.35">
      <c r="A2" s="2" t="s">
        <v>7</v>
      </c>
      <c r="B2" s="2" t="s">
        <v>7</v>
      </c>
      <c r="C2" s="2" t="s">
        <v>7</v>
      </c>
      <c r="D2" s="2" t="s">
        <v>7</v>
      </c>
      <c r="E2" s="2" t="s">
        <v>7</v>
      </c>
      <c r="F2" s="2" t="s">
        <v>7</v>
      </c>
      <c r="G2" s="2" t="s">
        <v>7</v>
      </c>
      <c r="I2" s="1">
        <f>100*1000</f>
        <v>100000</v>
      </c>
      <c r="K2" s="10">
        <v>0</v>
      </c>
      <c r="L2" s="11">
        <v>20</v>
      </c>
      <c r="M2" s="11">
        <f>L2</f>
        <v>20</v>
      </c>
      <c r="N2" s="11">
        <v>20</v>
      </c>
      <c r="O2" s="11">
        <v>0</v>
      </c>
      <c r="P2" s="11">
        <v>0</v>
      </c>
      <c r="Q2" s="19">
        <v>0</v>
      </c>
      <c r="R2" s="20">
        <v>0</v>
      </c>
      <c r="S2" s="20">
        <f t="shared" ref="S2:S8" si="0">R3</f>
        <v>3472.2222222222217</v>
      </c>
      <c r="T2" s="1">
        <v>0</v>
      </c>
      <c r="U2" s="20">
        <f>S2</f>
        <v>3472.2222222222217</v>
      </c>
    </row>
    <row r="3" spans="1:21" ht="30" x14ac:dyDescent="0.35">
      <c r="A3" s="2" t="s">
        <v>380</v>
      </c>
      <c r="B3" s="3" t="s">
        <v>5</v>
      </c>
      <c r="C3" s="2" t="s">
        <v>1468</v>
      </c>
      <c r="D3" s="3" t="s">
        <v>1535</v>
      </c>
      <c r="E3" s="2" t="s">
        <v>1502</v>
      </c>
      <c r="F3" s="2" t="s">
        <v>1503</v>
      </c>
      <c r="G3" s="3" t="s">
        <v>1504</v>
      </c>
      <c r="K3" s="10">
        <v>1</v>
      </c>
      <c r="L3" s="11">
        <v>30</v>
      </c>
      <c r="M3" s="11">
        <f t="shared" ref="M3:M12" si="1">L3</f>
        <v>30</v>
      </c>
      <c r="N3" s="11">
        <f>L3</f>
        <v>30</v>
      </c>
      <c r="O3" s="11">
        <v>660</v>
      </c>
      <c r="P3" s="11">
        <v>1</v>
      </c>
      <c r="Q3" s="19">
        <f t="shared" ref="Q3:Q11" si="2">L3</f>
        <v>30</v>
      </c>
      <c r="R3" s="20">
        <f t="shared" ref="R3:R12" si="3">1/(0.96/L2)/6*1000</f>
        <v>3472.2222222222217</v>
      </c>
      <c r="S3" s="20">
        <f t="shared" si="0"/>
        <v>5208.333333333333</v>
      </c>
      <c r="T3" s="20">
        <f t="shared" ref="T3:T9" si="4">S3/O3*P3</f>
        <v>7.891414141414141</v>
      </c>
      <c r="U3" s="20">
        <f>U2+S3</f>
        <v>8680.5555555555547</v>
      </c>
    </row>
    <row r="4" spans="1:21" ht="26.4" x14ac:dyDescent="0.25">
      <c r="A4" s="4" t="s">
        <v>1526</v>
      </c>
      <c r="B4" s="4" t="s">
        <v>1497</v>
      </c>
      <c r="C4" s="4" t="s">
        <v>1527</v>
      </c>
      <c r="D4" s="4" t="s">
        <v>1528</v>
      </c>
      <c r="E4" s="4" t="s">
        <v>1529</v>
      </c>
      <c r="F4" s="4" t="s">
        <v>1530</v>
      </c>
      <c r="G4" s="4" t="s">
        <v>1531</v>
      </c>
      <c r="H4" s="5">
        <f>10+100+20+100+10</f>
        <v>240</v>
      </c>
      <c r="I4"/>
      <c r="J4" s="12" t="s">
        <v>1536</v>
      </c>
      <c r="K4" s="10">
        <v>2</v>
      </c>
      <c r="L4" s="11">
        <v>50</v>
      </c>
      <c r="M4" s="11">
        <f t="shared" si="1"/>
        <v>50</v>
      </c>
      <c r="N4" s="11">
        <f t="shared" ref="N4:N12" si="5">L4</f>
        <v>50</v>
      </c>
      <c r="O4" s="11">
        <f>O3</f>
        <v>660</v>
      </c>
      <c r="P4" s="11">
        <v>2</v>
      </c>
      <c r="Q4" s="19">
        <f t="shared" si="2"/>
        <v>50</v>
      </c>
      <c r="R4" s="20">
        <f t="shared" si="3"/>
        <v>5208.333333333333</v>
      </c>
      <c r="S4" s="20">
        <f t="shared" si="0"/>
        <v>8680.5555555555547</v>
      </c>
      <c r="T4" s="20">
        <f t="shared" si="4"/>
        <v>26.304713804713803</v>
      </c>
      <c r="U4" s="20">
        <f t="shared" ref="U4:U11" si="6">U3+S4</f>
        <v>17361.111111111109</v>
      </c>
    </row>
    <row r="5" spans="1:21" x14ac:dyDescent="0.25">
      <c r="A5" s="1">
        <v>0</v>
      </c>
      <c r="B5" s="1">
        <v>20</v>
      </c>
      <c r="C5" s="1">
        <v>20</v>
      </c>
      <c r="D5" s="1">
        <v>20</v>
      </c>
      <c r="E5" s="1">
        <v>0</v>
      </c>
      <c r="F5" s="1">
        <v>0</v>
      </c>
      <c r="G5" s="1">
        <v>0</v>
      </c>
      <c r="K5" s="10">
        <v>3</v>
      </c>
      <c r="L5" s="11">
        <v>80</v>
      </c>
      <c r="M5" s="11">
        <f t="shared" si="1"/>
        <v>80</v>
      </c>
      <c r="N5" s="11">
        <f t="shared" si="5"/>
        <v>80</v>
      </c>
      <c r="O5" s="11">
        <f t="shared" ref="O5:O12" si="7">O4</f>
        <v>660</v>
      </c>
      <c r="P5" s="11">
        <v>3</v>
      </c>
      <c r="Q5" s="19">
        <f t="shared" si="2"/>
        <v>80</v>
      </c>
      <c r="R5" s="20">
        <f t="shared" si="3"/>
        <v>8680.5555555555547</v>
      </c>
      <c r="S5" s="20">
        <f t="shared" si="0"/>
        <v>13888.888888888887</v>
      </c>
      <c r="T5" s="20">
        <f t="shared" si="4"/>
        <v>63.131313131313121</v>
      </c>
      <c r="U5" s="20">
        <f t="shared" si="6"/>
        <v>31249.999999999996</v>
      </c>
    </row>
    <row r="6" spans="1:21" x14ac:dyDescent="0.25">
      <c r="A6" s="1">
        <v>1</v>
      </c>
      <c r="B6" s="1">
        <v>30</v>
      </c>
      <c r="C6" s="1">
        <v>30</v>
      </c>
      <c r="D6" s="1">
        <v>30</v>
      </c>
      <c r="E6" s="1">
        <v>660</v>
      </c>
      <c r="F6" s="1">
        <v>1</v>
      </c>
      <c r="G6" s="1">
        <v>30</v>
      </c>
      <c r="K6" s="10">
        <v>4</v>
      </c>
      <c r="L6" s="11">
        <v>100</v>
      </c>
      <c r="M6" s="11">
        <f t="shared" si="1"/>
        <v>100</v>
      </c>
      <c r="N6" s="11">
        <f t="shared" si="5"/>
        <v>100</v>
      </c>
      <c r="O6" s="11">
        <f t="shared" si="7"/>
        <v>660</v>
      </c>
      <c r="P6" s="11">
        <v>4</v>
      </c>
      <c r="Q6" s="19">
        <f t="shared" si="2"/>
        <v>100</v>
      </c>
      <c r="R6" s="20">
        <f t="shared" si="3"/>
        <v>13888.888888888887</v>
      </c>
      <c r="S6" s="20">
        <f t="shared" si="0"/>
        <v>17361.111111111109</v>
      </c>
      <c r="T6" s="20">
        <f t="shared" si="4"/>
        <v>105.21885521885521</v>
      </c>
      <c r="U6" s="20">
        <f t="shared" si="6"/>
        <v>48611.111111111109</v>
      </c>
    </row>
    <row r="7" spans="1:21" x14ac:dyDescent="0.25">
      <c r="A7" s="1">
        <v>2</v>
      </c>
      <c r="B7" s="1">
        <v>50</v>
      </c>
      <c r="C7" s="1">
        <v>50</v>
      </c>
      <c r="D7" s="1">
        <v>50</v>
      </c>
      <c r="E7" s="1">
        <v>660</v>
      </c>
      <c r="F7" s="1">
        <v>2</v>
      </c>
      <c r="G7" s="1">
        <v>50</v>
      </c>
      <c r="K7" s="10">
        <v>5</v>
      </c>
      <c r="L7" s="11">
        <v>120</v>
      </c>
      <c r="M7" s="11">
        <f t="shared" si="1"/>
        <v>120</v>
      </c>
      <c r="N7" s="11">
        <f t="shared" si="5"/>
        <v>120</v>
      </c>
      <c r="O7" s="11">
        <f t="shared" si="7"/>
        <v>660</v>
      </c>
      <c r="P7" s="11">
        <v>5</v>
      </c>
      <c r="Q7" s="19">
        <f t="shared" si="2"/>
        <v>120</v>
      </c>
      <c r="R7" s="20">
        <f t="shared" si="3"/>
        <v>17361.111111111109</v>
      </c>
      <c r="S7" s="20">
        <f t="shared" si="0"/>
        <v>20833.333333333332</v>
      </c>
      <c r="T7" s="20">
        <f t="shared" si="4"/>
        <v>157.82828282828282</v>
      </c>
      <c r="U7" s="20">
        <f t="shared" si="6"/>
        <v>69444.444444444438</v>
      </c>
    </row>
    <row r="8" spans="1:21" x14ac:dyDescent="0.25">
      <c r="A8" s="1">
        <v>3</v>
      </c>
      <c r="B8" s="1">
        <v>80</v>
      </c>
      <c r="C8" s="1">
        <v>80</v>
      </c>
      <c r="D8" s="1">
        <v>80</v>
      </c>
      <c r="E8" s="1">
        <v>660</v>
      </c>
      <c r="F8" s="1">
        <v>3</v>
      </c>
      <c r="G8" s="1">
        <v>80</v>
      </c>
      <c r="K8" s="10">
        <v>6</v>
      </c>
      <c r="L8" s="11">
        <v>150</v>
      </c>
      <c r="M8" s="11">
        <f t="shared" si="1"/>
        <v>150</v>
      </c>
      <c r="N8" s="11">
        <f t="shared" si="5"/>
        <v>150</v>
      </c>
      <c r="O8" s="11">
        <f t="shared" si="7"/>
        <v>660</v>
      </c>
      <c r="P8" s="11">
        <v>6</v>
      </c>
      <c r="Q8" s="19">
        <f t="shared" si="2"/>
        <v>150</v>
      </c>
      <c r="R8" s="20">
        <f t="shared" si="3"/>
        <v>20833.333333333332</v>
      </c>
      <c r="S8" s="20">
        <f t="shared" si="0"/>
        <v>26041.666666666668</v>
      </c>
      <c r="T8" s="20">
        <f t="shared" si="4"/>
        <v>236.74242424242425</v>
      </c>
      <c r="U8" s="20">
        <f t="shared" si="6"/>
        <v>95486.111111111109</v>
      </c>
    </row>
    <row r="9" spans="1:21" x14ac:dyDescent="0.25">
      <c r="A9" s="1">
        <v>4</v>
      </c>
      <c r="B9" s="1">
        <v>100</v>
      </c>
      <c r="C9" s="1">
        <v>100</v>
      </c>
      <c r="D9" s="1">
        <v>100</v>
      </c>
      <c r="E9" s="1">
        <v>660</v>
      </c>
      <c r="F9" s="1">
        <v>4</v>
      </c>
      <c r="G9" s="1">
        <v>100</v>
      </c>
      <c r="K9" s="10">
        <v>7</v>
      </c>
      <c r="L9" s="11">
        <v>150</v>
      </c>
      <c r="M9" s="11">
        <f t="shared" si="1"/>
        <v>150</v>
      </c>
      <c r="N9" s="11">
        <f t="shared" si="5"/>
        <v>150</v>
      </c>
      <c r="O9" s="11">
        <f t="shared" si="7"/>
        <v>660</v>
      </c>
      <c r="P9" s="11">
        <v>7</v>
      </c>
      <c r="Q9" s="19">
        <f t="shared" si="2"/>
        <v>150</v>
      </c>
      <c r="R9" s="20">
        <f t="shared" si="3"/>
        <v>26041.666666666668</v>
      </c>
      <c r="S9" s="20">
        <f>I2-SUM(S1:S8)</f>
        <v>4513.8888888888905</v>
      </c>
      <c r="T9" s="20">
        <f t="shared" si="4"/>
        <v>47.874579124579142</v>
      </c>
      <c r="U9" s="20">
        <f t="shared" si="6"/>
        <v>100000</v>
      </c>
    </row>
    <row r="10" spans="1:21" x14ac:dyDescent="0.25">
      <c r="A10" s="1">
        <v>5</v>
      </c>
      <c r="B10" s="1">
        <v>120</v>
      </c>
      <c r="C10" s="1">
        <v>120</v>
      </c>
      <c r="D10" s="1">
        <v>120</v>
      </c>
      <c r="E10" s="1">
        <v>660</v>
      </c>
      <c r="F10" s="1">
        <v>5</v>
      </c>
      <c r="G10" s="1">
        <v>120</v>
      </c>
      <c r="K10" s="10">
        <v>8</v>
      </c>
      <c r="L10" s="11">
        <v>200</v>
      </c>
      <c r="M10" s="11">
        <f t="shared" si="1"/>
        <v>200</v>
      </c>
      <c r="N10" s="11">
        <f t="shared" si="5"/>
        <v>200</v>
      </c>
      <c r="O10" s="11">
        <f t="shared" si="7"/>
        <v>660</v>
      </c>
      <c r="P10" s="11">
        <v>8</v>
      </c>
      <c r="Q10" s="19">
        <f t="shared" si="2"/>
        <v>200</v>
      </c>
      <c r="R10" s="20">
        <f t="shared" si="3"/>
        <v>26041.666666666668</v>
      </c>
      <c r="S10" s="20"/>
      <c r="T10" s="20"/>
      <c r="U10" s="20">
        <f t="shared" si="6"/>
        <v>100000</v>
      </c>
    </row>
    <row r="11" spans="1:21" x14ac:dyDescent="0.25">
      <c r="A11" s="1">
        <v>6</v>
      </c>
      <c r="B11" s="1">
        <v>150</v>
      </c>
      <c r="C11" s="1">
        <v>150</v>
      </c>
      <c r="D11" s="1">
        <v>150</v>
      </c>
      <c r="E11" s="1">
        <v>660</v>
      </c>
      <c r="F11" s="1">
        <v>6</v>
      </c>
      <c r="G11" s="1">
        <v>150</v>
      </c>
      <c r="K11" s="10">
        <v>9</v>
      </c>
      <c r="L11" s="11">
        <v>250</v>
      </c>
      <c r="M11" s="11">
        <f t="shared" si="1"/>
        <v>250</v>
      </c>
      <c r="N11" s="11">
        <f t="shared" si="5"/>
        <v>250</v>
      </c>
      <c r="O11" s="11">
        <f t="shared" si="7"/>
        <v>660</v>
      </c>
      <c r="P11" s="11">
        <v>9</v>
      </c>
      <c r="Q11" s="19">
        <f t="shared" si="2"/>
        <v>250</v>
      </c>
      <c r="R11" s="20">
        <f t="shared" si="3"/>
        <v>34722.222222222219</v>
      </c>
      <c r="S11" s="20"/>
      <c r="T11" s="20"/>
      <c r="U11" s="20">
        <f t="shared" si="6"/>
        <v>100000</v>
      </c>
    </row>
    <row r="12" spans="1:21" x14ac:dyDescent="0.25">
      <c r="A12" s="1">
        <v>7</v>
      </c>
      <c r="B12" s="1">
        <v>150</v>
      </c>
      <c r="C12" s="1">
        <v>150</v>
      </c>
      <c r="D12" s="1">
        <v>150</v>
      </c>
      <c r="E12" s="1">
        <v>660</v>
      </c>
      <c r="F12" s="1">
        <v>7</v>
      </c>
      <c r="G12" s="1">
        <v>150</v>
      </c>
      <c r="K12" s="13">
        <v>10</v>
      </c>
      <c r="L12" s="14">
        <v>300</v>
      </c>
      <c r="M12" s="14">
        <f t="shared" si="1"/>
        <v>300</v>
      </c>
      <c r="N12" s="14">
        <f t="shared" si="5"/>
        <v>300</v>
      </c>
      <c r="O12" s="14">
        <f t="shared" si="7"/>
        <v>660</v>
      </c>
      <c r="P12" s="14">
        <v>10</v>
      </c>
      <c r="Q12" s="21">
        <f t="shared" ref="Q12" si="8">L12</f>
        <v>300</v>
      </c>
      <c r="R12" s="20">
        <f t="shared" si="3"/>
        <v>43402.777777777781</v>
      </c>
      <c r="U12" s="20"/>
    </row>
    <row r="13" spans="1:21" x14ac:dyDescent="0.25">
      <c r="A13" s="1">
        <v>8</v>
      </c>
      <c r="B13" s="1">
        <v>200</v>
      </c>
      <c r="C13" s="1">
        <v>200</v>
      </c>
      <c r="D13" s="1">
        <v>200</v>
      </c>
      <c r="E13" s="1">
        <v>660</v>
      </c>
      <c r="F13" s="1">
        <v>8</v>
      </c>
      <c r="G13" s="1">
        <v>200</v>
      </c>
      <c r="S13" s="22" t="s">
        <v>1537</v>
      </c>
      <c r="T13" s="23">
        <f>SUM(T2:T9)</f>
        <v>644.99158249158245</v>
      </c>
      <c r="U13" s="20"/>
    </row>
    <row r="14" spans="1:21" x14ac:dyDescent="0.25">
      <c r="A14" s="1">
        <v>9</v>
      </c>
      <c r="B14" s="1">
        <v>250</v>
      </c>
      <c r="C14" s="1">
        <v>250</v>
      </c>
      <c r="D14" s="1">
        <v>250</v>
      </c>
      <c r="E14" s="1">
        <v>660</v>
      </c>
      <c r="F14" s="1">
        <v>9</v>
      </c>
      <c r="G14" s="1">
        <v>250</v>
      </c>
      <c r="S14" s="24" t="s">
        <v>1538</v>
      </c>
      <c r="T14" s="19">
        <f>SUM(N2:N8)</f>
        <v>550</v>
      </c>
      <c r="U14" s="20"/>
    </row>
    <row r="15" spans="1:21" x14ac:dyDescent="0.25">
      <c r="A15" s="1">
        <v>10</v>
      </c>
      <c r="B15" s="1">
        <v>300</v>
      </c>
      <c r="C15" s="1">
        <v>300</v>
      </c>
      <c r="D15" s="1">
        <v>300</v>
      </c>
      <c r="E15" s="1">
        <v>660</v>
      </c>
      <c r="F15" s="1">
        <v>10</v>
      </c>
      <c r="G15" s="1">
        <v>300</v>
      </c>
      <c r="S15" s="24" t="s">
        <v>1518</v>
      </c>
      <c r="T15" s="19">
        <f>Q9</f>
        <v>150</v>
      </c>
      <c r="U15" s="20"/>
    </row>
    <row r="16" spans="1:21" x14ac:dyDescent="0.25">
      <c r="S16" s="25" t="s">
        <v>1539</v>
      </c>
      <c r="T16" s="26">
        <f>SUM(T13:T15)</f>
        <v>1344.9915824915824</v>
      </c>
      <c r="U16" s="20"/>
    </row>
    <row r="20" spans="10:21" ht="45" x14ac:dyDescent="0.25">
      <c r="K20" s="15" t="s">
        <v>1526</v>
      </c>
      <c r="L20" s="16" t="s">
        <v>1497</v>
      </c>
      <c r="M20" s="16" t="s">
        <v>1527</v>
      </c>
      <c r="N20" s="16" t="s">
        <v>1528</v>
      </c>
      <c r="O20" s="16" t="s">
        <v>1529</v>
      </c>
      <c r="P20" s="16" t="s">
        <v>1530</v>
      </c>
      <c r="Q20" s="27" t="s">
        <v>1531</v>
      </c>
      <c r="R20" s="18" t="s">
        <v>1532</v>
      </c>
      <c r="S20" s="6" t="s">
        <v>1533</v>
      </c>
      <c r="T20" s="6" t="s">
        <v>1534</v>
      </c>
    </row>
    <row r="21" spans="10:21" x14ac:dyDescent="0.25">
      <c r="K21" s="1">
        <v>0</v>
      </c>
      <c r="L21" s="1">
        <f>L2</f>
        <v>20</v>
      </c>
      <c r="M21" s="1">
        <f>L21</f>
        <v>20</v>
      </c>
      <c r="N21" s="1">
        <f>N2</f>
        <v>20</v>
      </c>
      <c r="O21" s="1">
        <f>O2</f>
        <v>0</v>
      </c>
      <c r="P21" s="1">
        <f>P2</f>
        <v>0</v>
      </c>
      <c r="Q21" s="1">
        <f>Q2</f>
        <v>0</v>
      </c>
      <c r="R21" s="20">
        <f>R2</f>
        <v>0</v>
      </c>
      <c r="S21" s="20">
        <f t="shared" ref="S21:S32" si="9">R22</f>
        <v>868.05555555555543</v>
      </c>
      <c r="T21" s="1">
        <v>0</v>
      </c>
      <c r="U21" s="20">
        <f>S21</f>
        <v>868.05555555555543</v>
      </c>
    </row>
    <row r="22" spans="10:21" x14ac:dyDescent="0.25">
      <c r="K22" s="1">
        <v>1</v>
      </c>
      <c r="L22" s="1">
        <f t="shared" ref="L22:Q31" si="10">L3</f>
        <v>30</v>
      </c>
      <c r="M22" s="1">
        <f t="shared" ref="M22:M36" si="11">L22</f>
        <v>30</v>
      </c>
      <c r="N22" s="1">
        <f t="shared" si="10"/>
        <v>30</v>
      </c>
      <c r="O22" s="1">
        <f t="shared" ref="O22:O30" si="12">O3</f>
        <v>660</v>
      </c>
      <c r="P22" s="1">
        <f t="shared" si="10"/>
        <v>1</v>
      </c>
      <c r="Q22" s="1">
        <f t="shared" si="10"/>
        <v>30</v>
      </c>
      <c r="R22" s="20">
        <f t="shared" ref="R22:R40" si="13">1/(0.96/L21)/6*1000/4</f>
        <v>868.05555555555543</v>
      </c>
      <c r="S22" s="20">
        <f t="shared" si="9"/>
        <v>1302.0833333333333</v>
      </c>
      <c r="T22" s="20">
        <f t="shared" ref="T22:T33" si="14">S22/O22*P22</f>
        <v>1.9728535353535352</v>
      </c>
      <c r="U22" s="20">
        <f>U21+S22</f>
        <v>2170.1388888888887</v>
      </c>
    </row>
    <row r="23" spans="10:21" x14ac:dyDescent="0.25">
      <c r="K23" s="1">
        <v>2</v>
      </c>
      <c r="L23" s="1">
        <f t="shared" si="10"/>
        <v>50</v>
      </c>
      <c r="M23" s="1">
        <f t="shared" si="11"/>
        <v>50</v>
      </c>
      <c r="N23" s="1">
        <f t="shared" si="10"/>
        <v>50</v>
      </c>
      <c r="O23" s="1">
        <f t="shared" si="12"/>
        <v>660</v>
      </c>
      <c r="P23" s="1">
        <f t="shared" si="10"/>
        <v>2</v>
      </c>
      <c r="Q23" s="1">
        <f t="shared" si="10"/>
        <v>50</v>
      </c>
      <c r="R23" s="20">
        <f t="shared" si="13"/>
        <v>1302.0833333333333</v>
      </c>
      <c r="S23" s="20">
        <f t="shared" si="9"/>
        <v>2170.1388888888887</v>
      </c>
      <c r="T23" s="20">
        <f t="shared" si="14"/>
        <v>6.5761784511784507</v>
      </c>
      <c r="U23" s="20">
        <f t="shared" ref="U23:U33" si="15">U22+S23</f>
        <v>4340.2777777777774</v>
      </c>
    </row>
    <row r="24" spans="10:21" x14ac:dyDescent="0.25">
      <c r="J24" s="12" t="s">
        <v>1540</v>
      </c>
      <c r="K24" s="1">
        <v>3</v>
      </c>
      <c r="L24" s="1">
        <f t="shared" si="10"/>
        <v>80</v>
      </c>
      <c r="M24" s="1">
        <f t="shared" si="11"/>
        <v>80</v>
      </c>
      <c r="N24" s="1">
        <f t="shared" si="10"/>
        <v>80</v>
      </c>
      <c r="O24" s="1">
        <f t="shared" si="12"/>
        <v>660</v>
      </c>
      <c r="P24" s="1">
        <f t="shared" si="10"/>
        <v>3</v>
      </c>
      <c r="Q24" s="1">
        <f t="shared" si="10"/>
        <v>80</v>
      </c>
      <c r="R24" s="20">
        <f t="shared" si="13"/>
        <v>2170.1388888888887</v>
      </c>
      <c r="S24" s="20">
        <f t="shared" si="9"/>
        <v>3472.2222222222217</v>
      </c>
      <c r="T24" s="20">
        <f t="shared" si="14"/>
        <v>15.78282828282828</v>
      </c>
      <c r="U24" s="20">
        <f t="shared" si="15"/>
        <v>7812.4999999999991</v>
      </c>
    </row>
    <row r="25" spans="10:21" x14ac:dyDescent="0.25">
      <c r="K25" s="1">
        <v>4</v>
      </c>
      <c r="L25" s="1">
        <f t="shared" si="10"/>
        <v>100</v>
      </c>
      <c r="M25" s="1">
        <f t="shared" si="11"/>
        <v>100</v>
      </c>
      <c r="N25" s="1">
        <f t="shared" si="10"/>
        <v>100</v>
      </c>
      <c r="O25" s="1">
        <f t="shared" si="12"/>
        <v>660</v>
      </c>
      <c r="P25" s="1">
        <f t="shared" si="10"/>
        <v>4</v>
      </c>
      <c r="Q25" s="1">
        <f t="shared" si="10"/>
        <v>100</v>
      </c>
      <c r="R25" s="20">
        <f t="shared" si="13"/>
        <v>3472.2222222222217</v>
      </c>
      <c r="S25" s="20">
        <f t="shared" si="9"/>
        <v>4340.2777777777774</v>
      </c>
      <c r="T25" s="20">
        <f t="shared" si="14"/>
        <v>26.304713804713803</v>
      </c>
      <c r="U25" s="20">
        <f t="shared" si="15"/>
        <v>12152.777777777777</v>
      </c>
    </row>
    <row r="26" spans="10:21" x14ac:dyDescent="0.25">
      <c r="K26" s="1">
        <v>5</v>
      </c>
      <c r="L26" s="1">
        <f t="shared" si="10"/>
        <v>120</v>
      </c>
      <c r="M26" s="1">
        <f t="shared" si="11"/>
        <v>120</v>
      </c>
      <c r="N26" s="1">
        <f t="shared" si="10"/>
        <v>120</v>
      </c>
      <c r="O26" s="1">
        <f t="shared" si="12"/>
        <v>660</v>
      </c>
      <c r="P26" s="1">
        <f t="shared" si="10"/>
        <v>5</v>
      </c>
      <c r="Q26" s="1">
        <f t="shared" si="10"/>
        <v>120</v>
      </c>
      <c r="R26" s="20">
        <f t="shared" si="13"/>
        <v>4340.2777777777774</v>
      </c>
      <c r="S26" s="20">
        <f t="shared" si="9"/>
        <v>5208.333333333333</v>
      </c>
      <c r="T26" s="20">
        <f t="shared" si="14"/>
        <v>39.457070707070706</v>
      </c>
      <c r="U26" s="20">
        <f t="shared" si="15"/>
        <v>17361.111111111109</v>
      </c>
    </row>
    <row r="27" spans="10:21" x14ac:dyDescent="0.25">
      <c r="K27" s="1">
        <v>6</v>
      </c>
      <c r="L27" s="1">
        <f t="shared" si="10"/>
        <v>150</v>
      </c>
      <c r="M27" s="1">
        <f t="shared" si="11"/>
        <v>150</v>
      </c>
      <c r="N27" s="1">
        <f t="shared" si="10"/>
        <v>150</v>
      </c>
      <c r="O27" s="1">
        <f t="shared" si="12"/>
        <v>660</v>
      </c>
      <c r="P27" s="1">
        <f t="shared" si="10"/>
        <v>6</v>
      </c>
      <c r="Q27" s="1">
        <f t="shared" si="10"/>
        <v>150</v>
      </c>
      <c r="R27" s="20">
        <f t="shared" si="13"/>
        <v>5208.333333333333</v>
      </c>
      <c r="S27" s="20">
        <f t="shared" si="9"/>
        <v>6510.416666666667</v>
      </c>
      <c r="T27" s="20">
        <f t="shared" si="14"/>
        <v>59.185606060606062</v>
      </c>
      <c r="U27" s="20">
        <f t="shared" si="15"/>
        <v>23871.527777777777</v>
      </c>
    </row>
    <row r="28" spans="10:21" x14ac:dyDescent="0.25">
      <c r="K28" s="1">
        <v>7</v>
      </c>
      <c r="L28" s="1">
        <f t="shared" si="10"/>
        <v>150</v>
      </c>
      <c r="M28" s="1">
        <f t="shared" si="11"/>
        <v>150</v>
      </c>
      <c r="N28" s="1">
        <f t="shared" si="10"/>
        <v>150</v>
      </c>
      <c r="O28" s="1">
        <f t="shared" si="12"/>
        <v>660</v>
      </c>
      <c r="P28" s="1">
        <f t="shared" si="10"/>
        <v>7</v>
      </c>
      <c r="Q28" s="1">
        <f t="shared" si="10"/>
        <v>150</v>
      </c>
      <c r="R28" s="20">
        <f t="shared" si="13"/>
        <v>6510.416666666667</v>
      </c>
      <c r="S28" s="20">
        <f t="shared" si="9"/>
        <v>6510.416666666667</v>
      </c>
      <c r="T28" s="20">
        <f t="shared" si="14"/>
        <v>69.04987373737373</v>
      </c>
      <c r="U28" s="20">
        <f t="shared" si="15"/>
        <v>30381.944444444445</v>
      </c>
    </row>
    <row r="29" spans="10:21" x14ac:dyDescent="0.25">
      <c r="K29" s="1">
        <v>8</v>
      </c>
      <c r="L29" s="1">
        <f t="shared" si="10"/>
        <v>200</v>
      </c>
      <c r="M29" s="1">
        <f t="shared" si="11"/>
        <v>200</v>
      </c>
      <c r="N29" s="1">
        <f t="shared" si="10"/>
        <v>200</v>
      </c>
      <c r="O29" s="1">
        <f t="shared" si="12"/>
        <v>660</v>
      </c>
      <c r="P29" s="1">
        <f t="shared" si="10"/>
        <v>8</v>
      </c>
      <c r="Q29" s="1">
        <f t="shared" si="10"/>
        <v>200</v>
      </c>
      <c r="R29" s="20">
        <f t="shared" si="13"/>
        <v>6510.416666666667</v>
      </c>
      <c r="S29" s="20">
        <f t="shared" si="9"/>
        <v>8680.5555555555547</v>
      </c>
      <c r="T29" s="20">
        <f t="shared" si="14"/>
        <v>105.21885521885521</v>
      </c>
      <c r="U29" s="20">
        <f t="shared" si="15"/>
        <v>39062.5</v>
      </c>
    </row>
    <row r="30" spans="10:21" x14ac:dyDescent="0.25">
      <c r="K30" s="1">
        <v>9</v>
      </c>
      <c r="L30" s="1">
        <f t="shared" si="10"/>
        <v>250</v>
      </c>
      <c r="M30" s="1">
        <f t="shared" si="11"/>
        <v>250</v>
      </c>
      <c r="N30" s="1">
        <f t="shared" si="10"/>
        <v>250</v>
      </c>
      <c r="O30" s="1">
        <f t="shared" si="12"/>
        <v>660</v>
      </c>
      <c r="P30" s="1">
        <f t="shared" si="10"/>
        <v>9</v>
      </c>
      <c r="Q30" s="1">
        <f t="shared" si="10"/>
        <v>250</v>
      </c>
      <c r="R30" s="20">
        <f t="shared" si="13"/>
        <v>8680.5555555555547</v>
      </c>
      <c r="S30" s="20">
        <f t="shared" si="9"/>
        <v>10850.694444444445</v>
      </c>
      <c r="T30" s="20">
        <f t="shared" si="14"/>
        <v>147.96401515151516</v>
      </c>
      <c r="U30" s="20">
        <f t="shared" si="15"/>
        <v>49913.194444444445</v>
      </c>
    </row>
    <row r="31" spans="10:21" x14ac:dyDescent="0.25">
      <c r="K31" s="1">
        <v>10</v>
      </c>
      <c r="L31" s="1">
        <f t="shared" si="10"/>
        <v>300</v>
      </c>
      <c r="M31" s="1">
        <f t="shared" si="11"/>
        <v>300</v>
      </c>
      <c r="N31" s="1">
        <f t="shared" si="10"/>
        <v>300</v>
      </c>
      <c r="O31" s="1">
        <f t="shared" ref="O31:O40" si="16">O30</f>
        <v>660</v>
      </c>
      <c r="P31" s="1">
        <f t="shared" si="10"/>
        <v>10</v>
      </c>
      <c r="Q31" s="1">
        <f t="shared" si="10"/>
        <v>300</v>
      </c>
      <c r="R31" s="20">
        <f t="shared" si="13"/>
        <v>10850.694444444445</v>
      </c>
      <c r="S31" s="20">
        <f t="shared" si="9"/>
        <v>13020.833333333334</v>
      </c>
      <c r="T31" s="20">
        <f t="shared" si="14"/>
        <v>197.28535353535352</v>
      </c>
      <c r="U31" s="20">
        <f t="shared" si="15"/>
        <v>62934.027777777781</v>
      </c>
    </row>
    <row r="32" spans="10:21" x14ac:dyDescent="0.25">
      <c r="K32" s="1">
        <f t="shared" ref="K32:Q36" si="17">K31</f>
        <v>10</v>
      </c>
      <c r="L32" s="1">
        <f t="shared" si="17"/>
        <v>300</v>
      </c>
      <c r="M32" s="1">
        <f t="shared" si="11"/>
        <v>300</v>
      </c>
      <c r="N32" s="1">
        <f t="shared" ref="N32:N40" si="18">N31</f>
        <v>300</v>
      </c>
      <c r="O32" s="1">
        <f t="shared" si="16"/>
        <v>660</v>
      </c>
      <c r="P32" s="1">
        <f t="shared" si="17"/>
        <v>10</v>
      </c>
      <c r="Q32" s="1">
        <f>Q31</f>
        <v>300</v>
      </c>
      <c r="R32" s="20">
        <f t="shared" si="13"/>
        <v>13020.833333333334</v>
      </c>
      <c r="S32" s="20">
        <f t="shared" si="9"/>
        <v>13020.833333333334</v>
      </c>
      <c r="T32" s="20">
        <f t="shared" si="14"/>
        <v>197.28535353535352</v>
      </c>
      <c r="U32" s="20">
        <f t="shared" si="15"/>
        <v>75954.861111111109</v>
      </c>
    </row>
    <row r="33" spans="11:22" x14ac:dyDescent="0.25">
      <c r="K33" s="1">
        <f t="shared" si="17"/>
        <v>10</v>
      </c>
      <c r="L33" s="1">
        <f t="shared" si="17"/>
        <v>300</v>
      </c>
      <c r="M33" s="1">
        <f t="shared" si="11"/>
        <v>300</v>
      </c>
      <c r="N33" s="1">
        <f t="shared" si="18"/>
        <v>300</v>
      </c>
      <c r="O33" s="1">
        <f t="shared" si="16"/>
        <v>660</v>
      </c>
      <c r="P33" s="1">
        <f t="shared" si="17"/>
        <v>10</v>
      </c>
      <c r="Q33" s="1">
        <f t="shared" si="17"/>
        <v>300</v>
      </c>
      <c r="R33" s="20">
        <f t="shared" si="13"/>
        <v>13020.833333333334</v>
      </c>
      <c r="S33" s="20">
        <f t="shared" ref="S33" si="19">R34</f>
        <v>13020.833333333334</v>
      </c>
      <c r="T33" s="20">
        <f t="shared" si="14"/>
        <v>197.28535353535352</v>
      </c>
      <c r="U33" s="20">
        <f t="shared" si="15"/>
        <v>88975.694444444438</v>
      </c>
    </row>
    <row r="34" spans="11:22" x14ac:dyDescent="0.25">
      <c r="K34" s="1">
        <f t="shared" si="17"/>
        <v>10</v>
      </c>
      <c r="L34" s="1">
        <f t="shared" si="17"/>
        <v>300</v>
      </c>
      <c r="M34" s="1">
        <f t="shared" si="11"/>
        <v>300</v>
      </c>
      <c r="N34" s="1">
        <f t="shared" si="18"/>
        <v>300</v>
      </c>
      <c r="O34" s="1">
        <f t="shared" si="16"/>
        <v>660</v>
      </c>
      <c r="P34" s="1">
        <f t="shared" si="17"/>
        <v>10</v>
      </c>
      <c r="Q34" s="1">
        <f t="shared" si="17"/>
        <v>300</v>
      </c>
      <c r="R34" s="20">
        <f t="shared" si="13"/>
        <v>13020.833333333334</v>
      </c>
      <c r="S34" s="20">
        <f>I2-SUM(S21:S33)</f>
        <v>11024.305555555562</v>
      </c>
      <c r="T34" s="20">
        <f t="shared" ref="T34" si="20">S34/O34*P34</f>
        <v>167.03493265993276</v>
      </c>
      <c r="U34" s="20">
        <f t="shared" ref="U34" si="21">U33+S34</f>
        <v>100000</v>
      </c>
    </row>
    <row r="35" spans="11:22" x14ac:dyDescent="0.25">
      <c r="K35" s="1">
        <f t="shared" si="17"/>
        <v>10</v>
      </c>
      <c r="L35" s="1">
        <f t="shared" si="17"/>
        <v>300</v>
      </c>
      <c r="M35" s="1">
        <f t="shared" si="11"/>
        <v>300</v>
      </c>
      <c r="N35" s="1">
        <f t="shared" si="18"/>
        <v>300</v>
      </c>
      <c r="O35" s="1">
        <f t="shared" si="16"/>
        <v>660</v>
      </c>
      <c r="P35" s="1">
        <f t="shared" si="17"/>
        <v>10</v>
      </c>
      <c r="Q35" s="1">
        <f t="shared" si="17"/>
        <v>300</v>
      </c>
      <c r="R35" s="20">
        <f t="shared" si="13"/>
        <v>13020.833333333334</v>
      </c>
      <c r="S35" s="20"/>
      <c r="T35" s="20"/>
      <c r="U35" s="20"/>
    </row>
    <row r="36" spans="11:22" x14ac:dyDescent="0.25">
      <c r="K36" s="1">
        <f t="shared" si="17"/>
        <v>10</v>
      </c>
      <c r="L36" s="1">
        <f t="shared" si="17"/>
        <v>300</v>
      </c>
      <c r="M36" s="1">
        <f t="shared" si="11"/>
        <v>300</v>
      </c>
      <c r="N36" s="1">
        <f t="shared" si="18"/>
        <v>300</v>
      </c>
      <c r="O36" s="1">
        <f t="shared" si="16"/>
        <v>660</v>
      </c>
      <c r="P36" s="1">
        <f t="shared" si="17"/>
        <v>10</v>
      </c>
      <c r="Q36" s="1">
        <f t="shared" si="17"/>
        <v>300</v>
      </c>
      <c r="R36" s="20">
        <f t="shared" si="13"/>
        <v>13020.833333333334</v>
      </c>
      <c r="S36" s="20"/>
      <c r="T36" s="20"/>
      <c r="U36" s="20"/>
    </row>
    <row r="37" spans="11:22" x14ac:dyDescent="0.25">
      <c r="K37" s="1">
        <f t="shared" ref="K37:L39" si="22">K36</f>
        <v>10</v>
      </c>
      <c r="L37" s="1">
        <f t="shared" si="22"/>
        <v>300</v>
      </c>
      <c r="M37" s="1">
        <f t="shared" ref="M37:M38" si="23">L37</f>
        <v>300</v>
      </c>
      <c r="N37" s="1">
        <f t="shared" si="18"/>
        <v>300</v>
      </c>
      <c r="O37" s="1">
        <f t="shared" si="16"/>
        <v>660</v>
      </c>
      <c r="P37" s="1">
        <f t="shared" ref="P37:Q39" si="24">P36</f>
        <v>10</v>
      </c>
      <c r="Q37" s="1">
        <f t="shared" si="24"/>
        <v>300</v>
      </c>
      <c r="R37" s="20">
        <f t="shared" si="13"/>
        <v>13020.833333333334</v>
      </c>
      <c r="S37" s="20"/>
      <c r="T37" s="20"/>
      <c r="U37" s="20"/>
    </row>
    <row r="38" spans="11:22" x14ac:dyDescent="0.25">
      <c r="K38" s="1">
        <f t="shared" ref="K38:L40" si="25">K37</f>
        <v>10</v>
      </c>
      <c r="L38" s="1">
        <f t="shared" si="25"/>
        <v>300</v>
      </c>
      <c r="M38" s="1">
        <f t="shared" si="23"/>
        <v>300</v>
      </c>
      <c r="N38" s="1">
        <f t="shared" si="18"/>
        <v>300</v>
      </c>
      <c r="O38" s="1">
        <f t="shared" si="16"/>
        <v>660</v>
      </c>
      <c r="P38" s="1">
        <f t="shared" ref="P38:Q40" si="26">P37</f>
        <v>10</v>
      </c>
      <c r="Q38" s="1">
        <f t="shared" si="26"/>
        <v>300</v>
      </c>
      <c r="R38" s="20">
        <f t="shared" si="13"/>
        <v>13020.833333333334</v>
      </c>
      <c r="S38" s="20"/>
      <c r="T38" s="20"/>
      <c r="U38" s="20"/>
    </row>
    <row r="39" spans="11:22" x14ac:dyDescent="0.25">
      <c r="K39" s="1">
        <f t="shared" si="22"/>
        <v>10</v>
      </c>
      <c r="L39" s="1">
        <f t="shared" si="22"/>
        <v>300</v>
      </c>
      <c r="M39" s="1">
        <f t="shared" ref="M39:M40" si="27">L39</f>
        <v>300</v>
      </c>
      <c r="N39" s="1">
        <f t="shared" si="18"/>
        <v>300</v>
      </c>
      <c r="O39" s="1">
        <f t="shared" si="16"/>
        <v>660</v>
      </c>
      <c r="P39" s="1">
        <f t="shared" si="24"/>
        <v>10</v>
      </c>
      <c r="Q39" s="1">
        <f t="shared" si="24"/>
        <v>300</v>
      </c>
      <c r="R39" s="20">
        <f t="shared" si="13"/>
        <v>13020.833333333334</v>
      </c>
      <c r="S39" s="20"/>
      <c r="T39" s="20"/>
      <c r="U39" s="20"/>
    </row>
    <row r="40" spans="11:22" x14ac:dyDescent="0.25">
      <c r="K40" s="1">
        <f t="shared" si="25"/>
        <v>10</v>
      </c>
      <c r="L40" s="1">
        <f t="shared" si="25"/>
        <v>300</v>
      </c>
      <c r="M40" s="1">
        <f t="shared" si="27"/>
        <v>300</v>
      </c>
      <c r="N40" s="1">
        <f t="shared" si="18"/>
        <v>300</v>
      </c>
      <c r="O40" s="1">
        <f t="shared" si="16"/>
        <v>660</v>
      </c>
      <c r="P40" s="1">
        <f t="shared" si="26"/>
        <v>10</v>
      </c>
      <c r="Q40" s="1">
        <f t="shared" si="26"/>
        <v>300</v>
      </c>
      <c r="R40" s="20">
        <f t="shared" si="13"/>
        <v>13020.833333333334</v>
      </c>
    </row>
    <row r="42" spans="11:22" x14ac:dyDescent="0.25">
      <c r="S42" s="22" t="s">
        <v>1537</v>
      </c>
      <c r="T42" s="23">
        <f>SUM(T21:T39)</f>
        <v>1230.4029882154884</v>
      </c>
      <c r="U42" s="1">
        <f t="shared" ref="U42" si="28">T42/4</f>
        <v>307.60074705387211</v>
      </c>
    </row>
    <row r="43" spans="11:22" x14ac:dyDescent="0.3">
      <c r="S43" s="24" t="s">
        <v>1541</v>
      </c>
      <c r="T43" s="19">
        <f>SUM(N21:N32)</f>
        <v>1750</v>
      </c>
      <c r="U43" s="1">
        <f>T43/4+N33</f>
        <v>737.5</v>
      </c>
      <c r="V43" s="28" t="s">
        <v>1542</v>
      </c>
    </row>
    <row r="44" spans="11:22" x14ac:dyDescent="0.25">
      <c r="S44" s="24" t="s">
        <v>1518</v>
      </c>
      <c r="T44" s="19">
        <f>Q37</f>
        <v>300</v>
      </c>
      <c r="U44" s="1">
        <f>T44</f>
        <v>300</v>
      </c>
    </row>
    <row r="45" spans="11:22" x14ac:dyDescent="0.35">
      <c r="S45" s="25" t="s">
        <v>1539</v>
      </c>
      <c r="T45" s="26">
        <f>SUM(T42:T44)</f>
        <v>3280.4029882154882</v>
      </c>
      <c r="U45" s="1">
        <f>SUM(U42:U44)</f>
        <v>1345.1007470538721</v>
      </c>
      <c r="V45" s="29">
        <f>U45/T16</f>
        <v>1.0000811637512907</v>
      </c>
    </row>
    <row r="52" spans="18:18" x14ac:dyDescent="0.25">
      <c r="R52" s="20"/>
    </row>
  </sheetData>
  <phoneticPr fontId="45" type="noConversion"/>
  <conditionalFormatting sqref="U2">
    <cfRule type="containsText" dxfId="8" priority="5" operator="containsText" text=" ">
      <formula>NOT(ISERROR(SEARCH(" ",U2)))</formula>
    </cfRule>
  </conditionalFormatting>
  <conditionalFormatting sqref="B5:G5">
    <cfRule type="containsText" dxfId="7" priority="1" operator="containsText" text=" ">
      <formula>NOT(ISERROR(SEARCH(" ",B5)))</formula>
    </cfRule>
  </conditionalFormatting>
  <conditionalFormatting sqref="M21:M40">
    <cfRule type="containsText" dxfId="6" priority="2" operator="containsText" text=" ">
      <formula>NOT(ISERROR(SEARCH(" ",M21)))</formula>
    </cfRule>
  </conditionalFormatting>
  <conditionalFormatting sqref="N21:N31">
    <cfRule type="containsText" dxfId="5" priority="3" operator="containsText" text=" ">
      <formula>NOT(ISERROR(SEARCH(" ",N21)))</formula>
    </cfRule>
  </conditionalFormatting>
  <conditionalFormatting sqref="U3:U16">
    <cfRule type="containsText" dxfId="4" priority="4" operator="containsText" text=" ">
      <formula>NOT(ISERROR(SEARCH(" ",U3)))</formula>
    </cfRule>
  </conditionalFormatting>
  <conditionalFormatting sqref="I5:J6 I37:I52">
    <cfRule type="containsText" dxfId="3" priority="8" operator="containsText" text=" ">
      <formula>NOT(ISERROR(SEARCH(" ",I5)))</formula>
    </cfRule>
  </conditionalFormatting>
  <conditionalFormatting sqref="B6:D15">
    <cfRule type="containsText" dxfId="2" priority="9" operator="containsText" text=" ">
      <formula>NOT(ISERROR(SEARCH(" ",B6)))</formula>
    </cfRule>
  </conditionalFormatting>
  <conditionalFormatting sqref="I7:J8 I9:I36 S13:T16 J20:J40 J52:N52 I53:N1048576 S42:U45 K24:K26 K29:K31 L32:L40 N32:N40 U20:U39">
    <cfRule type="containsText" dxfId="1" priority="7" operator="containsText" text=" ">
      <formula>NOT(ISERROR(SEARCH(" ",I7)))</formula>
    </cfRule>
  </conditionalFormatting>
  <conditionalFormatting sqref="A9:A15 O52:P1048576 Q52:R52 Q53:U1048576 O31 O32:P40">
    <cfRule type="containsText" dxfId="0" priority="10" operator="containsText" text=" ">
      <formula>NOT(ISERROR(SEARCH(" ",A9)))</formula>
    </cfRule>
  </conditionalFormatting>
  <pageMargins left="0.69930555555555596" right="0.69930555555555596" top="0.75" bottom="0.75" header="0.3" footer="0.3"/>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4"/>
  <sheetViews>
    <sheetView topLeftCell="D1" workbookViewId="0">
      <selection activeCell="D16" sqref="D16:Y24"/>
    </sheetView>
  </sheetViews>
  <sheetFormatPr defaultColWidth="8.88671875" defaultRowHeight="14.4" x14ac:dyDescent="0.25"/>
  <cols>
    <col min="2" max="2" width="14.88671875" customWidth="1"/>
    <col min="4" max="4" width="14.5546875" customWidth="1"/>
    <col min="5" max="5" width="11" customWidth="1"/>
    <col min="25" max="25" width="11.77734375" customWidth="1"/>
  </cols>
  <sheetData>
    <row r="1" spans="1:25" x14ac:dyDescent="0.25">
      <c r="A1" s="318" t="s">
        <v>1</v>
      </c>
      <c r="B1" s="318" t="s">
        <v>1</v>
      </c>
      <c r="C1" s="318" t="s">
        <v>1</v>
      </c>
      <c r="D1" s="318" t="s">
        <v>1</v>
      </c>
      <c r="E1" s="318" t="s">
        <v>1</v>
      </c>
      <c r="F1" s="318" t="s">
        <v>1</v>
      </c>
      <c r="G1" s="318" t="s">
        <v>1</v>
      </c>
      <c r="H1" s="318" t="s">
        <v>1</v>
      </c>
      <c r="I1" s="318" t="s">
        <v>1</v>
      </c>
      <c r="J1" s="318" t="s">
        <v>1</v>
      </c>
      <c r="K1" s="318" t="s">
        <v>1</v>
      </c>
      <c r="L1" s="318" t="s">
        <v>1</v>
      </c>
      <c r="M1" s="318" t="s">
        <v>1</v>
      </c>
      <c r="N1" s="318" t="s">
        <v>1</v>
      </c>
      <c r="O1" s="318" t="s">
        <v>1</v>
      </c>
      <c r="P1" s="318" t="s">
        <v>1</v>
      </c>
      <c r="Q1" s="318" t="s">
        <v>1</v>
      </c>
      <c r="R1" s="318" t="s">
        <v>1</v>
      </c>
      <c r="S1" s="318" t="s">
        <v>1</v>
      </c>
      <c r="T1" s="318" t="s">
        <v>1</v>
      </c>
      <c r="U1" s="318" t="s">
        <v>1</v>
      </c>
      <c r="V1" s="318" t="s">
        <v>1</v>
      </c>
      <c r="W1" s="318" t="s">
        <v>1</v>
      </c>
      <c r="X1" s="318" t="s">
        <v>1</v>
      </c>
      <c r="Y1" s="318" t="s">
        <v>1</v>
      </c>
    </row>
    <row r="2" spans="1:25" x14ac:dyDescent="0.25">
      <c r="A2" s="318" t="s">
        <v>7</v>
      </c>
      <c r="B2" s="318" t="s">
        <v>9</v>
      </c>
      <c r="C2" s="318" t="s">
        <v>7</v>
      </c>
      <c r="D2" s="318" t="s">
        <v>7</v>
      </c>
      <c r="E2" s="318" t="s">
        <v>9</v>
      </c>
      <c r="F2" s="318" t="s">
        <v>9</v>
      </c>
      <c r="G2" s="318" t="s">
        <v>9</v>
      </c>
      <c r="H2" s="318" t="s">
        <v>9</v>
      </c>
      <c r="I2" s="318" t="s">
        <v>9</v>
      </c>
      <c r="J2" s="318" t="s">
        <v>9</v>
      </c>
      <c r="K2" s="318" t="s">
        <v>9</v>
      </c>
      <c r="L2" s="318" t="s">
        <v>9</v>
      </c>
      <c r="M2" s="318" t="s">
        <v>9</v>
      </c>
      <c r="N2" s="318" t="s">
        <v>9</v>
      </c>
      <c r="O2" s="318" t="s">
        <v>9</v>
      </c>
      <c r="P2" s="318" t="s">
        <v>9</v>
      </c>
      <c r="Q2" s="318" t="s">
        <v>9</v>
      </c>
      <c r="R2" s="318" t="s">
        <v>9</v>
      </c>
      <c r="S2" s="318" t="s">
        <v>9</v>
      </c>
      <c r="T2" s="318" t="s">
        <v>9</v>
      </c>
      <c r="U2" s="318" t="s">
        <v>9</v>
      </c>
      <c r="V2" s="318" t="s">
        <v>9</v>
      </c>
      <c r="W2" s="318" t="s">
        <v>9</v>
      </c>
      <c r="X2" s="318" t="s">
        <v>9</v>
      </c>
      <c r="Y2" s="318" t="s">
        <v>9</v>
      </c>
    </row>
    <row r="3" spans="1:25" x14ac:dyDescent="0.25">
      <c r="A3" s="318" t="s">
        <v>297</v>
      </c>
      <c r="B3" s="318" t="s">
        <v>298</v>
      </c>
      <c r="C3" s="318" t="s">
        <v>299</v>
      </c>
      <c r="D3" s="318" t="s">
        <v>300</v>
      </c>
      <c r="E3" s="318" t="s">
        <v>301</v>
      </c>
      <c r="F3" s="318" t="s">
        <v>302</v>
      </c>
      <c r="G3" s="318" t="s">
        <v>303</v>
      </c>
      <c r="H3" s="318" t="s">
        <v>304</v>
      </c>
      <c r="I3" s="318" t="s">
        <v>305</v>
      </c>
      <c r="J3" s="318" t="s">
        <v>306</v>
      </c>
      <c r="K3" s="318" t="s">
        <v>307</v>
      </c>
      <c r="L3" s="318" t="s">
        <v>308</v>
      </c>
      <c r="M3" s="318" t="s">
        <v>309</v>
      </c>
      <c r="N3" s="318" t="s">
        <v>310</v>
      </c>
      <c r="O3" s="318" t="s">
        <v>311</v>
      </c>
      <c r="P3" s="318" t="s">
        <v>312</v>
      </c>
      <c r="Q3" s="318" t="s">
        <v>313</v>
      </c>
      <c r="R3" s="318" t="s">
        <v>314</v>
      </c>
      <c r="S3" s="318" t="s">
        <v>315</v>
      </c>
      <c r="T3" s="318" t="s">
        <v>316</v>
      </c>
      <c r="U3" s="318" t="s">
        <v>317</v>
      </c>
      <c r="V3" s="318" t="s">
        <v>318</v>
      </c>
      <c r="W3" s="318" t="s">
        <v>319</v>
      </c>
      <c r="X3" s="318" t="s">
        <v>320</v>
      </c>
      <c r="Y3" s="318" t="s">
        <v>321</v>
      </c>
    </row>
    <row r="4" spans="1:25" ht="106.95" customHeight="1" x14ac:dyDescent="0.25">
      <c r="A4" s="318" t="s">
        <v>322</v>
      </c>
      <c r="B4" s="318" t="s">
        <v>323</v>
      </c>
      <c r="C4" s="318" t="s">
        <v>324</v>
      </c>
      <c r="D4" s="318" t="s">
        <v>325</v>
      </c>
      <c r="E4" s="318" t="s">
        <v>326</v>
      </c>
      <c r="F4" s="318" t="s">
        <v>327</v>
      </c>
      <c r="G4" s="318" t="s">
        <v>328</v>
      </c>
      <c r="H4" s="318" t="s">
        <v>329</v>
      </c>
      <c r="I4" s="318" t="s">
        <v>330</v>
      </c>
      <c r="J4" s="318" t="s">
        <v>331</v>
      </c>
      <c r="K4" s="318" t="s">
        <v>332</v>
      </c>
      <c r="L4" s="318" t="s">
        <v>333</v>
      </c>
      <c r="M4" s="318" t="s">
        <v>334</v>
      </c>
      <c r="N4" s="318" t="s">
        <v>335</v>
      </c>
      <c r="O4" s="318" t="s">
        <v>336</v>
      </c>
      <c r="P4" s="318" t="s">
        <v>337</v>
      </c>
      <c r="Q4" s="318" t="s">
        <v>338</v>
      </c>
      <c r="R4" s="318" t="s">
        <v>339</v>
      </c>
      <c r="S4" s="318" t="s">
        <v>340</v>
      </c>
      <c r="T4" s="318" t="s">
        <v>341</v>
      </c>
      <c r="U4" s="318" t="s">
        <v>342</v>
      </c>
      <c r="V4" s="318" t="s">
        <v>343</v>
      </c>
      <c r="W4" s="318" t="s">
        <v>344</v>
      </c>
      <c r="X4" s="318" t="s">
        <v>345</v>
      </c>
      <c r="Y4" s="318" t="s">
        <v>346</v>
      </c>
    </row>
    <row r="5" spans="1:25" x14ac:dyDescent="0.25">
      <c r="A5">
        <v>1</v>
      </c>
      <c r="B5" t="s">
        <v>347</v>
      </c>
      <c r="C5">
        <v>4</v>
      </c>
      <c r="D5" s="319">
        <v>240</v>
      </c>
      <c r="E5" t="s">
        <v>348</v>
      </c>
      <c r="F5" t="s">
        <v>349</v>
      </c>
      <c r="G5" t="s">
        <v>350</v>
      </c>
      <c r="H5" t="s">
        <v>351</v>
      </c>
      <c r="I5" t="s">
        <v>352</v>
      </c>
      <c r="J5" t="s">
        <v>353</v>
      </c>
      <c r="K5" t="s">
        <v>354</v>
      </c>
      <c r="L5" t="s">
        <v>355</v>
      </c>
      <c r="M5" t="s">
        <v>161</v>
      </c>
      <c r="N5" t="s">
        <v>356</v>
      </c>
      <c r="O5" t="s">
        <v>357</v>
      </c>
      <c r="P5" t="s">
        <v>358</v>
      </c>
      <c r="Q5" t="s">
        <v>359</v>
      </c>
      <c r="R5" t="s">
        <v>354</v>
      </c>
      <c r="S5" t="s">
        <v>359</v>
      </c>
      <c r="T5" t="s">
        <v>354</v>
      </c>
      <c r="U5" t="s">
        <v>360</v>
      </c>
      <c r="V5" t="s">
        <v>178</v>
      </c>
      <c r="W5" t="s">
        <v>361</v>
      </c>
      <c r="X5" t="s">
        <v>178</v>
      </c>
      <c r="Y5" t="s">
        <v>178</v>
      </c>
    </row>
    <row r="6" spans="1:25" x14ac:dyDescent="0.25">
      <c r="A6">
        <v>2</v>
      </c>
      <c r="B6" t="s">
        <v>347</v>
      </c>
      <c r="C6">
        <v>4</v>
      </c>
      <c r="D6" s="319">
        <v>160</v>
      </c>
      <c r="E6" t="s">
        <v>362</v>
      </c>
      <c r="F6" t="s">
        <v>363</v>
      </c>
      <c r="G6" t="s">
        <v>354</v>
      </c>
      <c r="H6" t="s">
        <v>364</v>
      </c>
      <c r="I6" t="s">
        <v>352</v>
      </c>
      <c r="J6" t="s">
        <v>365</v>
      </c>
      <c r="K6" t="s">
        <v>161</v>
      </c>
      <c r="L6" t="s">
        <v>161</v>
      </c>
      <c r="M6" t="s">
        <v>359</v>
      </c>
      <c r="N6" t="s">
        <v>161</v>
      </c>
      <c r="O6" t="s">
        <v>357</v>
      </c>
      <c r="P6" t="s">
        <v>359</v>
      </c>
      <c r="Q6" t="s">
        <v>366</v>
      </c>
      <c r="R6" t="s">
        <v>367</v>
      </c>
      <c r="S6" t="s">
        <v>360</v>
      </c>
      <c r="T6" t="s">
        <v>178</v>
      </c>
      <c r="U6" t="s">
        <v>361</v>
      </c>
      <c r="V6" t="s">
        <v>178</v>
      </c>
      <c r="W6" t="s">
        <v>361</v>
      </c>
      <c r="X6" t="s">
        <v>178</v>
      </c>
      <c r="Y6" t="s">
        <v>361</v>
      </c>
    </row>
    <row r="7" spans="1:25" x14ac:dyDescent="0.25">
      <c r="A7">
        <v>3</v>
      </c>
      <c r="B7" t="s">
        <v>347</v>
      </c>
      <c r="C7">
        <v>4</v>
      </c>
      <c r="D7" s="319">
        <v>0</v>
      </c>
      <c r="E7" t="s">
        <v>239</v>
      </c>
    </row>
    <row r="8" spans="1:25" x14ac:dyDescent="0.25">
      <c r="A8">
        <v>4</v>
      </c>
      <c r="B8" t="s">
        <v>368</v>
      </c>
      <c r="C8">
        <v>4</v>
      </c>
      <c r="D8">
        <v>300</v>
      </c>
      <c r="E8" t="s">
        <v>362</v>
      </c>
      <c r="F8" t="s">
        <v>349</v>
      </c>
      <c r="G8" t="s">
        <v>350</v>
      </c>
      <c r="H8" t="s">
        <v>355</v>
      </c>
      <c r="I8" t="s">
        <v>161</v>
      </c>
      <c r="J8" t="s">
        <v>365</v>
      </c>
      <c r="K8" t="s">
        <v>161</v>
      </c>
      <c r="L8" t="s">
        <v>161</v>
      </c>
      <c r="M8" t="s">
        <v>359</v>
      </c>
      <c r="N8" t="s">
        <v>359</v>
      </c>
      <c r="O8" t="s">
        <v>366</v>
      </c>
      <c r="P8" t="s">
        <v>367</v>
      </c>
      <c r="Q8" t="s">
        <v>360</v>
      </c>
      <c r="R8" t="s">
        <v>178</v>
      </c>
      <c r="S8" t="s">
        <v>361</v>
      </c>
      <c r="T8" t="s">
        <v>178</v>
      </c>
      <c r="U8" t="s">
        <v>361</v>
      </c>
      <c r="V8" t="s">
        <v>178</v>
      </c>
      <c r="W8" t="s">
        <v>361</v>
      </c>
      <c r="X8" t="s">
        <v>178</v>
      </c>
      <c r="Y8" t="s">
        <v>178</v>
      </c>
    </row>
    <row r="9" spans="1:25" x14ac:dyDescent="0.25">
      <c r="A9">
        <v>5</v>
      </c>
      <c r="B9" t="s">
        <v>368</v>
      </c>
      <c r="C9">
        <v>4</v>
      </c>
      <c r="D9">
        <v>0</v>
      </c>
      <c r="E9" t="s">
        <v>239</v>
      </c>
    </row>
    <row r="10" spans="1:25" x14ac:dyDescent="0.25">
      <c r="A10">
        <v>6</v>
      </c>
      <c r="B10" t="s">
        <v>347</v>
      </c>
      <c r="C10">
        <v>7</v>
      </c>
      <c r="D10" s="319">
        <v>240</v>
      </c>
      <c r="E10" t="s">
        <v>369</v>
      </c>
      <c r="F10" t="s">
        <v>370</v>
      </c>
      <c r="G10" t="s">
        <v>357</v>
      </c>
      <c r="H10" t="s">
        <v>364</v>
      </c>
      <c r="I10" t="s">
        <v>354</v>
      </c>
      <c r="J10" t="s">
        <v>358</v>
      </c>
      <c r="K10" t="s">
        <v>359</v>
      </c>
      <c r="L10" t="s">
        <v>358</v>
      </c>
      <c r="M10" t="s">
        <v>359</v>
      </c>
      <c r="N10" t="s">
        <v>161</v>
      </c>
      <c r="O10" t="s">
        <v>357</v>
      </c>
      <c r="P10" t="s">
        <v>367</v>
      </c>
      <c r="Q10" t="s">
        <v>360</v>
      </c>
      <c r="R10" t="s">
        <v>178</v>
      </c>
      <c r="S10" t="s">
        <v>361</v>
      </c>
      <c r="T10" t="s">
        <v>178</v>
      </c>
      <c r="U10" t="s">
        <v>361</v>
      </c>
      <c r="V10" t="s">
        <v>178</v>
      </c>
      <c r="W10" t="s">
        <v>361</v>
      </c>
      <c r="X10" t="s">
        <v>178</v>
      </c>
      <c r="Y10" t="s">
        <v>178</v>
      </c>
    </row>
    <row r="11" spans="1:25" x14ac:dyDescent="0.25">
      <c r="A11">
        <v>7</v>
      </c>
      <c r="B11" t="s">
        <v>347</v>
      </c>
      <c r="C11">
        <v>7</v>
      </c>
      <c r="D11" s="319">
        <v>160</v>
      </c>
      <c r="E11" t="s">
        <v>371</v>
      </c>
      <c r="F11" t="s">
        <v>372</v>
      </c>
      <c r="G11" t="s">
        <v>354</v>
      </c>
      <c r="H11" t="s">
        <v>358</v>
      </c>
      <c r="I11" t="s">
        <v>161</v>
      </c>
      <c r="J11" t="s">
        <v>357</v>
      </c>
      <c r="K11" t="s">
        <v>359</v>
      </c>
      <c r="L11" t="s">
        <v>367</v>
      </c>
      <c r="M11" t="s">
        <v>360</v>
      </c>
      <c r="N11" t="s">
        <v>178</v>
      </c>
      <c r="O11" t="s">
        <v>361</v>
      </c>
      <c r="P11" t="s">
        <v>178</v>
      </c>
      <c r="Q11" t="s">
        <v>361</v>
      </c>
      <c r="R11" t="s">
        <v>178</v>
      </c>
      <c r="S11" t="s">
        <v>361</v>
      </c>
      <c r="T11" t="s">
        <v>178</v>
      </c>
      <c r="U11" t="s">
        <v>178</v>
      </c>
      <c r="V11" t="s">
        <v>178</v>
      </c>
      <c r="W11" t="s">
        <v>361</v>
      </c>
      <c r="X11" t="s">
        <v>178</v>
      </c>
      <c r="Y11" t="s">
        <v>178</v>
      </c>
    </row>
    <row r="12" spans="1:25" x14ac:dyDescent="0.25">
      <c r="A12">
        <v>8</v>
      </c>
      <c r="B12" t="s">
        <v>347</v>
      </c>
      <c r="C12">
        <v>7</v>
      </c>
      <c r="D12" s="319">
        <v>0</v>
      </c>
      <c r="E12" t="s">
        <v>239</v>
      </c>
    </row>
    <row r="13" spans="1:25" x14ac:dyDescent="0.25">
      <c r="A13">
        <v>9</v>
      </c>
      <c r="B13" t="s">
        <v>368</v>
      </c>
      <c r="C13">
        <v>7</v>
      </c>
      <c r="D13">
        <v>300</v>
      </c>
      <c r="E13" t="s">
        <v>373</v>
      </c>
      <c r="F13" t="s">
        <v>356</v>
      </c>
      <c r="G13" t="s">
        <v>354</v>
      </c>
      <c r="H13" t="s">
        <v>357</v>
      </c>
      <c r="I13" t="s">
        <v>359</v>
      </c>
      <c r="J13" t="s">
        <v>367</v>
      </c>
      <c r="K13" t="s">
        <v>360</v>
      </c>
      <c r="L13" t="s">
        <v>178</v>
      </c>
      <c r="M13" t="s">
        <v>361</v>
      </c>
      <c r="N13" t="s">
        <v>374</v>
      </c>
      <c r="O13" t="s">
        <v>357</v>
      </c>
      <c r="P13" t="s">
        <v>178</v>
      </c>
      <c r="Q13" t="s">
        <v>361</v>
      </c>
      <c r="R13" t="s">
        <v>178</v>
      </c>
      <c r="S13" t="s">
        <v>361</v>
      </c>
      <c r="T13" t="s">
        <v>178</v>
      </c>
      <c r="U13" t="s">
        <v>178</v>
      </c>
      <c r="V13" t="s">
        <v>178</v>
      </c>
      <c r="W13" t="s">
        <v>361</v>
      </c>
      <c r="X13" t="s">
        <v>178</v>
      </c>
      <c r="Y13" t="s">
        <v>178</v>
      </c>
    </row>
    <row r="14" spans="1:25" x14ac:dyDescent="0.25">
      <c r="A14">
        <v>10</v>
      </c>
      <c r="B14" t="s">
        <v>368</v>
      </c>
      <c r="C14">
        <v>7</v>
      </c>
      <c r="D14">
        <v>0</v>
      </c>
      <c r="E14" t="s">
        <v>239</v>
      </c>
    </row>
  </sheetData>
  <phoneticPr fontId="45" type="noConversion"/>
  <conditionalFormatting sqref="A1:E2">
    <cfRule type="containsText" dxfId="1513" priority="4" operator="containsText" text=" ">
      <formula>NOT(ISERROR(SEARCH(" ",A1)))</formula>
    </cfRule>
  </conditionalFormatting>
  <conditionalFormatting sqref="F1:Y2">
    <cfRule type="containsText" dxfId="1512" priority="2" operator="containsText" text=" ">
      <formula>NOT(ISERROR(SEARCH(" ",F1)))</formula>
    </cfRule>
  </conditionalFormatting>
  <conditionalFormatting sqref="A3:Y4">
    <cfRule type="containsText" dxfId="1511" priority="1" operator="containsText" text=" ">
      <formula>NOT(ISERROR(SEARCH(" ",A3)))</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Y103"/>
  <sheetViews>
    <sheetView workbookViewId="0">
      <pane xSplit="5" ySplit="4" topLeftCell="F83" activePane="bottomRight" state="frozen"/>
      <selection pane="topRight"/>
      <selection pane="bottomLeft"/>
      <selection pane="bottomRight" activeCell="L94" sqref="L94"/>
    </sheetView>
  </sheetViews>
  <sheetFormatPr defaultColWidth="9" defaultRowHeight="15.6" x14ac:dyDescent="0.25"/>
  <cols>
    <col min="1" max="1" width="9.88671875" style="1" customWidth="1"/>
    <col min="2" max="2" width="16.21875" style="1" customWidth="1"/>
    <col min="3" max="3" width="29.6640625" style="1" customWidth="1"/>
    <col min="4" max="4" width="14" style="1" customWidth="1"/>
    <col min="5" max="5" width="15.33203125" style="1" customWidth="1"/>
    <col min="6" max="8" width="12.33203125" style="1" customWidth="1"/>
    <col min="9" max="9" width="9" style="1"/>
    <col min="10" max="10" width="13.44140625" style="1" customWidth="1"/>
    <col min="11" max="12" width="14.21875" style="1" customWidth="1"/>
    <col min="13" max="13" width="10.88671875" style="1" customWidth="1"/>
    <col min="14" max="14" width="9.77734375" style="1" customWidth="1"/>
    <col min="15" max="15" width="11.109375" style="1" customWidth="1"/>
    <col min="16" max="16" width="10.33203125" style="1" customWidth="1"/>
    <col min="17" max="17" width="9" style="1"/>
    <col min="18" max="19" width="8.21875" style="6" customWidth="1"/>
    <col min="20" max="20" width="6.44140625" style="6" customWidth="1"/>
    <col min="21" max="21" width="5.21875" style="6" customWidth="1"/>
    <col min="22" max="23" width="8.21875" style="6" customWidth="1"/>
    <col min="24" max="24" width="6.44140625" style="6" customWidth="1"/>
    <col min="25" max="25" width="4.88671875" style="6" customWidth="1"/>
    <col min="26" max="26" width="10.88671875" style="6" customWidth="1"/>
    <col min="27" max="27" width="8.21875" style="6" customWidth="1"/>
    <col min="28" max="28" width="6.44140625" style="6" customWidth="1"/>
    <col min="29" max="30" width="4.88671875" style="6" customWidth="1"/>
    <col min="31" max="31" width="9" style="1"/>
    <col min="32" max="32" width="10.88671875" style="1" customWidth="1"/>
    <col min="33" max="33" width="10.21875" style="1" customWidth="1"/>
    <col min="34" max="34" width="9" style="1"/>
    <col min="35" max="35" width="10.109375" style="1" customWidth="1"/>
    <col min="36" max="36" width="11.44140625" style="1" customWidth="1"/>
    <col min="37" max="37" width="10.88671875" style="1" customWidth="1"/>
    <col min="38" max="38" width="10.21875" style="1" customWidth="1"/>
    <col min="39" max="39" width="9" style="1"/>
    <col min="40" max="42" width="11.44140625" style="1" customWidth="1"/>
    <col min="43" max="44" width="9" style="1"/>
    <col min="45" max="45" width="11.6640625" style="1" customWidth="1"/>
    <col min="46" max="16384" width="9" style="1"/>
  </cols>
  <sheetData>
    <row r="1" spans="1:51" ht="16.2" x14ac:dyDescent="0.4">
      <c r="A1" s="2" t="s">
        <v>0</v>
      </c>
      <c r="B1" s="2" t="s">
        <v>0</v>
      </c>
      <c r="C1" s="2" t="s">
        <v>0</v>
      </c>
      <c r="D1" s="2" t="s">
        <v>0</v>
      </c>
      <c r="E1" s="2" t="s">
        <v>0</v>
      </c>
      <c r="F1" s="2" t="s">
        <v>1</v>
      </c>
      <c r="G1" s="39"/>
      <c r="H1" s="39"/>
      <c r="J1" s="274"/>
      <c r="K1" s="274"/>
      <c r="L1" s="274"/>
      <c r="M1" s="274"/>
      <c r="N1" s="274"/>
      <c r="O1" s="274"/>
      <c r="AF1" s="284" t="s">
        <v>375</v>
      </c>
      <c r="AG1" s="292">
        <f>SUMIF(AF5:AF100,AF1,AI5:AI100)</f>
        <v>17</v>
      </c>
      <c r="AH1" s="292" t="s">
        <v>376</v>
      </c>
      <c r="AI1" s="293">
        <f>SUMIF(AF5:AF100,AH1,AI5:AI100)</f>
        <v>0</v>
      </c>
      <c r="AJ1" s="294">
        <f>SUM(AJ5:AJ54)</f>
        <v>3365000</v>
      </c>
      <c r="AK1" s="295" t="s">
        <v>375</v>
      </c>
      <c r="AL1" s="296">
        <f>SUMIF(AK5:AK100,AK1,AN5:AN100)</f>
        <v>450</v>
      </c>
      <c r="AM1" s="296" t="s">
        <v>376</v>
      </c>
      <c r="AN1" s="297">
        <f>SUMIF(AK5:AK100,AM1,AN5:AN100)</f>
        <v>5</v>
      </c>
      <c r="AO1" s="316">
        <f>SUM(AO5:AO54)</f>
        <v>283200000</v>
      </c>
    </row>
    <row r="2" spans="1:51" ht="16.2" x14ac:dyDescent="0.4">
      <c r="A2" s="2" t="s">
        <v>7</v>
      </c>
      <c r="B2" s="2" t="s">
        <v>7</v>
      </c>
      <c r="C2" s="2" t="s">
        <v>9</v>
      </c>
      <c r="D2" s="2" t="s">
        <v>377</v>
      </c>
      <c r="E2" s="2" t="s">
        <v>377</v>
      </c>
      <c r="F2" s="2" t="s">
        <v>7</v>
      </c>
      <c r="G2" s="39"/>
      <c r="H2" s="39"/>
      <c r="I2" s="274"/>
      <c r="J2" s="274"/>
      <c r="K2" s="274">
        <f>K103/60/4</f>
        <v>282.13749999999999</v>
      </c>
      <c r="L2" s="274"/>
      <c r="M2" s="274"/>
      <c r="N2" s="274"/>
      <c r="O2" s="274"/>
      <c r="P2" s="274"/>
      <c r="AF2" s="285" t="s">
        <v>378</v>
      </c>
      <c r="AG2" s="298">
        <f>SUMIF(AF5:AF100,AF2,AI5:AI100)</f>
        <v>0</v>
      </c>
      <c r="AH2" s="298" t="s">
        <v>379</v>
      </c>
      <c r="AI2" s="299">
        <f>SUMIF(AF5:AF100,AH2,AI5:AI100)</f>
        <v>0</v>
      </c>
      <c r="AJ2" s="300">
        <f>AJ1/500000</f>
        <v>6.73</v>
      </c>
      <c r="AK2" s="301" t="s">
        <v>378</v>
      </c>
      <c r="AL2" s="302">
        <f>SUMIF(AK5:AK100,AK2,AN5:AN100)</f>
        <v>0</v>
      </c>
      <c r="AM2" s="302" t="s">
        <v>379</v>
      </c>
      <c r="AN2" s="303">
        <f>SUMIF(AK5:AK100,AM2,AN5:AN100)</f>
        <v>0</v>
      </c>
      <c r="AO2" s="316">
        <f>AO1/500000</f>
        <v>566.4</v>
      </c>
    </row>
    <row r="3" spans="1:51" x14ac:dyDescent="0.35">
      <c r="A3" s="2" t="s">
        <v>380</v>
      </c>
      <c r="B3" s="2" t="s">
        <v>381</v>
      </c>
      <c r="C3" s="2" t="s">
        <v>382</v>
      </c>
      <c r="D3" s="2" t="s">
        <v>383</v>
      </c>
      <c r="E3" s="2" t="s">
        <v>384</v>
      </c>
      <c r="F3" s="34" t="s">
        <v>385</v>
      </c>
      <c r="G3" s="39"/>
      <c r="H3" s="39"/>
      <c r="I3" s="12"/>
      <c r="J3" s="1" t="s">
        <v>386</v>
      </c>
      <c r="K3" s="1">
        <v>6</v>
      </c>
      <c r="R3" s="6" t="s">
        <v>387</v>
      </c>
      <c r="V3" s="6" t="s">
        <v>388</v>
      </c>
      <c r="Z3" s="6" t="s">
        <v>389</v>
      </c>
      <c r="AF3" s="286" t="s">
        <v>390</v>
      </c>
      <c r="AG3" s="304">
        <f>SUMIF(AF5:AF100,AF3,AI5:AI100)</f>
        <v>0</v>
      </c>
      <c r="AH3" s="304" t="s">
        <v>391</v>
      </c>
      <c r="AI3" s="305">
        <f>SUMIF(AF5:AF100,AH3,AI5:AI100)</f>
        <v>2755000</v>
      </c>
      <c r="AJ3" s="306"/>
      <c r="AK3" s="307" t="s">
        <v>390</v>
      </c>
      <c r="AL3" s="308">
        <f>SUMIF(AK5:AK100,AK3,AN5:AN100)</f>
        <v>11</v>
      </c>
      <c r="AM3" s="308" t="s">
        <v>391</v>
      </c>
      <c r="AN3" s="309">
        <f>SUMIF(AK5:AK100,AM3,AN5:AN100)</f>
        <v>152800000</v>
      </c>
      <c r="AO3" s="316"/>
      <c r="AP3" s="1">
        <f>AO1/100000</f>
        <v>2832</v>
      </c>
      <c r="AS3" s="12" t="s">
        <v>392</v>
      </c>
    </row>
    <row r="4" spans="1:51" ht="92.4" x14ac:dyDescent="0.35">
      <c r="A4" s="60" t="s">
        <v>393</v>
      </c>
      <c r="B4" s="60" t="s">
        <v>394</v>
      </c>
      <c r="C4" s="4" t="s">
        <v>395</v>
      </c>
      <c r="D4" s="270" t="s">
        <v>396</v>
      </c>
      <c r="E4" s="271" t="s">
        <v>397</v>
      </c>
      <c r="F4" s="272" t="s">
        <v>398</v>
      </c>
      <c r="G4" s="39"/>
      <c r="H4" s="39"/>
      <c r="J4" s="275" t="s">
        <v>399</v>
      </c>
      <c r="K4" s="275" t="s">
        <v>400</v>
      </c>
      <c r="L4" s="275" t="s">
        <v>1871</v>
      </c>
      <c r="M4" s="66" t="s">
        <v>401</v>
      </c>
      <c r="N4" s="275" t="s">
        <v>402</v>
      </c>
      <c r="O4" s="275" t="s">
        <v>403</v>
      </c>
      <c r="R4" s="278" t="s">
        <v>404</v>
      </c>
      <c r="S4" s="279" t="s">
        <v>405</v>
      </c>
      <c r="T4" s="279" t="s">
        <v>406</v>
      </c>
      <c r="U4" s="280" t="s">
        <v>407</v>
      </c>
      <c r="V4" s="281" t="s">
        <v>404</v>
      </c>
      <c r="W4" s="282" t="s">
        <v>405</v>
      </c>
      <c r="X4" s="282" t="s">
        <v>406</v>
      </c>
      <c r="Y4" s="287" t="s">
        <v>407</v>
      </c>
      <c r="Z4" s="288" t="s">
        <v>404</v>
      </c>
      <c r="AA4" s="289" t="s">
        <v>405</v>
      </c>
      <c r="AB4" s="289" t="s">
        <v>406</v>
      </c>
      <c r="AC4" s="290" t="s">
        <v>407</v>
      </c>
      <c r="AD4" s="1"/>
      <c r="AF4" s="291" t="s">
        <v>408</v>
      </c>
      <c r="AG4" s="310" t="s">
        <v>405</v>
      </c>
      <c r="AH4" s="310" t="s">
        <v>406</v>
      </c>
      <c r="AI4" s="310" t="s">
        <v>407</v>
      </c>
      <c r="AJ4" s="310" t="s">
        <v>409</v>
      </c>
      <c r="AK4" s="311" t="s">
        <v>410</v>
      </c>
      <c r="AL4" s="312" t="s">
        <v>405</v>
      </c>
      <c r="AM4" s="312" t="s">
        <v>406</v>
      </c>
      <c r="AN4" s="313" t="s">
        <v>407</v>
      </c>
      <c r="AO4" s="317" t="s">
        <v>409</v>
      </c>
      <c r="AS4" s="1">
        <f>'抽奖|MoonBless'!DN4</f>
        <v>0</v>
      </c>
      <c r="AT4" s="1" t="str">
        <f>'抽奖|MoonBless'!DO4</f>
        <v>人民币价值</v>
      </c>
      <c r="AU4" s="1" t="str">
        <f>'抽奖|MoonBless'!DP4</f>
        <v>价值
钻石价值</v>
      </c>
      <c r="AV4" s="1" t="str">
        <f>'抽奖|MoonBless'!DQ4</f>
        <v>物品类型</v>
      </c>
      <c r="AW4" s="1" t="str">
        <f>'抽奖|MoonBless'!DR4</f>
        <v>id</v>
      </c>
      <c r="AX4" s="1" t="str">
        <f>'抽奖|MoonBless'!DS4</f>
        <v>价值加成</v>
      </c>
      <c r="AY4" s="1" t="s">
        <v>409</v>
      </c>
    </row>
    <row r="5" spans="1:51" ht="16.2" x14ac:dyDescent="0.35">
      <c r="A5" s="1">
        <v>1</v>
      </c>
      <c r="B5" s="84">
        <f>O5</f>
        <v>520</v>
      </c>
      <c r="C5" s="62" t="str">
        <f>S5&amp;"|"&amp;T5&amp;"|"&amp;U5&amp;","&amp;W5&amp;"|"&amp;X5&amp;"|"&amp;Y5&amp;","&amp;AA5&amp;"|"&amp;AB5&amp;"|"&amp;AC5</f>
        <v>1|1|1,2|1001|1,2|1002|1</v>
      </c>
      <c r="D5" s="39" t="str">
        <f>TRIM(IF(AF5&lt;&gt;"",AG5&amp;"|"&amp;AH5&amp;"|"&amp;AI5,""))</f>
        <v/>
      </c>
      <c r="E5" s="39" t="str">
        <f>TRIM(IF(OR(AK5="",AK5=0),"",AL5&amp;"|"&amp;AM5&amp;"|"&amp;AN5))</f>
        <v/>
      </c>
      <c r="F5" s="39">
        <v>50000</v>
      </c>
      <c r="G5" s="273" t="s">
        <v>411</v>
      </c>
      <c r="H5" s="39"/>
      <c r="I5" s="1">
        <v>50000</v>
      </c>
      <c r="J5" s="1">
        <v>1.5</v>
      </c>
      <c r="K5" s="1">
        <f>SUM($J$5:J5)</f>
        <v>1.5</v>
      </c>
      <c r="L5" s="276">
        <f>K5/60/1</f>
        <v>2.5000000000000001E-2</v>
      </c>
      <c r="M5" s="1">
        <v>0.96</v>
      </c>
      <c r="N5" s="1">
        <f t="shared" ref="N5:N36" si="0">$K$3*M5*60</f>
        <v>345.59999999999997</v>
      </c>
      <c r="O5" s="1">
        <f>ROUND(J5*N5/10,0)*10</f>
        <v>520</v>
      </c>
      <c r="Q5"/>
      <c r="R5" s="6" t="s">
        <v>375</v>
      </c>
      <c r="S5" s="70">
        <f t="shared" ref="S5:S36" si="1">VLOOKUP(R5,AS:AX,4,0)</f>
        <v>1</v>
      </c>
      <c r="T5" s="70">
        <f t="shared" ref="T5:T36" si="2">VLOOKUP(R5,AS:AX,5,0)</f>
        <v>1</v>
      </c>
      <c r="U5" s="283">
        <v>1</v>
      </c>
      <c r="V5" s="68" t="s">
        <v>412</v>
      </c>
      <c r="W5" s="6">
        <f t="shared" ref="W5:W36" si="3">VLOOKUP(V5,AS:AX,4,0)</f>
        <v>2</v>
      </c>
      <c r="X5" s="6">
        <f t="shared" ref="X5:X36" si="4">VLOOKUP(V5,AS:AX,5,0)</f>
        <v>1001</v>
      </c>
      <c r="Y5" s="6">
        <v>1</v>
      </c>
      <c r="Z5" s="68" t="s">
        <v>413</v>
      </c>
      <c r="AA5" s="6">
        <f t="shared" ref="AA5:AA36" si="5">VLOOKUP(Z5,AS:AX,4,0)</f>
        <v>2</v>
      </c>
      <c r="AB5" s="6">
        <f t="shared" ref="AB5:AB36" si="6">VLOOKUP(Z5,AS:AX,5,0)</f>
        <v>1002</v>
      </c>
      <c r="AC5" s="6">
        <v>1</v>
      </c>
      <c r="AE5" s="84">
        <v>1</v>
      </c>
      <c r="AG5" s="11" t="str">
        <f t="shared" ref="AG5:AG54" si="7">VLOOKUP(AF5,AS:AX,4,0)</f>
        <v>物品类型</v>
      </c>
      <c r="AH5" s="11" t="str">
        <f t="shared" ref="AH5:AH54" si="8">VLOOKUP(AF5,AS:AX,5,0)</f>
        <v>id</v>
      </c>
      <c r="AI5" s="84" t="s">
        <v>414</v>
      </c>
      <c r="AJ5" s="84">
        <f>IF(AF5&lt;&gt;"",AI5*VLOOKUP(AF5,AS:AY,7,0),0)</f>
        <v>0</v>
      </c>
      <c r="AK5" s="1">
        <f>AF5</f>
        <v>0</v>
      </c>
      <c r="AL5" s="1" t="str">
        <f t="shared" ref="AL5:AL54" si="9">VLOOKUP(AK5,AS:AX,4,0)</f>
        <v>物品类型</v>
      </c>
      <c r="AM5" s="1" t="str">
        <f t="shared" ref="AM5:AM54" si="10">VLOOKUP(AK5,AS:AX,5,0)</f>
        <v>id</v>
      </c>
      <c r="AN5" s="314"/>
      <c r="AO5" s="1">
        <f>IF(OR(AK5=0,AK5=""),0,AN5*VLOOKUP(AK5,AS:AY,7,0))</f>
        <v>0</v>
      </c>
      <c r="AS5" s="1" t="str">
        <f>'抽奖|MoonBless'!DN5</f>
        <v>人民币</v>
      </c>
      <c r="AT5" s="1">
        <f>'抽奖|MoonBless'!DO5</f>
        <v>1</v>
      </c>
      <c r="AU5" s="1">
        <f>'抽奖|MoonBless'!DP5</f>
        <v>20</v>
      </c>
      <c r="AV5" s="1">
        <f>'抽奖|MoonBless'!DQ5</f>
        <v>1</v>
      </c>
      <c r="AW5" s="1">
        <f>'抽奖|MoonBless'!DR5</f>
        <v>0</v>
      </c>
      <c r="AX5" s="1">
        <f>'抽奖|MoonBless'!DS5</f>
        <v>1</v>
      </c>
      <c r="AY5" s="1">
        <f>AT5/$AT$7</f>
        <v>199999.99999999997</v>
      </c>
    </row>
    <row r="6" spans="1:51" ht="16.2" x14ac:dyDescent="0.35">
      <c r="A6" s="1">
        <v>2</v>
      </c>
      <c r="B6" s="84">
        <f t="shared" ref="B6:B69" si="11">O6</f>
        <v>690</v>
      </c>
      <c r="C6" s="62" t="str">
        <f t="shared" ref="C6:C23" si="12">S6&amp;"|"&amp;T6&amp;"|"&amp;U6&amp;","&amp;W6&amp;"|"&amp;X6&amp;"|"&amp;Y6&amp;","&amp;AA6&amp;"|"&amp;AB6&amp;"|"&amp;AC6</f>
        <v>1|1|1,2|1002|1,2|1004|1</v>
      </c>
      <c r="D6" s="39" t="str">
        <f t="shared" ref="D6:D44" si="13">TRIM(IF(AF6&lt;&gt;"",AG6&amp;"|"&amp;AH6&amp;"|"&amp;AI6,""))</f>
        <v/>
      </c>
      <c r="E6" s="39" t="str">
        <f t="shared" ref="E6:E54" si="14">TRIM(IF(OR(AK6="",AK6=0),"",AL6&amp;"|"&amp;AM6&amp;"|"&amp;AN6))</f>
        <v/>
      </c>
      <c r="F6" s="39">
        <v>100000</v>
      </c>
      <c r="G6" s="273" t="s">
        <v>415</v>
      </c>
      <c r="H6" s="39"/>
      <c r="I6" s="1">
        <v>100000</v>
      </c>
      <c r="J6" s="1">
        <v>2</v>
      </c>
      <c r="K6" s="1">
        <f>SUM($J$5:J6)</f>
        <v>3.5</v>
      </c>
      <c r="L6" s="276">
        <f t="shared" ref="L6:L69" si="15">K6/60/1</f>
        <v>5.8333333333333334E-2</v>
      </c>
      <c r="M6" s="1">
        <v>0.96</v>
      </c>
      <c r="N6" s="1">
        <f t="shared" si="0"/>
        <v>345.59999999999997</v>
      </c>
      <c r="O6" s="1">
        <f t="shared" ref="O6:O69" si="16">ROUND(J6*N6/10,0)*10</f>
        <v>690</v>
      </c>
      <c r="R6" s="6" t="s">
        <v>375</v>
      </c>
      <c r="S6" s="70">
        <f t="shared" si="1"/>
        <v>1</v>
      </c>
      <c r="T6" s="70">
        <f t="shared" si="2"/>
        <v>1</v>
      </c>
      <c r="U6" s="283">
        <v>1</v>
      </c>
      <c r="V6" s="68" t="s">
        <v>413</v>
      </c>
      <c r="W6" s="6">
        <f t="shared" si="3"/>
        <v>2</v>
      </c>
      <c r="X6" s="6">
        <f t="shared" si="4"/>
        <v>1002</v>
      </c>
      <c r="Y6" s="6">
        <v>1</v>
      </c>
      <c r="Z6" s="68" t="s">
        <v>416</v>
      </c>
      <c r="AA6" s="6">
        <f t="shared" si="5"/>
        <v>2</v>
      </c>
      <c r="AB6" s="6">
        <f t="shared" si="6"/>
        <v>1004</v>
      </c>
      <c r="AC6" s="6">
        <v>1</v>
      </c>
      <c r="AE6" s="84">
        <v>2</v>
      </c>
      <c r="AG6" s="11" t="str">
        <f t="shared" si="7"/>
        <v>物品类型</v>
      </c>
      <c r="AH6" s="11" t="str">
        <f t="shared" si="8"/>
        <v>id</v>
      </c>
      <c r="AI6" s="84" t="s">
        <v>414</v>
      </c>
      <c r="AJ6" s="84">
        <f t="shared" ref="AJ6:AJ54" si="17">IF(AF6&lt;&gt;"",AI6*VLOOKUP(AF6,AS:AY,7,0),0)</f>
        <v>0</v>
      </c>
      <c r="AK6" s="1">
        <f t="shared" ref="AK6:AK43" si="18">AF6</f>
        <v>0</v>
      </c>
      <c r="AL6" s="1" t="str">
        <f t="shared" si="9"/>
        <v>物品类型</v>
      </c>
      <c r="AM6" s="1" t="str">
        <f t="shared" si="10"/>
        <v>id</v>
      </c>
      <c r="AN6" s="314"/>
      <c r="AO6" s="1">
        <f t="shared" ref="AO6:AO54" si="19">IF(OR(AK6=0,AK6=""),0,AN6*VLOOKUP(AK6,AS:AY,7,0))</f>
        <v>0</v>
      </c>
      <c r="AS6" s="1" t="str">
        <f>'抽奖|MoonBless'!DN6</f>
        <v>钻石</v>
      </c>
      <c r="AT6" s="1">
        <f>'抽奖|MoonBless'!DO6</f>
        <v>0.1</v>
      </c>
      <c r="AU6" s="1">
        <f>'抽奖|MoonBless'!DP6</f>
        <v>2</v>
      </c>
      <c r="AV6" s="1">
        <f>'抽奖|MoonBless'!DQ6</f>
        <v>1</v>
      </c>
      <c r="AW6" s="1">
        <f>'抽奖|MoonBless'!DR6</f>
        <v>1</v>
      </c>
      <c r="AX6" s="1">
        <f>'抽奖|MoonBless'!DS6</f>
        <v>1</v>
      </c>
      <c r="AY6" s="1">
        <f t="shared" ref="AY6:AY30" si="20">AT6/$AT$7</f>
        <v>20000</v>
      </c>
    </row>
    <row r="7" spans="1:51" ht="16.2" x14ac:dyDescent="0.35">
      <c r="A7" s="1">
        <v>3</v>
      </c>
      <c r="B7" s="84">
        <f t="shared" si="11"/>
        <v>860</v>
      </c>
      <c r="C7" s="62" t="str">
        <f t="shared" si="12"/>
        <v>1|1|1,2|1001|1,2|1004|1</v>
      </c>
      <c r="D7" s="39" t="str">
        <f t="shared" si="13"/>
        <v>2|1001|1</v>
      </c>
      <c r="E7" s="39" t="str">
        <f t="shared" si="14"/>
        <v>2|1001|20</v>
      </c>
      <c r="F7" s="39">
        <v>300000</v>
      </c>
      <c r="G7" s="39"/>
      <c r="H7" s="39"/>
      <c r="I7" s="1">
        <v>300000</v>
      </c>
      <c r="J7" s="1">
        <v>2.5</v>
      </c>
      <c r="K7" s="1">
        <f>SUM($J$5:J7)</f>
        <v>6</v>
      </c>
      <c r="L7" s="276">
        <f t="shared" si="15"/>
        <v>0.1</v>
      </c>
      <c r="M7" s="1">
        <v>0.96</v>
      </c>
      <c r="N7" s="1">
        <f t="shared" si="0"/>
        <v>345.59999999999997</v>
      </c>
      <c r="O7" s="1">
        <f t="shared" si="16"/>
        <v>860</v>
      </c>
      <c r="R7" s="6" t="s">
        <v>375</v>
      </c>
      <c r="S7" s="70">
        <f t="shared" si="1"/>
        <v>1</v>
      </c>
      <c r="T7" s="70">
        <f t="shared" si="2"/>
        <v>1</v>
      </c>
      <c r="U7" s="283">
        <v>1</v>
      </c>
      <c r="V7" s="68" t="s">
        <v>412</v>
      </c>
      <c r="W7" s="6">
        <f t="shared" si="3"/>
        <v>2</v>
      </c>
      <c r="X7" s="6">
        <f t="shared" si="4"/>
        <v>1001</v>
      </c>
      <c r="Y7" s="6">
        <v>1</v>
      </c>
      <c r="Z7" s="68" t="s">
        <v>416</v>
      </c>
      <c r="AA7" s="6">
        <f t="shared" si="5"/>
        <v>2</v>
      </c>
      <c r="AB7" s="6">
        <f t="shared" si="6"/>
        <v>1004</v>
      </c>
      <c r="AC7" s="6">
        <v>1</v>
      </c>
      <c r="AE7" s="59">
        <v>3</v>
      </c>
      <c r="AF7" s="1" t="s">
        <v>412</v>
      </c>
      <c r="AG7" s="11">
        <f t="shared" si="7"/>
        <v>2</v>
      </c>
      <c r="AH7" s="11">
        <f t="shared" si="8"/>
        <v>1001</v>
      </c>
      <c r="AI7" s="84">
        <v>1</v>
      </c>
      <c r="AJ7" s="84">
        <f t="shared" si="17"/>
        <v>20000</v>
      </c>
      <c r="AK7" s="1" t="str">
        <f t="shared" si="18"/>
        <v>锁定</v>
      </c>
      <c r="AL7" s="1">
        <f t="shared" si="9"/>
        <v>2</v>
      </c>
      <c r="AM7" s="1">
        <f t="shared" si="10"/>
        <v>1001</v>
      </c>
      <c r="AN7" s="314">
        <v>20</v>
      </c>
      <c r="AO7" s="1">
        <f t="shared" si="19"/>
        <v>400000</v>
      </c>
      <c r="AS7" s="1" t="str">
        <f>'抽奖|MoonBless'!DN7</f>
        <v>金币</v>
      </c>
      <c r="AT7" s="1">
        <f>'抽奖|MoonBless'!DO7</f>
        <v>5.0000000000000004E-6</v>
      </c>
      <c r="AU7" s="1">
        <f>'抽奖|MoonBless'!DP7</f>
        <v>1E-4</v>
      </c>
      <c r="AV7" s="1">
        <f>'抽奖|MoonBless'!DQ7</f>
        <v>1</v>
      </c>
      <c r="AW7" s="1">
        <f>'抽奖|MoonBless'!DR7</f>
        <v>2</v>
      </c>
      <c r="AX7" s="1">
        <f>'抽奖|MoonBless'!DS7</f>
        <v>1</v>
      </c>
      <c r="AY7" s="1">
        <f t="shared" si="20"/>
        <v>1</v>
      </c>
    </row>
    <row r="8" spans="1:51" ht="16.2" x14ac:dyDescent="0.35">
      <c r="A8" s="1">
        <v>4</v>
      </c>
      <c r="B8" s="84">
        <f t="shared" si="11"/>
        <v>1040</v>
      </c>
      <c r="C8" s="62" t="str">
        <f t="shared" si="12"/>
        <v>1|1|1,2|1002|1,2|1003|1</v>
      </c>
      <c r="D8" s="39" t="str">
        <f t="shared" si="13"/>
        <v/>
      </c>
      <c r="E8" s="39" t="str">
        <f t="shared" si="14"/>
        <v/>
      </c>
      <c r="F8" s="39">
        <v>150000</v>
      </c>
      <c r="G8" s="39"/>
      <c r="H8" s="39"/>
      <c r="I8" s="1">
        <v>150000</v>
      </c>
      <c r="J8" s="1">
        <v>3</v>
      </c>
      <c r="K8" s="1">
        <f>SUM($J$5:J8)</f>
        <v>9</v>
      </c>
      <c r="L8" s="276">
        <f t="shared" si="15"/>
        <v>0.15</v>
      </c>
      <c r="M8" s="1">
        <v>0.96</v>
      </c>
      <c r="N8" s="1">
        <f t="shared" si="0"/>
        <v>345.59999999999997</v>
      </c>
      <c r="O8" s="1">
        <f t="shared" si="16"/>
        <v>1040</v>
      </c>
      <c r="R8" s="6" t="s">
        <v>375</v>
      </c>
      <c r="S8" s="70">
        <f t="shared" si="1"/>
        <v>1</v>
      </c>
      <c r="T8" s="70">
        <f t="shared" si="2"/>
        <v>1</v>
      </c>
      <c r="U8" s="283">
        <v>1</v>
      </c>
      <c r="V8" s="68" t="s">
        <v>413</v>
      </c>
      <c r="W8" s="6">
        <f t="shared" si="3"/>
        <v>2</v>
      </c>
      <c r="X8" s="6">
        <f t="shared" si="4"/>
        <v>1002</v>
      </c>
      <c r="Y8" s="6">
        <v>1</v>
      </c>
      <c r="Z8" s="68" t="s">
        <v>417</v>
      </c>
      <c r="AA8" s="6">
        <f t="shared" si="5"/>
        <v>2</v>
      </c>
      <c r="AB8" s="6">
        <f t="shared" si="6"/>
        <v>1003</v>
      </c>
      <c r="AC8" s="6">
        <v>1</v>
      </c>
      <c r="AE8" s="84">
        <v>4</v>
      </c>
      <c r="AG8" s="11" t="str">
        <f t="shared" si="7"/>
        <v>物品类型</v>
      </c>
      <c r="AH8" s="11" t="str">
        <f t="shared" si="8"/>
        <v>id</v>
      </c>
      <c r="AI8" s="84" t="s">
        <v>414</v>
      </c>
      <c r="AJ8" s="84">
        <f t="shared" si="17"/>
        <v>0</v>
      </c>
      <c r="AK8" s="1">
        <f t="shared" si="18"/>
        <v>0</v>
      </c>
      <c r="AL8" s="1" t="str">
        <f t="shared" si="9"/>
        <v>物品类型</v>
      </c>
      <c r="AM8" s="1" t="str">
        <f t="shared" si="10"/>
        <v>id</v>
      </c>
      <c r="AN8" s="314"/>
      <c r="AO8" s="1">
        <f t="shared" si="19"/>
        <v>0</v>
      </c>
      <c r="AS8" s="1" t="str">
        <f>'抽奖|MoonBless'!DN8</f>
        <v>锁定</v>
      </c>
      <c r="AT8" s="1">
        <f>'抽奖|MoonBless'!DO8</f>
        <v>0.1</v>
      </c>
      <c r="AU8" s="1">
        <f>'抽奖|MoonBless'!DP8</f>
        <v>2</v>
      </c>
      <c r="AV8" s="1">
        <f>'抽奖|MoonBless'!DQ8</f>
        <v>2</v>
      </c>
      <c r="AW8" s="1">
        <f>'抽奖|MoonBless'!DR8</f>
        <v>1001</v>
      </c>
      <c r="AX8" s="1">
        <f>'抽奖|MoonBless'!DS8</f>
        <v>1</v>
      </c>
      <c r="AY8" s="1">
        <f t="shared" si="20"/>
        <v>20000</v>
      </c>
    </row>
    <row r="9" spans="1:51" ht="16.2" x14ac:dyDescent="0.35">
      <c r="A9" s="1">
        <v>5</v>
      </c>
      <c r="B9" s="84">
        <f t="shared" si="11"/>
        <v>1210</v>
      </c>
      <c r="C9" s="62" t="str">
        <f t="shared" si="12"/>
        <v>1|1|1,2|1001|1,2|1002|1</v>
      </c>
      <c r="D9" s="39" t="str">
        <f t="shared" si="13"/>
        <v>1|2|10000</v>
      </c>
      <c r="E9" s="39" t="str">
        <f t="shared" si="14"/>
        <v>1|2|800000</v>
      </c>
      <c r="F9" s="39">
        <v>100000</v>
      </c>
      <c r="G9" s="39"/>
      <c r="H9" s="39"/>
      <c r="I9" s="1">
        <v>100000</v>
      </c>
      <c r="J9" s="1">
        <v>3.5</v>
      </c>
      <c r="K9" s="1">
        <f>SUM($J$5:J9)</f>
        <v>12.5</v>
      </c>
      <c r="L9" s="276">
        <f t="shared" si="15"/>
        <v>0.20833333333333334</v>
      </c>
      <c r="M9" s="1">
        <v>0.96</v>
      </c>
      <c r="N9" s="1">
        <f t="shared" si="0"/>
        <v>345.59999999999997</v>
      </c>
      <c r="O9" s="1">
        <f t="shared" si="16"/>
        <v>1210</v>
      </c>
      <c r="R9" s="6" t="s">
        <v>375</v>
      </c>
      <c r="S9" s="70">
        <f t="shared" si="1"/>
        <v>1</v>
      </c>
      <c r="T9" s="70">
        <f t="shared" si="2"/>
        <v>1</v>
      </c>
      <c r="U9" s="283">
        <v>1</v>
      </c>
      <c r="V9" s="68" t="s">
        <v>412</v>
      </c>
      <c r="W9" s="6">
        <f t="shared" si="3"/>
        <v>2</v>
      </c>
      <c r="X9" s="6">
        <f t="shared" si="4"/>
        <v>1001</v>
      </c>
      <c r="Y9" s="6">
        <v>1</v>
      </c>
      <c r="Z9" s="68" t="s">
        <v>413</v>
      </c>
      <c r="AA9" s="6">
        <f t="shared" si="5"/>
        <v>2</v>
      </c>
      <c r="AB9" s="6">
        <f t="shared" si="6"/>
        <v>1002</v>
      </c>
      <c r="AC9" s="6">
        <v>1</v>
      </c>
      <c r="AE9" s="59">
        <v>5</v>
      </c>
      <c r="AF9" s="1" t="s">
        <v>391</v>
      </c>
      <c r="AG9" s="11">
        <f t="shared" si="7"/>
        <v>1</v>
      </c>
      <c r="AH9" s="11">
        <f t="shared" si="8"/>
        <v>2</v>
      </c>
      <c r="AI9" s="84">
        <v>10000</v>
      </c>
      <c r="AJ9" s="84">
        <f t="shared" si="17"/>
        <v>10000</v>
      </c>
      <c r="AK9" s="1" t="str">
        <f t="shared" si="18"/>
        <v>金币</v>
      </c>
      <c r="AL9" s="1">
        <f t="shared" si="9"/>
        <v>1</v>
      </c>
      <c r="AM9" s="1">
        <f t="shared" si="10"/>
        <v>2</v>
      </c>
      <c r="AN9" s="314">
        <v>800000</v>
      </c>
      <c r="AO9" s="1">
        <f t="shared" si="19"/>
        <v>800000</v>
      </c>
      <c r="AS9" s="1" t="str">
        <f>'抽奖|MoonBless'!DN9</f>
        <v>冰冻</v>
      </c>
      <c r="AT9" s="1">
        <f>'抽奖|MoonBless'!DO9</f>
        <v>0.25</v>
      </c>
      <c r="AU9" s="1">
        <f>'抽奖|MoonBless'!DP9</f>
        <v>5</v>
      </c>
      <c r="AV9" s="1">
        <f>'抽奖|MoonBless'!DQ9</f>
        <v>2</v>
      </c>
      <c r="AW9" s="1">
        <f>'抽奖|MoonBless'!DR9</f>
        <v>1002</v>
      </c>
      <c r="AX9" s="1">
        <f>'抽奖|MoonBless'!DS9</f>
        <v>1</v>
      </c>
      <c r="AY9" s="1">
        <f t="shared" si="20"/>
        <v>49999.999999999993</v>
      </c>
    </row>
    <row r="10" spans="1:51" ht="16.2" x14ac:dyDescent="0.35">
      <c r="A10" s="1">
        <v>6</v>
      </c>
      <c r="B10" s="84">
        <f t="shared" si="11"/>
        <v>1380</v>
      </c>
      <c r="C10" s="62" t="str">
        <f t="shared" si="12"/>
        <v>1|1|1,2|1002|1,2|1004|1</v>
      </c>
      <c r="D10" s="39" t="str">
        <f t="shared" si="13"/>
        <v/>
      </c>
      <c r="E10" s="39" t="str">
        <f t="shared" si="14"/>
        <v/>
      </c>
      <c r="F10" s="39">
        <v>300000</v>
      </c>
      <c r="G10" s="39"/>
      <c r="H10" s="39"/>
      <c r="I10" s="1">
        <v>300000</v>
      </c>
      <c r="J10" s="1">
        <v>4</v>
      </c>
      <c r="K10" s="1">
        <f>SUM($J$5:J10)</f>
        <v>16.5</v>
      </c>
      <c r="L10" s="276">
        <f t="shared" si="15"/>
        <v>0.27500000000000002</v>
      </c>
      <c r="M10" s="1">
        <v>0.96</v>
      </c>
      <c r="N10" s="1">
        <f t="shared" si="0"/>
        <v>345.59999999999997</v>
      </c>
      <c r="O10" s="1">
        <f t="shared" si="16"/>
        <v>1380</v>
      </c>
      <c r="R10" s="6" t="s">
        <v>375</v>
      </c>
      <c r="S10" s="70">
        <f t="shared" si="1"/>
        <v>1</v>
      </c>
      <c r="T10" s="70">
        <f t="shared" si="2"/>
        <v>1</v>
      </c>
      <c r="U10" s="283">
        <v>1</v>
      </c>
      <c r="V10" s="68" t="s">
        <v>413</v>
      </c>
      <c r="W10" s="6">
        <f t="shared" si="3"/>
        <v>2</v>
      </c>
      <c r="X10" s="6">
        <f t="shared" si="4"/>
        <v>1002</v>
      </c>
      <c r="Y10" s="6">
        <v>1</v>
      </c>
      <c r="Z10" s="68" t="s">
        <v>416</v>
      </c>
      <c r="AA10" s="6">
        <f t="shared" si="5"/>
        <v>2</v>
      </c>
      <c r="AB10" s="6">
        <f t="shared" si="6"/>
        <v>1004</v>
      </c>
      <c r="AC10" s="6">
        <v>1</v>
      </c>
      <c r="AE10" s="84">
        <v>6</v>
      </c>
      <c r="AG10" s="11" t="str">
        <f t="shared" si="7"/>
        <v>物品类型</v>
      </c>
      <c r="AH10" s="11" t="str">
        <f t="shared" si="8"/>
        <v>id</v>
      </c>
      <c r="AI10" s="84" t="s">
        <v>414</v>
      </c>
      <c r="AJ10" s="84">
        <f t="shared" si="17"/>
        <v>0</v>
      </c>
      <c r="AK10" s="1">
        <f t="shared" si="18"/>
        <v>0</v>
      </c>
      <c r="AL10" s="1" t="str">
        <f t="shared" si="9"/>
        <v>物品类型</v>
      </c>
      <c r="AM10" s="1" t="str">
        <f t="shared" si="10"/>
        <v>id</v>
      </c>
      <c r="AN10" s="314"/>
      <c r="AO10" s="1">
        <f t="shared" si="19"/>
        <v>0</v>
      </c>
      <c r="AS10" s="1" t="str">
        <f>'抽奖|MoonBless'!DN10</f>
        <v>狂暴</v>
      </c>
      <c r="AT10" s="1">
        <f>'抽奖|MoonBless'!DO10</f>
        <v>0.5</v>
      </c>
      <c r="AU10" s="1">
        <f>'抽奖|MoonBless'!DP10</f>
        <v>10</v>
      </c>
      <c r="AV10" s="1">
        <f>'抽奖|MoonBless'!DQ10</f>
        <v>2</v>
      </c>
      <c r="AW10" s="1">
        <f>'抽奖|MoonBless'!DR10</f>
        <v>1003</v>
      </c>
      <c r="AX10" s="1">
        <f>'抽奖|MoonBless'!DS10</f>
        <v>1</v>
      </c>
      <c r="AY10" s="1">
        <f t="shared" si="20"/>
        <v>99999.999999999985</v>
      </c>
    </row>
    <row r="11" spans="1:51" ht="16.2" x14ac:dyDescent="0.35">
      <c r="A11" s="1">
        <v>7</v>
      </c>
      <c r="B11" s="84">
        <f t="shared" si="11"/>
        <v>1560</v>
      </c>
      <c r="C11" s="62" t="str">
        <f t="shared" si="12"/>
        <v>1|1|1,2|1001|1,2|1004|1</v>
      </c>
      <c r="D11" s="39" t="str">
        <f t="shared" si="13"/>
        <v/>
      </c>
      <c r="E11" s="39" t="str">
        <f t="shared" si="14"/>
        <v/>
      </c>
      <c r="F11" s="39">
        <v>150000</v>
      </c>
      <c r="G11" s="39"/>
      <c r="H11" s="39"/>
      <c r="I11" s="1">
        <v>150000</v>
      </c>
      <c r="J11" s="1">
        <v>4.5</v>
      </c>
      <c r="K11" s="1">
        <f>SUM($J$5:J11)</f>
        <v>21</v>
      </c>
      <c r="L11" s="276">
        <f t="shared" si="15"/>
        <v>0.35</v>
      </c>
      <c r="M11" s="1">
        <v>0.96</v>
      </c>
      <c r="N11" s="1">
        <f t="shared" si="0"/>
        <v>345.59999999999997</v>
      </c>
      <c r="O11" s="1">
        <f t="shared" si="16"/>
        <v>1560</v>
      </c>
      <c r="R11" s="6" t="s">
        <v>375</v>
      </c>
      <c r="S11" s="70">
        <f t="shared" si="1"/>
        <v>1</v>
      </c>
      <c r="T11" s="70">
        <f t="shared" si="2"/>
        <v>1</v>
      </c>
      <c r="U11" s="283">
        <v>1</v>
      </c>
      <c r="V11" s="68" t="s">
        <v>412</v>
      </c>
      <c r="W11" s="6">
        <f t="shared" si="3"/>
        <v>2</v>
      </c>
      <c r="X11" s="6">
        <f t="shared" si="4"/>
        <v>1001</v>
      </c>
      <c r="Y11" s="6">
        <v>1</v>
      </c>
      <c r="Z11" s="68" t="s">
        <v>416</v>
      </c>
      <c r="AA11" s="6">
        <f t="shared" si="5"/>
        <v>2</v>
      </c>
      <c r="AB11" s="6">
        <f t="shared" si="6"/>
        <v>1004</v>
      </c>
      <c r="AC11" s="6">
        <v>1</v>
      </c>
      <c r="AE11" s="84">
        <v>7</v>
      </c>
      <c r="AG11" s="11" t="str">
        <f t="shared" si="7"/>
        <v>物品类型</v>
      </c>
      <c r="AH11" s="11" t="str">
        <f t="shared" si="8"/>
        <v>id</v>
      </c>
      <c r="AI11" s="84" t="s">
        <v>414</v>
      </c>
      <c r="AJ11" s="84">
        <f t="shared" si="17"/>
        <v>0</v>
      </c>
      <c r="AK11" s="1">
        <f t="shared" si="18"/>
        <v>0</v>
      </c>
      <c r="AL11" s="1" t="str">
        <f t="shared" si="9"/>
        <v>物品类型</v>
      </c>
      <c r="AM11" s="1" t="str">
        <f t="shared" si="10"/>
        <v>id</v>
      </c>
      <c r="AN11" s="314"/>
      <c r="AO11" s="1">
        <f t="shared" si="19"/>
        <v>0</v>
      </c>
      <c r="AS11" s="1" t="str">
        <f>'抽奖|MoonBless'!DN11</f>
        <v>召唤</v>
      </c>
      <c r="AT11" s="1">
        <f>'抽奖|MoonBless'!DO11</f>
        <v>0.1</v>
      </c>
      <c r="AU11" s="1">
        <f>'抽奖|MoonBless'!DP11</f>
        <v>2</v>
      </c>
      <c r="AV11" s="1">
        <f>'抽奖|MoonBless'!DQ11</f>
        <v>2</v>
      </c>
      <c r="AW11" s="1">
        <f>'抽奖|MoonBless'!DR11</f>
        <v>1004</v>
      </c>
      <c r="AX11" s="1">
        <f>'抽奖|MoonBless'!DS11</f>
        <v>1</v>
      </c>
      <c r="AY11" s="1">
        <f t="shared" si="20"/>
        <v>20000</v>
      </c>
    </row>
    <row r="12" spans="1:51" ht="16.2" x14ac:dyDescent="0.35">
      <c r="A12" s="1">
        <v>8</v>
      </c>
      <c r="B12" s="84">
        <f t="shared" si="11"/>
        <v>1730</v>
      </c>
      <c r="C12" s="62" t="str">
        <f t="shared" si="12"/>
        <v>1|1|1,2|1002|1,2|1004|1</v>
      </c>
      <c r="D12" s="39" t="str">
        <f t="shared" si="13"/>
        <v>1|2|20000</v>
      </c>
      <c r="E12" s="39" t="str">
        <f t="shared" si="14"/>
        <v>1|2|1000000</v>
      </c>
      <c r="F12" s="39">
        <v>100000</v>
      </c>
      <c r="G12" s="39"/>
      <c r="H12" s="39"/>
      <c r="I12" s="1">
        <v>100000</v>
      </c>
      <c r="J12" s="1">
        <v>5</v>
      </c>
      <c r="K12" s="1">
        <f>SUM($J$5:J12)</f>
        <v>26</v>
      </c>
      <c r="L12" s="276">
        <f t="shared" si="15"/>
        <v>0.43333333333333335</v>
      </c>
      <c r="M12" s="1">
        <v>0.96</v>
      </c>
      <c r="N12" s="1">
        <f t="shared" si="0"/>
        <v>345.59999999999997</v>
      </c>
      <c r="O12" s="1">
        <f t="shared" si="16"/>
        <v>1730</v>
      </c>
      <c r="R12" s="6" t="s">
        <v>375</v>
      </c>
      <c r="S12" s="70">
        <f t="shared" si="1"/>
        <v>1</v>
      </c>
      <c r="T12" s="70">
        <f t="shared" si="2"/>
        <v>1</v>
      </c>
      <c r="U12" s="283">
        <v>1</v>
      </c>
      <c r="V12" s="68" t="s">
        <v>413</v>
      </c>
      <c r="W12" s="6">
        <f t="shared" si="3"/>
        <v>2</v>
      </c>
      <c r="X12" s="6">
        <f t="shared" si="4"/>
        <v>1002</v>
      </c>
      <c r="Y12" s="6">
        <v>1</v>
      </c>
      <c r="Z12" s="68" t="s">
        <v>416</v>
      </c>
      <c r="AA12" s="6">
        <f t="shared" si="5"/>
        <v>2</v>
      </c>
      <c r="AB12" s="6">
        <f t="shared" si="6"/>
        <v>1004</v>
      </c>
      <c r="AC12" s="6">
        <v>1</v>
      </c>
      <c r="AE12" s="59">
        <v>8</v>
      </c>
      <c r="AF12" s="1" t="s">
        <v>391</v>
      </c>
      <c r="AG12" s="11">
        <f t="shared" si="7"/>
        <v>1</v>
      </c>
      <c r="AH12" s="11">
        <f t="shared" si="8"/>
        <v>2</v>
      </c>
      <c r="AI12" s="84">
        <v>20000</v>
      </c>
      <c r="AJ12" s="84">
        <f t="shared" si="17"/>
        <v>20000</v>
      </c>
      <c r="AK12" s="1" t="str">
        <f t="shared" si="18"/>
        <v>金币</v>
      </c>
      <c r="AL12" s="1">
        <f t="shared" si="9"/>
        <v>1</v>
      </c>
      <c r="AM12" s="1">
        <f t="shared" si="10"/>
        <v>2</v>
      </c>
      <c r="AN12" s="314">
        <v>1000000</v>
      </c>
      <c r="AO12" s="1">
        <f t="shared" si="19"/>
        <v>1000000</v>
      </c>
      <c r="AS12" s="1" t="str">
        <f>'抽奖|MoonBless'!DN12</f>
        <v>福卡</v>
      </c>
      <c r="AT12" s="1">
        <f>'抽奖|MoonBless'!DO12</f>
        <v>7.5000000000000002E-4</v>
      </c>
      <c r="AU12" s="1">
        <f>'抽奖|MoonBless'!DP12</f>
        <v>1.5000000000000001E-2</v>
      </c>
      <c r="AV12" s="1">
        <f>'抽奖|MoonBless'!DQ12</f>
        <v>2</v>
      </c>
      <c r="AW12" s="1">
        <f>'抽奖|MoonBless'!DR12</f>
        <v>1204</v>
      </c>
      <c r="AX12" s="1">
        <f>'抽奖|MoonBless'!DS12</f>
        <v>1</v>
      </c>
      <c r="AY12" s="1">
        <f t="shared" si="20"/>
        <v>150</v>
      </c>
    </row>
    <row r="13" spans="1:51" ht="16.2" x14ac:dyDescent="0.35">
      <c r="A13" s="1">
        <v>9</v>
      </c>
      <c r="B13" s="84">
        <f t="shared" si="11"/>
        <v>1900</v>
      </c>
      <c r="C13" s="62" t="str">
        <f t="shared" si="12"/>
        <v>1|1|1,2|1001|1,2|1003|1</v>
      </c>
      <c r="D13" s="39" t="str">
        <f t="shared" si="13"/>
        <v/>
      </c>
      <c r="E13" s="39" t="str">
        <f t="shared" si="14"/>
        <v/>
      </c>
      <c r="F13" s="39">
        <v>0</v>
      </c>
      <c r="G13" s="39"/>
      <c r="H13"/>
      <c r="J13" s="1">
        <v>5.5</v>
      </c>
      <c r="K13" s="277">
        <f>SUM($J$5:J13)</f>
        <v>31.5</v>
      </c>
      <c r="L13" s="276">
        <f t="shared" si="15"/>
        <v>0.52500000000000002</v>
      </c>
      <c r="M13" s="1">
        <v>0.96</v>
      </c>
      <c r="N13" s="1">
        <f t="shared" si="0"/>
        <v>345.59999999999997</v>
      </c>
      <c r="O13" s="1">
        <f t="shared" si="16"/>
        <v>1900</v>
      </c>
      <c r="R13" s="6" t="s">
        <v>375</v>
      </c>
      <c r="S13" s="70">
        <f t="shared" si="1"/>
        <v>1</v>
      </c>
      <c r="T13" s="70">
        <f t="shared" si="2"/>
        <v>1</v>
      </c>
      <c r="U13" s="283">
        <v>1</v>
      </c>
      <c r="V13" s="68" t="s">
        <v>412</v>
      </c>
      <c r="W13" s="6">
        <f t="shared" si="3"/>
        <v>2</v>
      </c>
      <c r="X13" s="6">
        <f t="shared" si="4"/>
        <v>1001</v>
      </c>
      <c r="Y13" s="6">
        <v>1</v>
      </c>
      <c r="Z13" s="68" t="s">
        <v>417</v>
      </c>
      <c r="AA13" s="6">
        <f t="shared" si="5"/>
        <v>2</v>
      </c>
      <c r="AB13" s="6">
        <f t="shared" si="6"/>
        <v>1003</v>
      </c>
      <c r="AC13" s="6">
        <v>1</v>
      </c>
      <c r="AE13" s="84">
        <v>9</v>
      </c>
      <c r="AG13" s="11" t="str">
        <f t="shared" si="7"/>
        <v>物品类型</v>
      </c>
      <c r="AH13" s="11" t="str">
        <f t="shared" si="8"/>
        <v>id</v>
      </c>
      <c r="AI13" s="84" t="s">
        <v>414</v>
      </c>
      <c r="AJ13" s="84">
        <f t="shared" si="17"/>
        <v>0</v>
      </c>
      <c r="AK13" s="1">
        <f t="shared" si="18"/>
        <v>0</v>
      </c>
      <c r="AL13" s="1" t="str">
        <f t="shared" si="9"/>
        <v>物品类型</v>
      </c>
      <c r="AM13" s="1" t="str">
        <f t="shared" si="10"/>
        <v>id</v>
      </c>
      <c r="AN13" s="314"/>
      <c r="AO13" s="1">
        <f t="shared" si="19"/>
        <v>0</v>
      </c>
      <c r="AS13" s="1" t="str">
        <f>'抽奖|MoonBless'!DN13</f>
        <v>超级武器1</v>
      </c>
      <c r="AT13" s="1">
        <f>'抽奖|MoonBless'!DO13</f>
        <v>5</v>
      </c>
      <c r="AU13" s="1">
        <f>'抽奖|MoonBless'!DP13</f>
        <v>100</v>
      </c>
      <c r="AV13" s="1">
        <f>'抽奖|MoonBless'!DQ13</f>
        <v>2</v>
      </c>
      <c r="AW13" s="1">
        <f>'抽奖|MoonBless'!DR13</f>
        <v>1005</v>
      </c>
      <c r="AX13" s="1">
        <f>'抽奖|MoonBless'!DS13</f>
        <v>1</v>
      </c>
      <c r="AY13" s="1">
        <f t="shared" si="20"/>
        <v>999999.99999999988</v>
      </c>
    </row>
    <row r="14" spans="1:51" ht="16.2" x14ac:dyDescent="0.35">
      <c r="A14" s="1">
        <v>10</v>
      </c>
      <c r="B14" s="84">
        <f t="shared" si="11"/>
        <v>2000</v>
      </c>
      <c r="C14" s="62" t="str">
        <f t="shared" si="12"/>
        <v>1|1|2,2|1002|1,2|1004|1</v>
      </c>
      <c r="D14" s="39" t="str">
        <f t="shared" si="13"/>
        <v>2|1002|1</v>
      </c>
      <c r="E14" s="39" t="str">
        <f t="shared" si="14"/>
        <v>2|1002|20</v>
      </c>
      <c r="F14" s="39">
        <v>0</v>
      </c>
      <c r="G14" s="39"/>
      <c r="H14" s="39"/>
      <c r="J14" s="1">
        <v>5.8</v>
      </c>
      <c r="K14" s="1">
        <f>SUM($J$5:J14)</f>
        <v>37.299999999999997</v>
      </c>
      <c r="L14" s="276">
        <f t="shared" si="15"/>
        <v>0.62166666666666659</v>
      </c>
      <c r="M14" s="1">
        <v>0.96</v>
      </c>
      <c r="N14" s="1">
        <f t="shared" si="0"/>
        <v>345.59999999999997</v>
      </c>
      <c r="O14" s="1">
        <f t="shared" si="16"/>
        <v>2000</v>
      </c>
      <c r="R14" s="6" t="s">
        <v>375</v>
      </c>
      <c r="S14" s="70">
        <f t="shared" si="1"/>
        <v>1</v>
      </c>
      <c r="T14" s="70">
        <f t="shared" si="2"/>
        <v>1</v>
      </c>
      <c r="U14" s="283">
        <v>2</v>
      </c>
      <c r="V14" s="68" t="s">
        <v>413</v>
      </c>
      <c r="W14" s="6">
        <f t="shared" si="3"/>
        <v>2</v>
      </c>
      <c r="X14" s="6">
        <f t="shared" si="4"/>
        <v>1002</v>
      </c>
      <c r="Y14" s="6">
        <v>1</v>
      </c>
      <c r="Z14" s="68" t="s">
        <v>416</v>
      </c>
      <c r="AA14" s="6">
        <f t="shared" si="5"/>
        <v>2</v>
      </c>
      <c r="AB14" s="6">
        <f t="shared" si="6"/>
        <v>1004</v>
      </c>
      <c r="AC14" s="6">
        <v>1</v>
      </c>
      <c r="AE14" s="59">
        <v>10</v>
      </c>
      <c r="AF14" s="1" t="s">
        <v>413</v>
      </c>
      <c r="AG14" s="11">
        <f t="shared" si="7"/>
        <v>2</v>
      </c>
      <c r="AH14" s="11">
        <f t="shared" si="8"/>
        <v>1002</v>
      </c>
      <c r="AI14" s="84">
        <v>1</v>
      </c>
      <c r="AJ14" s="84">
        <f t="shared" si="17"/>
        <v>49999.999999999993</v>
      </c>
      <c r="AK14" s="1" t="str">
        <f t="shared" si="18"/>
        <v>冰冻</v>
      </c>
      <c r="AL14" s="1">
        <f t="shared" si="9"/>
        <v>2</v>
      </c>
      <c r="AM14" s="1">
        <f t="shared" si="10"/>
        <v>1002</v>
      </c>
      <c r="AN14" s="314">
        <v>20</v>
      </c>
      <c r="AO14" s="1">
        <f t="shared" si="19"/>
        <v>999999.99999999988</v>
      </c>
      <c r="AS14" s="1" t="str">
        <f>'抽奖|MoonBless'!DN14</f>
        <v>超级武器2</v>
      </c>
      <c r="AT14" s="1">
        <f>'抽奖|MoonBless'!DO14</f>
        <v>10</v>
      </c>
      <c r="AU14" s="1">
        <f>'抽奖|MoonBless'!DP14</f>
        <v>200</v>
      </c>
      <c r="AV14" s="1">
        <f>'抽奖|MoonBless'!DQ14</f>
        <v>2</v>
      </c>
      <c r="AW14" s="1">
        <f>'抽奖|MoonBless'!DR14</f>
        <v>1006</v>
      </c>
      <c r="AX14" s="1">
        <f>'抽奖|MoonBless'!DS14</f>
        <v>1</v>
      </c>
      <c r="AY14" s="1">
        <f t="shared" si="20"/>
        <v>1999999.9999999998</v>
      </c>
    </row>
    <row r="15" spans="1:51" ht="16.2" x14ac:dyDescent="0.35">
      <c r="A15" s="1">
        <v>11</v>
      </c>
      <c r="B15" s="84">
        <f t="shared" si="11"/>
        <v>2070</v>
      </c>
      <c r="C15" s="62" t="str">
        <f t="shared" si="12"/>
        <v>1|1|2,2|1001|1,2|1002|1</v>
      </c>
      <c r="D15" s="39" t="str">
        <f t="shared" si="13"/>
        <v/>
      </c>
      <c r="E15" s="39" t="str">
        <f t="shared" si="14"/>
        <v/>
      </c>
      <c r="F15" s="39">
        <v>0</v>
      </c>
      <c r="G15" s="39"/>
      <c r="H15" s="39"/>
      <c r="J15" s="1">
        <v>6</v>
      </c>
      <c r="K15" s="1">
        <f>SUM($J$5:J15)</f>
        <v>43.3</v>
      </c>
      <c r="L15" s="276">
        <f t="shared" si="15"/>
        <v>0.72166666666666657</v>
      </c>
      <c r="M15" s="1">
        <v>0.96</v>
      </c>
      <c r="N15" s="1">
        <f t="shared" si="0"/>
        <v>345.59999999999997</v>
      </c>
      <c r="O15" s="1">
        <f t="shared" si="16"/>
        <v>2070</v>
      </c>
      <c r="R15" s="6" t="s">
        <v>375</v>
      </c>
      <c r="S15" s="70">
        <f t="shared" si="1"/>
        <v>1</v>
      </c>
      <c r="T15" s="70">
        <f t="shared" si="2"/>
        <v>1</v>
      </c>
      <c r="U15" s="283">
        <v>2</v>
      </c>
      <c r="V15" s="68" t="s">
        <v>412</v>
      </c>
      <c r="W15" s="6">
        <f t="shared" si="3"/>
        <v>2</v>
      </c>
      <c r="X15" s="6">
        <f t="shared" si="4"/>
        <v>1001</v>
      </c>
      <c r="Y15" s="6">
        <v>1</v>
      </c>
      <c r="Z15" s="68" t="s">
        <v>413</v>
      </c>
      <c r="AA15" s="6">
        <f t="shared" si="5"/>
        <v>2</v>
      </c>
      <c r="AB15" s="6">
        <f t="shared" si="6"/>
        <v>1002</v>
      </c>
      <c r="AC15" s="6">
        <v>1</v>
      </c>
      <c r="AE15" s="84">
        <v>11</v>
      </c>
      <c r="AG15" s="11" t="str">
        <f t="shared" si="7"/>
        <v>物品类型</v>
      </c>
      <c r="AH15" s="11" t="str">
        <f t="shared" si="8"/>
        <v>id</v>
      </c>
      <c r="AI15" s="84" t="s">
        <v>414</v>
      </c>
      <c r="AJ15" s="84">
        <f t="shared" si="17"/>
        <v>0</v>
      </c>
      <c r="AK15" s="1">
        <f t="shared" si="18"/>
        <v>0</v>
      </c>
      <c r="AL15" s="1" t="str">
        <f t="shared" si="9"/>
        <v>物品类型</v>
      </c>
      <c r="AM15" s="1" t="str">
        <f t="shared" si="10"/>
        <v>id</v>
      </c>
      <c r="AN15" s="314"/>
      <c r="AO15" s="1">
        <f t="shared" si="19"/>
        <v>0</v>
      </c>
      <c r="AS15" s="1" t="str">
        <f>'抽奖|MoonBless'!DN15</f>
        <v>超级武器3</v>
      </c>
      <c r="AT15" s="1">
        <f>'抽奖|MoonBless'!DO15</f>
        <v>25</v>
      </c>
      <c r="AU15" s="1">
        <f>'抽奖|MoonBless'!DP15</f>
        <v>500</v>
      </c>
      <c r="AV15" s="1">
        <f>'抽奖|MoonBless'!DQ15</f>
        <v>2</v>
      </c>
      <c r="AW15" s="1">
        <f>'抽奖|MoonBless'!DR15</f>
        <v>1007</v>
      </c>
      <c r="AX15" s="1">
        <f>'抽奖|MoonBless'!DS15</f>
        <v>1</v>
      </c>
      <c r="AY15" s="1">
        <f t="shared" si="20"/>
        <v>5000000</v>
      </c>
    </row>
    <row r="16" spans="1:51" ht="16.2" x14ac:dyDescent="0.35">
      <c r="A16" s="1">
        <v>12</v>
      </c>
      <c r="B16" s="84">
        <f t="shared" si="11"/>
        <v>2140</v>
      </c>
      <c r="C16" s="62" t="str">
        <f t="shared" si="12"/>
        <v>1|1|2,2|1002|1,2|1004|1</v>
      </c>
      <c r="D16" s="39" t="str">
        <f t="shared" si="13"/>
        <v/>
      </c>
      <c r="E16" s="39" t="str">
        <f t="shared" si="14"/>
        <v/>
      </c>
      <c r="F16" s="39">
        <v>0</v>
      </c>
      <c r="G16" s="39"/>
      <c r="H16" s="39"/>
      <c r="J16" s="1">
        <v>6.2</v>
      </c>
      <c r="K16" s="1">
        <f>SUM($J$5:J16)</f>
        <v>49.5</v>
      </c>
      <c r="L16" s="276">
        <f t="shared" si="15"/>
        <v>0.82499999999999996</v>
      </c>
      <c r="M16" s="1">
        <v>0.96</v>
      </c>
      <c r="N16" s="1">
        <f t="shared" si="0"/>
        <v>345.59999999999997</v>
      </c>
      <c r="O16" s="1">
        <f t="shared" si="16"/>
        <v>2140</v>
      </c>
      <c r="R16" s="6" t="s">
        <v>375</v>
      </c>
      <c r="S16" s="70">
        <f t="shared" si="1"/>
        <v>1</v>
      </c>
      <c r="T16" s="70">
        <f t="shared" si="2"/>
        <v>1</v>
      </c>
      <c r="U16" s="283">
        <v>2</v>
      </c>
      <c r="V16" s="68" t="s">
        <v>413</v>
      </c>
      <c r="W16" s="6">
        <f t="shared" si="3"/>
        <v>2</v>
      </c>
      <c r="X16" s="6">
        <f t="shared" si="4"/>
        <v>1002</v>
      </c>
      <c r="Y16" s="6">
        <v>1</v>
      </c>
      <c r="Z16" s="68" t="s">
        <v>416</v>
      </c>
      <c r="AA16" s="6">
        <f t="shared" si="5"/>
        <v>2</v>
      </c>
      <c r="AB16" s="6">
        <f t="shared" si="6"/>
        <v>1004</v>
      </c>
      <c r="AC16" s="6">
        <v>1</v>
      </c>
      <c r="AE16" s="84">
        <v>12</v>
      </c>
      <c r="AG16" s="11" t="str">
        <f t="shared" si="7"/>
        <v>物品类型</v>
      </c>
      <c r="AH16" s="11" t="str">
        <f t="shared" si="8"/>
        <v>id</v>
      </c>
      <c r="AI16" s="84" t="s">
        <v>414</v>
      </c>
      <c r="AJ16" s="84">
        <f t="shared" si="17"/>
        <v>0</v>
      </c>
      <c r="AK16" s="1">
        <f t="shared" si="18"/>
        <v>0</v>
      </c>
      <c r="AL16" s="1" t="str">
        <f t="shared" si="9"/>
        <v>物品类型</v>
      </c>
      <c r="AM16" s="1" t="str">
        <f t="shared" si="10"/>
        <v>id</v>
      </c>
      <c r="AN16" s="314"/>
      <c r="AO16" s="1">
        <f t="shared" si="19"/>
        <v>0</v>
      </c>
      <c r="AS16" s="1" t="str">
        <f>'抽奖|MoonBless'!DN16</f>
        <v>超级武器4</v>
      </c>
      <c r="AT16" s="1">
        <f>'抽奖|MoonBless'!DO16</f>
        <v>50</v>
      </c>
      <c r="AU16" s="1">
        <f>'抽奖|MoonBless'!DP16</f>
        <v>1000</v>
      </c>
      <c r="AV16" s="1">
        <f>'抽奖|MoonBless'!DQ16</f>
        <v>2</v>
      </c>
      <c r="AW16" s="1">
        <f>'抽奖|MoonBless'!DR16</f>
        <v>1008</v>
      </c>
      <c r="AX16" s="1">
        <f>'抽奖|MoonBless'!DS16</f>
        <v>1</v>
      </c>
      <c r="AY16" s="1">
        <f t="shared" si="20"/>
        <v>10000000</v>
      </c>
    </row>
    <row r="17" spans="1:51" ht="16.2" x14ac:dyDescent="0.35">
      <c r="A17" s="1">
        <v>13</v>
      </c>
      <c r="B17" s="84">
        <f t="shared" si="11"/>
        <v>2250</v>
      </c>
      <c r="C17" s="62" t="str">
        <f t="shared" si="12"/>
        <v>1|1|2,2|1001|1,2|1004|1</v>
      </c>
      <c r="D17" s="39" t="str">
        <f t="shared" si="13"/>
        <v>1|1|2</v>
      </c>
      <c r="E17" s="39" t="str">
        <f t="shared" si="14"/>
        <v>1|1|100</v>
      </c>
      <c r="F17" s="39">
        <v>0</v>
      </c>
      <c r="G17" s="39"/>
      <c r="H17" s="39"/>
      <c r="J17" s="1">
        <v>6.5</v>
      </c>
      <c r="K17" s="1">
        <f>SUM($J$5:J17)</f>
        <v>56</v>
      </c>
      <c r="L17" s="276">
        <f t="shared" si="15"/>
        <v>0.93333333333333335</v>
      </c>
      <c r="M17" s="1">
        <v>0.96</v>
      </c>
      <c r="N17" s="1">
        <f t="shared" si="0"/>
        <v>345.59999999999997</v>
      </c>
      <c r="O17" s="1">
        <f t="shared" si="16"/>
        <v>2250</v>
      </c>
      <c r="R17" s="6" t="s">
        <v>375</v>
      </c>
      <c r="S17" s="70">
        <f t="shared" si="1"/>
        <v>1</v>
      </c>
      <c r="T17" s="70">
        <f t="shared" si="2"/>
        <v>1</v>
      </c>
      <c r="U17" s="283">
        <v>2</v>
      </c>
      <c r="V17" s="68" t="s">
        <v>412</v>
      </c>
      <c r="W17" s="6">
        <f t="shared" si="3"/>
        <v>2</v>
      </c>
      <c r="X17" s="6">
        <f t="shared" si="4"/>
        <v>1001</v>
      </c>
      <c r="Y17" s="6">
        <v>1</v>
      </c>
      <c r="Z17" s="68" t="s">
        <v>416</v>
      </c>
      <c r="AA17" s="6">
        <f t="shared" si="5"/>
        <v>2</v>
      </c>
      <c r="AB17" s="6">
        <f t="shared" si="6"/>
        <v>1004</v>
      </c>
      <c r="AC17" s="6">
        <v>1</v>
      </c>
      <c r="AE17" s="59">
        <v>13</v>
      </c>
      <c r="AF17" s="1" t="s">
        <v>375</v>
      </c>
      <c r="AG17" s="11">
        <f t="shared" si="7"/>
        <v>1</v>
      </c>
      <c r="AH17" s="11">
        <f t="shared" si="8"/>
        <v>1</v>
      </c>
      <c r="AI17" s="84">
        <v>2</v>
      </c>
      <c r="AJ17" s="84">
        <f t="shared" si="17"/>
        <v>40000</v>
      </c>
      <c r="AK17" s="1" t="str">
        <f t="shared" si="18"/>
        <v>钻石</v>
      </c>
      <c r="AL17" s="1">
        <f t="shared" si="9"/>
        <v>1</v>
      </c>
      <c r="AM17" s="1">
        <f t="shared" si="10"/>
        <v>1</v>
      </c>
      <c r="AN17" s="314">
        <v>100</v>
      </c>
      <c r="AO17" s="1">
        <f t="shared" si="19"/>
        <v>2000000</v>
      </c>
      <c r="AS17" s="1" t="str">
        <f>'抽奖|MoonBless'!DN17</f>
        <v>5元话费卡</v>
      </c>
      <c r="AT17" s="1">
        <f>'抽奖|MoonBless'!DO17</f>
        <v>5</v>
      </c>
      <c r="AU17" s="1">
        <f>'抽奖|MoonBless'!DP17</f>
        <v>100</v>
      </c>
      <c r="AV17" s="1">
        <f>'抽奖|MoonBless'!DQ17</f>
        <v>2</v>
      </c>
      <c r="AW17" s="1">
        <f>'抽奖|MoonBless'!DR17</f>
        <v>1206</v>
      </c>
      <c r="AX17" s="1">
        <f>'抽奖|MoonBless'!DS17</f>
        <v>1</v>
      </c>
      <c r="AY17" s="1">
        <f t="shared" si="20"/>
        <v>999999.99999999988</v>
      </c>
    </row>
    <row r="18" spans="1:51" ht="16.2" x14ac:dyDescent="0.35">
      <c r="A18" s="1">
        <v>14</v>
      </c>
      <c r="B18" s="84">
        <f t="shared" si="11"/>
        <v>2420</v>
      </c>
      <c r="C18" s="62" t="str">
        <f t="shared" si="12"/>
        <v>1|1|2,2|1002|1,2|1003|1</v>
      </c>
      <c r="D18" s="39" t="str">
        <f t="shared" si="13"/>
        <v/>
      </c>
      <c r="E18" s="39" t="str">
        <f t="shared" si="14"/>
        <v/>
      </c>
      <c r="F18" s="39">
        <v>0</v>
      </c>
      <c r="G18" s="39"/>
      <c r="H18" s="39"/>
      <c r="J18" s="1">
        <v>7</v>
      </c>
      <c r="K18" s="277">
        <f>SUM($J$5:J18)</f>
        <v>63</v>
      </c>
      <c r="L18" s="276">
        <f t="shared" si="15"/>
        <v>1.05</v>
      </c>
      <c r="M18" s="1">
        <v>0.96</v>
      </c>
      <c r="N18" s="1">
        <f t="shared" si="0"/>
        <v>345.59999999999997</v>
      </c>
      <c r="O18" s="1">
        <f t="shared" si="16"/>
        <v>2420</v>
      </c>
      <c r="R18" s="6" t="s">
        <v>375</v>
      </c>
      <c r="S18" s="70">
        <f t="shared" si="1"/>
        <v>1</v>
      </c>
      <c r="T18" s="70">
        <f t="shared" si="2"/>
        <v>1</v>
      </c>
      <c r="U18" s="283">
        <v>2</v>
      </c>
      <c r="V18" s="68" t="s">
        <v>413</v>
      </c>
      <c r="W18" s="6">
        <f t="shared" si="3"/>
        <v>2</v>
      </c>
      <c r="X18" s="6">
        <f t="shared" si="4"/>
        <v>1002</v>
      </c>
      <c r="Y18" s="6">
        <v>1</v>
      </c>
      <c r="Z18" s="68" t="s">
        <v>417</v>
      </c>
      <c r="AA18" s="6">
        <f t="shared" si="5"/>
        <v>2</v>
      </c>
      <c r="AB18" s="6">
        <f t="shared" si="6"/>
        <v>1003</v>
      </c>
      <c r="AC18" s="6">
        <v>1</v>
      </c>
      <c r="AE18" s="84">
        <v>14</v>
      </c>
      <c r="AG18" s="11" t="str">
        <f t="shared" si="7"/>
        <v>物品类型</v>
      </c>
      <c r="AH18" s="11" t="str">
        <f t="shared" si="8"/>
        <v>id</v>
      </c>
      <c r="AI18" s="84" t="s">
        <v>414</v>
      </c>
      <c r="AJ18" s="84">
        <f t="shared" si="17"/>
        <v>0</v>
      </c>
      <c r="AK18" s="1">
        <f t="shared" si="18"/>
        <v>0</v>
      </c>
      <c r="AL18" s="1" t="str">
        <f t="shared" si="9"/>
        <v>物品类型</v>
      </c>
      <c r="AM18" s="1" t="str">
        <f t="shared" si="10"/>
        <v>id</v>
      </c>
      <c r="AN18" s="314"/>
      <c r="AO18" s="1">
        <f t="shared" si="19"/>
        <v>0</v>
      </c>
      <c r="AS18" s="1" t="str">
        <f>'抽奖|MoonBless'!DN18</f>
        <v>2元话费卡</v>
      </c>
      <c r="AT18" s="1">
        <f>'抽奖|MoonBless'!DO18</f>
        <v>2</v>
      </c>
      <c r="AU18" s="1">
        <f>'抽奖|MoonBless'!DP18</f>
        <v>40</v>
      </c>
      <c r="AV18" s="1">
        <f>'抽奖|MoonBless'!DQ18</f>
        <v>2</v>
      </c>
      <c r="AW18" s="1">
        <f>'抽奖|MoonBless'!DR18</f>
        <v>1205</v>
      </c>
      <c r="AX18" s="1">
        <f>'抽奖|MoonBless'!DS18</f>
        <v>1</v>
      </c>
      <c r="AY18" s="1">
        <f t="shared" si="20"/>
        <v>399999.99999999994</v>
      </c>
    </row>
    <row r="19" spans="1:51" ht="16.2" x14ac:dyDescent="0.35">
      <c r="A19" s="1">
        <v>15</v>
      </c>
      <c r="B19" s="84">
        <f t="shared" si="11"/>
        <v>3460</v>
      </c>
      <c r="C19" s="62" t="str">
        <f t="shared" si="12"/>
        <v>1|1|2,2|1001|1,2|1002|1</v>
      </c>
      <c r="D19" s="39" t="str">
        <f t="shared" si="13"/>
        <v>1|2|30000</v>
      </c>
      <c r="E19" s="39" t="str">
        <f t="shared" si="14"/>
        <v>1|2|3000000</v>
      </c>
      <c r="F19" s="39">
        <v>0</v>
      </c>
      <c r="G19" s="39"/>
      <c r="H19" s="39"/>
      <c r="J19" s="1">
        <v>10</v>
      </c>
      <c r="K19" s="1">
        <f>SUM($J$5:J19)</f>
        <v>73</v>
      </c>
      <c r="L19" s="276">
        <f t="shared" si="15"/>
        <v>1.2166666666666666</v>
      </c>
      <c r="M19" s="1">
        <v>0.96</v>
      </c>
      <c r="N19" s="1">
        <f t="shared" si="0"/>
        <v>345.59999999999997</v>
      </c>
      <c r="O19" s="1">
        <f t="shared" si="16"/>
        <v>3460</v>
      </c>
      <c r="R19" s="6" t="s">
        <v>375</v>
      </c>
      <c r="S19" s="70">
        <f t="shared" si="1"/>
        <v>1</v>
      </c>
      <c r="T19" s="70">
        <f t="shared" si="2"/>
        <v>1</v>
      </c>
      <c r="U19" s="283">
        <v>2</v>
      </c>
      <c r="V19" s="68" t="s">
        <v>412</v>
      </c>
      <c r="W19" s="6">
        <f t="shared" si="3"/>
        <v>2</v>
      </c>
      <c r="X19" s="6">
        <f t="shared" si="4"/>
        <v>1001</v>
      </c>
      <c r="Y19" s="6">
        <v>1</v>
      </c>
      <c r="Z19" s="68" t="s">
        <v>413</v>
      </c>
      <c r="AA19" s="6">
        <f t="shared" si="5"/>
        <v>2</v>
      </c>
      <c r="AB19" s="6">
        <f t="shared" si="6"/>
        <v>1002</v>
      </c>
      <c r="AC19" s="6">
        <v>1</v>
      </c>
      <c r="AE19" s="59">
        <v>15</v>
      </c>
      <c r="AF19" s="1" t="s">
        <v>391</v>
      </c>
      <c r="AG19" s="11">
        <f t="shared" si="7"/>
        <v>1</v>
      </c>
      <c r="AH19" s="11">
        <f t="shared" si="8"/>
        <v>2</v>
      </c>
      <c r="AI19" s="84">
        <v>30000</v>
      </c>
      <c r="AJ19" s="84">
        <f t="shared" si="17"/>
        <v>30000</v>
      </c>
      <c r="AK19" s="1" t="str">
        <f t="shared" si="18"/>
        <v>金币</v>
      </c>
      <c r="AL19" s="1">
        <f t="shared" si="9"/>
        <v>1</v>
      </c>
      <c r="AM19" s="1">
        <f t="shared" si="10"/>
        <v>2</v>
      </c>
      <c r="AN19" s="314">
        <v>3000000</v>
      </c>
      <c r="AO19" s="1">
        <f t="shared" si="19"/>
        <v>3000000</v>
      </c>
      <c r="AS19" s="1" t="str">
        <f>'抽奖|MoonBless'!DN19</f>
        <v>高压锅</v>
      </c>
      <c r="AT19" s="1">
        <f>'抽奖|MoonBless'!DO19</f>
        <v>200</v>
      </c>
      <c r="AU19" s="1">
        <f>'抽奖|MoonBless'!DP19</f>
        <v>4000</v>
      </c>
      <c r="AV19" s="1">
        <f>'抽奖|MoonBless'!DQ19</f>
        <v>2</v>
      </c>
      <c r="AW19" s="1">
        <f>'抽奖|MoonBless'!DR19</f>
        <v>1208</v>
      </c>
      <c r="AX19" s="1">
        <f>'抽奖|MoonBless'!DS19</f>
        <v>1</v>
      </c>
      <c r="AY19" s="1">
        <f t="shared" si="20"/>
        <v>40000000</v>
      </c>
    </row>
    <row r="20" spans="1:51" ht="16.2" x14ac:dyDescent="0.35">
      <c r="A20" s="1">
        <v>16</v>
      </c>
      <c r="B20" s="84">
        <f t="shared" si="11"/>
        <v>6910</v>
      </c>
      <c r="C20" s="62" t="str">
        <f t="shared" si="12"/>
        <v>1|1|2,2|1002|1,2|1004|1</v>
      </c>
      <c r="D20" s="39" t="str">
        <f t="shared" si="13"/>
        <v/>
      </c>
      <c r="E20" s="39" t="str">
        <f t="shared" si="14"/>
        <v/>
      </c>
      <c r="F20" s="39">
        <v>0</v>
      </c>
      <c r="G20" s="39"/>
      <c r="H20" s="39"/>
      <c r="J20" s="1">
        <v>20</v>
      </c>
      <c r="K20" s="1">
        <f>SUM($J$5:J20)</f>
        <v>93</v>
      </c>
      <c r="L20" s="276">
        <f t="shared" si="15"/>
        <v>1.55</v>
      </c>
      <c r="M20" s="1">
        <v>0.96</v>
      </c>
      <c r="N20" s="1">
        <f t="shared" si="0"/>
        <v>345.59999999999997</v>
      </c>
      <c r="O20" s="1">
        <f t="shared" si="16"/>
        <v>6910</v>
      </c>
      <c r="R20" s="6" t="s">
        <v>375</v>
      </c>
      <c r="S20" s="70">
        <f t="shared" si="1"/>
        <v>1</v>
      </c>
      <c r="T20" s="70">
        <f t="shared" si="2"/>
        <v>1</v>
      </c>
      <c r="U20" s="283">
        <v>2</v>
      </c>
      <c r="V20" s="68" t="s">
        <v>413</v>
      </c>
      <c r="W20" s="6">
        <f t="shared" si="3"/>
        <v>2</v>
      </c>
      <c r="X20" s="6">
        <f t="shared" si="4"/>
        <v>1002</v>
      </c>
      <c r="Y20" s="6">
        <v>1</v>
      </c>
      <c r="Z20" s="68" t="s">
        <v>416</v>
      </c>
      <c r="AA20" s="6">
        <f t="shared" si="5"/>
        <v>2</v>
      </c>
      <c r="AB20" s="6">
        <f t="shared" si="6"/>
        <v>1004</v>
      </c>
      <c r="AC20" s="6">
        <v>1</v>
      </c>
      <c r="AE20" s="84">
        <v>16</v>
      </c>
      <c r="AG20" s="11" t="str">
        <f t="shared" si="7"/>
        <v>物品类型</v>
      </c>
      <c r="AH20" s="11" t="str">
        <f t="shared" si="8"/>
        <v>id</v>
      </c>
      <c r="AI20" s="84" t="s">
        <v>414</v>
      </c>
      <c r="AJ20" s="84">
        <f t="shared" si="17"/>
        <v>0</v>
      </c>
      <c r="AK20" s="1">
        <f t="shared" si="18"/>
        <v>0</v>
      </c>
      <c r="AL20" s="1" t="str">
        <f t="shared" si="9"/>
        <v>物品类型</v>
      </c>
      <c r="AM20" s="1" t="str">
        <f t="shared" si="10"/>
        <v>id</v>
      </c>
      <c r="AN20" s="314"/>
      <c r="AO20" s="1">
        <f t="shared" si="19"/>
        <v>0</v>
      </c>
      <c r="AS20" s="1" t="str">
        <f>'抽奖|MoonBless'!DN20</f>
        <v>30元话费卡</v>
      </c>
      <c r="AT20" s="1">
        <f>'抽奖|MoonBless'!DO20</f>
        <v>30</v>
      </c>
      <c r="AU20" s="1">
        <f>'抽奖|MoonBless'!DP20</f>
        <v>600</v>
      </c>
      <c r="AV20" s="1">
        <f>'抽奖|MoonBless'!DQ20</f>
        <v>2</v>
      </c>
      <c r="AW20" s="1">
        <f>'抽奖|MoonBless'!DR20</f>
        <v>1209</v>
      </c>
      <c r="AX20" s="1">
        <f>'抽奖|MoonBless'!DS20</f>
        <v>1</v>
      </c>
      <c r="AY20" s="1">
        <f t="shared" si="20"/>
        <v>5999999.9999999991</v>
      </c>
    </row>
    <row r="21" spans="1:51" ht="16.2" x14ac:dyDescent="0.35">
      <c r="A21" s="1">
        <v>17</v>
      </c>
      <c r="B21" s="84">
        <f t="shared" si="11"/>
        <v>10370</v>
      </c>
      <c r="C21" s="62" t="str">
        <f t="shared" si="12"/>
        <v>1|1|2,2|1001|1,2|1004|1</v>
      </c>
      <c r="D21" s="39" t="str">
        <f t="shared" si="13"/>
        <v/>
      </c>
      <c r="E21" s="39" t="str">
        <f t="shared" si="14"/>
        <v/>
      </c>
      <c r="F21" s="39">
        <v>0</v>
      </c>
      <c r="G21" s="39"/>
      <c r="H21" s="39"/>
      <c r="J21" s="1">
        <v>30</v>
      </c>
      <c r="K21" s="1">
        <f>SUM($J$5:J21)</f>
        <v>123</v>
      </c>
      <c r="L21" s="276">
        <f t="shared" si="15"/>
        <v>2.0499999999999998</v>
      </c>
      <c r="M21" s="1">
        <v>0.96</v>
      </c>
      <c r="N21" s="1">
        <f t="shared" si="0"/>
        <v>345.59999999999997</v>
      </c>
      <c r="O21" s="1">
        <f t="shared" si="16"/>
        <v>10370</v>
      </c>
      <c r="R21" s="6" t="s">
        <v>375</v>
      </c>
      <c r="S21" s="70">
        <f t="shared" si="1"/>
        <v>1</v>
      </c>
      <c r="T21" s="70">
        <f t="shared" si="2"/>
        <v>1</v>
      </c>
      <c r="U21" s="283">
        <v>2</v>
      </c>
      <c r="V21" s="68" t="s">
        <v>412</v>
      </c>
      <c r="W21" s="6">
        <f t="shared" si="3"/>
        <v>2</v>
      </c>
      <c r="X21" s="6">
        <f t="shared" si="4"/>
        <v>1001</v>
      </c>
      <c r="Y21" s="6">
        <v>1</v>
      </c>
      <c r="Z21" s="68" t="s">
        <v>416</v>
      </c>
      <c r="AA21" s="6">
        <f t="shared" si="5"/>
        <v>2</v>
      </c>
      <c r="AB21" s="6">
        <f t="shared" si="6"/>
        <v>1004</v>
      </c>
      <c r="AC21" s="6">
        <v>1</v>
      </c>
      <c r="AE21" s="84">
        <v>17</v>
      </c>
      <c r="AG21" s="11" t="str">
        <f t="shared" si="7"/>
        <v>物品类型</v>
      </c>
      <c r="AH21" s="11" t="str">
        <f t="shared" si="8"/>
        <v>id</v>
      </c>
      <c r="AI21" s="84" t="s">
        <v>414</v>
      </c>
      <c r="AJ21" s="84">
        <f t="shared" si="17"/>
        <v>0</v>
      </c>
      <c r="AK21" s="1">
        <f t="shared" si="18"/>
        <v>0</v>
      </c>
      <c r="AL21" s="1" t="str">
        <f t="shared" si="9"/>
        <v>物品类型</v>
      </c>
      <c r="AM21" s="1" t="str">
        <f t="shared" si="10"/>
        <v>id</v>
      </c>
      <c r="AN21" s="314"/>
      <c r="AO21" s="1">
        <f t="shared" si="19"/>
        <v>0</v>
      </c>
      <c r="AS21" s="1" t="str">
        <f>'抽奖|MoonBless'!DN21</f>
        <v>50元话费卡</v>
      </c>
      <c r="AT21" s="1">
        <f>'抽奖|MoonBless'!DO21</f>
        <v>50</v>
      </c>
      <c r="AU21" s="1">
        <f>'抽奖|MoonBless'!DP21</f>
        <v>1000</v>
      </c>
      <c r="AV21" s="1">
        <f>'抽奖|MoonBless'!DQ21</f>
        <v>2</v>
      </c>
      <c r="AW21" s="1">
        <f>'抽奖|MoonBless'!DR21</f>
        <v>1210</v>
      </c>
      <c r="AX21" s="1">
        <f>'抽奖|MoonBless'!DS21</f>
        <v>1</v>
      </c>
      <c r="AY21" s="1">
        <f t="shared" si="20"/>
        <v>10000000</v>
      </c>
    </row>
    <row r="22" spans="1:51" ht="16.2" x14ac:dyDescent="0.35">
      <c r="A22" s="1">
        <v>18</v>
      </c>
      <c r="B22" s="84">
        <f t="shared" si="11"/>
        <v>12100</v>
      </c>
      <c r="C22" s="62" t="str">
        <f t="shared" si="12"/>
        <v>1|1|2,2|1002|1,2|1004|1</v>
      </c>
      <c r="D22" s="39" t="str">
        <f t="shared" si="13"/>
        <v>1|2|50000</v>
      </c>
      <c r="E22" s="39" t="str">
        <f t="shared" si="14"/>
        <v>1|2|4000000</v>
      </c>
      <c r="F22" s="39">
        <v>0</v>
      </c>
      <c r="G22" s="39"/>
      <c r="H22" s="39"/>
      <c r="J22" s="1">
        <v>35</v>
      </c>
      <c r="K22" s="1">
        <f>SUM($J$5:J22)</f>
        <v>158</v>
      </c>
      <c r="L22" s="276">
        <f t="shared" si="15"/>
        <v>2.6333333333333333</v>
      </c>
      <c r="M22" s="1">
        <v>0.96</v>
      </c>
      <c r="N22" s="1">
        <f t="shared" si="0"/>
        <v>345.59999999999997</v>
      </c>
      <c r="O22" s="1">
        <f t="shared" si="16"/>
        <v>12100</v>
      </c>
      <c r="R22" s="6" t="s">
        <v>375</v>
      </c>
      <c r="S22" s="70">
        <f t="shared" si="1"/>
        <v>1</v>
      </c>
      <c r="T22" s="70">
        <f t="shared" si="2"/>
        <v>1</v>
      </c>
      <c r="U22" s="283">
        <v>2</v>
      </c>
      <c r="V22" s="68" t="s">
        <v>413</v>
      </c>
      <c r="W22" s="6">
        <f t="shared" si="3"/>
        <v>2</v>
      </c>
      <c r="X22" s="6">
        <f t="shared" si="4"/>
        <v>1002</v>
      </c>
      <c r="Y22" s="6">
        <v>1</v>
      </c>
      <c r="Z22" s="68" t="s">
        <v>416</v>
      </c>
      <c r="AA22" s="6">
        <f t="shared" si="5"/>
        <v>2</v>
      </c>
      <c r="AB22" s="6">
        <f t="shared" si="6"/>
        <v>1004</v>
      </c>
      <c r="AC22" s="6">
        <v>1</v>
      </c>
      <c r="AE22" s="59">
        <v>18</v>
      </c>
      <c r="AF22" s="1" t="s">
        <v>391</v>
      </c>
      <c r="AG22" s="11">
        <f t="shared" si="7"/>
        <v>1</v>
      </c>
      <c r="AH22" s="11">
        <f t="shared" si="8"/>
        <v>2</v>
      </c>
      <c r="AI22" s="84">
        <v>50000</v>
      </c>
      <c r="AJ22" s="84">
        <f t="shared" si="17"/>
        <v>50000</v>
      </c>
      <c r="AK22" s="1" t="str">
        <f t="shared" si="18"/>
        <v>金币</v>
      </c>
      <c r="AL22" s="1">
        <f t="shared" si="9"/>
        <v>1</v>
      </c>
      <c r="AM22" s="1">
        <f t="shared" si="10"/>
        <v>2</v>
      </c>
      <c r="AN22" s="314">
        <v>4000000</v>
      </c>
      <c r="AO22" s="1">
        <f t="shared" si="19"/>
        <v>4000000</v>
      </c>
      <c r="AS22" s="1" t="str">
        <f>'抽奖|MoonBless'!DN22</f>
        <v>活跃度</v>
      </c>
      <c r="AT22" s="1">
        <f>'抽奖|MoonBless'!DO22</f>
        <v>1</v>
      </c>
      <c r="AU22" s="1">
        <f>'抽奖|MoonBless'!DP22</f>
        <v>20</v>
      </c>
      <c r="AV22" s="1">
        <f>'抽奖|MoonBless'!DQ22</f>
        <v>1</v>
      </c>
      <c r="AW22" s="1">
        <f>'抽奖|MoonBless'!DR22</f>
        <v>6</v>
      </c>
      <c r="AX22" s="1">
        <f>'抽奖|MoonBless'!DS22</f>
        <v>1</v>
      </c>
      <c r="AY22" s="1">
        <f t="shared" si="20"/>
        <v>199999.99999999997</v>
      </c>
    </row>
    <row r="23" spans="1:51" ht="16.2" x14ac:dyDescent="0.35">
      <c r="A23" s="1">
        <v>19</v>
      </c>
      <c r="B23" s="84">
        <f t="shared" si="11"/>
        <v>13820</v>
      </c>
      <c r="C23" s="62" t="str">
        <f t="shared" si="12"/>
        <v>1|1|2,2|1001|1,2|1003|1</v>
      </c>
      <c r="D23" s="39" t="str">
        <f t="shared" si="13"/>
        <v/>
      </c>
      <c r="E23" s="39" t="str">
        <f t="shared" si="14"/>
        <v/>
      </c>
      <c r="F23" s="39">
        <v>0</v>
      </c>
      <c r="G23" s="39"/>
      <c r="H23" s="39"/>
      <c r="J23" s="1">
        <v>40</v>
      </c>
      <c r="K23" s="1">
        <f>SUM($J$5:J23)</f>
        <v>198</v>
      </c>
      <c r="L23" s="276">
        <f t="shared" si="15"/>
        <v>3.3</v>
      </c>
      <c r="M23" s="1">
        <v>0.96</v>
      </c>
      <c r="N23" s="1">
        <f t="shared" si="0"/>
        <v>345.59999999999997</v>
      </c>
      <c r="O23" s="1">
        <f t="shared" si="16"/>
        <v>13820</v>
      </c>
      <c r="R23" s="6" t="s">
        <v>375</v>
      </c>
      <c r="S23" s="70">
        <f t="shared" si="1"/>
        <v>1</v>
      </c>
      <c r="T23" s="70">
        <f t="shared" si="2"/>
        <v>1</v>
      </c>
      <c r="U23" s="283">
        <v>2</v>
      </c>
      <c r="V23" s="68" t="s">
        <v>412</v>
      </c>
      <c r="W23" s="6">
        <f t="shared" si="3"/>
        <v>2</v>
      </c>
      <c r="X23" s="6">
        <f t="shared" si="4"/>
        <v>1001</v>
      </c>
      <c r="Y23" s="6">
        <v>1</v>
      </c>
      <c r="Z23" s="68" t="s">
        <v>417</v>
      </c>
      <c r="AA23" s="6">
        <f t="shared" si="5"/>
        <v>2</v>
      </c>
      <c r="AB23" s="6">
        <f t="shared" si="6"/>
        <v>1003</v>
      </c>
      <c r="AC23" s="6">
        <v>1</v>
      </c>
      <c r="AE23" s="84">
        <v>19</v>
      </c>
      <c r="AG23" s="11" t="str">
        <f t="shared" si="7"/>
        <v>物品类型</v>
      </c>
      <c r="AH23" s="11" t="str">
        <f t="shared" si="8"/>
        <v>id</v>
      </c>
      <c r="AI23" s="84" t="s">
        <v>414</v>
      </c>
      <c r="AJ23" s="84">
        <f t="shared" si="17"/>
        <v>0</v>
      </c>
      <c r="AK23" s="1">
        <f t="shared" si="18"/>
        <v>0</v>
      </c>
      <c r="AL23" s="1" t="str">
        <f t="shared" si="9"/>
        <v>物品类型</v>
      </c>
      <c r="AM23" s="1" t="str">
        <f t="shared" si="10"/>
        <v>id</v>
      </c>
      <c r="AN23" s="314"/>
      <c r="AO23" s="1">
        <f t="shared" si="19"/>
        <v>0</v>
      </c>
      <c r="AS23" s="1" t="str">
        <f>'抽奖|MoonBless'!DN23</f>
        <v>红包【恭】</v>
      </c>
      <c r="AT23" s="1">
        <f>'抽奖|MoonBless'!DO23</f>
        <v>1</v>
      </c>
      <c r="AU23" s="1">
        <f>'抽奖|MoonBless'!DP23</f>
        <v>20</v>
      </c>
      <c r="AV23" s="1">
        <f>'抽奖|MoonBless'!DQ23</f>
        <v>2</v>
      </c>
      <c r="AW23" s="1">
        <f>'抽奖|MoonBless'!DR23</f>
        <v>1301</v>
      </c>
      <c r="AX23" s="1">
        <f>'抽奖|MoonBless'!DS23</f>
        <v>1</v>
      </c>
      <c r="AY23" s="1">
        <f t="shared" si="20"/>
        <v>199999.99999999997</v>
      </c>
    </row>
    <row r="24" spans="1:51" ht="16.2" x14ac:dyDescent="0.35">
      <c r="A24" s="1">
        <v>20</v>
      </c>
      <c r="B24" s="84">
        <f t="shared" si="11"/>
        <v>15550</v>
      </c>
      <c r="C24" s="39"/>
      <c r="D24" s="39" t="str">
        <f t="shared" si="13"/>
        <v>1|2|75000</v>
      </c>
      <c r="E24" s="39" t="str">
        <f t="shared" si="14"/>
        <v>2|1007|1</v>
      </c>
      <c r="F24" s="39">
        <v>0</v>
      </c>
      <c r="G24" s="39"/>
      <c r="H24" s="39"/>
      <c r="J24" s="1">
        <v>45</v>
      </c>
      <c r="K24" s="1">
        <f>SUM($J$5:J24)</f>
        <v>243</v>
      </c>
      <c r="L24" s="276">
        <f t="shared" si="15"/>
        <v>4.05</v>
      </c>
      <c r="M24" s="1">
        <v>0.96</v>
      </c>
      <c r="N24" s="1">
        <f t="shared" si="0"/>
        <v>345.59999999999997</v>
      </c>
      <c r="O24" s="1">
        <f t="shared" si="16"/>
        <v>15550</v>
      </c>
      <c r="R24" s="6" t="s">
        <v>375</v>
      </c>
      <c r="S24" s="70">
        <f t="shared" si="1"/>
        <v>1</v>
      </c>
      <c r="T24" s="70">
        <f t="shared" si="2"/>
        <v>1</v>
      </c>
      <c r="U24" s="283">
        <v>2</v>
      </c>
      <c r="V24" s="68" t="s">
        <v>413</v>
      </c>
      <c r="W24" s="6">
        <f t="shared" si="3"/>
        <v>2</v>
      </c>
      <c r="X24" s="6">
        <f t="shared" si="4"/>
        <v>1002</v>
      </c>
      <c r="Y24" s="6">
        <v>1</v>
      </c>
      <c r="Z24" s="68" t="s">
        <v>416</v>
      </c>
      <c r="AA24" s="6">
        <f t="shared" si="5"/>
        <v>2</v>
      </c>
      <c r="AB24" s="6">
        <f t="shared" si="6"/>
        <v>1004</v>
      </c>
      <c r="AC24" s="6">
        <v>1</v>
      </c>
      <c r="AE24" s="59">
        <v>20</v>
      </c>
      <c r="AF24" s="1" t="s">
        <v>391</v>
      </c>
      <c r="AG24" s="11">
        <f t="shared" si="7"/>
        <v>1</v>
      </c>
      <c r="AH24" s="11">
        <f t="shared" si="8"/>
        <v>2</v>
      </c>
      <c r="AI24" s="84">
        <v>75000</v>
      </c>
      <c r="AJ24" s="84">
        <f t="shared" si="17"/>
        <v>75000</v>
      </c>
      <c r="AK24" s="1" t="s">
        <v>390</v>
      </c>
      <c r="AL24" s="1">
        <f t="shared" si="9"/>
        <v>2</v>
      </c>
      <c r="AM24" s="1">
        <f t="shared" si="10"/>
        <v>1007</v>
      </c>
      <c r="AN24" s="315">
        <v>1</v>
      </c>
      <c r="AO24" s="1">
        <f t="shared" si="19"/>
        <v>5000000</v>
      </c>
      <c r="AS24" s="1" t="str">
        <f>'抽奖|MoonBless'!DN24</f>
        <v>红包【喜】</v>
      </c>
      <c r="AT24" s="1">
        <f>'抽奖|MoonBless'!DO24</f>
        <v>1</v>
      </c>
      <c r="AU24" s="1">
        <f>'抽奖|MoonBless'!DP24</f>
        <v>20</v>
      </c>
      <c r="AV24" s="1">
        <f>'抽奖|MoonBless'!DQ24</f>
        <v>2</v>
      </c>
      <c r="AW24" s="1">
        <f>'抽奖|MoonBless'!DR24</f>
        <v>1302</v>
      </c>
      <c r="AX24" s="1">
        <f>'抽奖|MoonBless'!DS24</f>
        <v>1</v>
      </c>
      <c r="AY24" s="1">
        <f t="shared" si="20"/>
        <v>199999.99999999997</v>
      </c>
    </row>
    <row r="25" spans="1:51" ht="16.2" x14ac:dyDescent="0.35">
      <c r="A25" s="1">
        <v>21</v>
      </c>
      <c r="B25" s="84">
        <f t="shared" si="11"/>
        <v>17280</v>
      </c>
      <c r="C25" s="39"/>
      <c r="D25" s="39" t="str">
        <f t="shared" si="13"/>
        <v/>
      </c>
      <c r="E25" s="39" t="str">
        <f t="shared" si="14"/>
        <v/>
      </c>
      <c r="F25" s="39">
        <v>0</v>
      </c>
      <c r="G25" s="39"/>
      <c r="H25" s="39"/>
      <c r="J25" s="1">
        <v>50</v>
      </c>
      <c r="K25" s="1">
        <f>SUM($J$5:J25)</f>
        <v>293</v>
      </c>
      <c r="L25" s="276">
        <f t="shared" si="15"/>
        <v>4.8833333333333337</v>
      </c>
      <c r="M25" s="1">
        <v>0.96</v>
      </c>
      <c r="N25" s="1">
        <f t="shared" si="0"/>
        <v>345.59999999999997</v>
      </c>
      <c r="O25" s="1">
        <f t="shared" si="16"/>
        <v>17280</v>
      </c>
      <c r="R25" s="6" t="s">
        <v>375</v>
      </c>
      <c r="S25" s="70">
        <f t="shared" si="1"/>
        <v>1</v>
      </c>
      <c r="T25" s="70">
        <f t="shared" si="2"/>
        <v>1</v>
      </c>
      <c r="U25" s="283">
        <v>2</v>
      </c>
      <c r="V25" s="68" t="s">
        <v>412</v>
      </c>
      <c r="W25" s="6">
        <f t="shared" si="3"/>
        <v>2</v>
      </c>
      <c r="X25" s="6">
        <f t="shared" si="4"/>
        <v>1001</v>
      </c>
      <c r="Y25" s="6">
        <v>1</v>
      </c>
      <c r="Z25" s="68" t="s">
        <v>413</v>
      </c>
      <c r="AA25" s="6">
        <f t="shared" si="5"/>
        <v>2</v>
      </c>
      <c r="AB25" s="6">
        <f t="shared" si="6"/>
        <v>1002</v>
      </c>
      <c r="AC25" s="6">
        <v>1</v>
      </c>
      <c r="AE25" s="84">
        <v>21</v>
      </c>
      <c r="AG25" s="11" t="str">
        <f t="shared" si="7"/>
        <v>物品类型</v>
      </c>
      <c r="AH25" s="11" t="str">
        <f t="shared" si="8"/>
        <v>id</v>
      </c>
      <c r="AI25" s="84" t="s">
        <v>414</v>
      </c>
      <c r="AJ25" s="84">
        <f t="shared" si="17"/>
        <v>0</v>
      </c>
      <c r="AK25" s="1">
        <f t="shared" si="18"/>
        <v>0</v>
      </c>
      <c r="AL25" s="1" t="str">
        <f t="shared" si="9"/>
        <v>物品类型</v>
      </c>
      <c r="AM25" s="1" t="str">
        <f t="shared" si="10"/>
        <v>id</v>
      </c>
      <c r="AN25" s="314"/>
      <c r="AO25" s="1">
        <f t="shared" si="19"/>
        <v>0</v>
      </c>
      <c r="AS25" s="1" t="str">
        <f>'抽奖|MoonBless'!DN25</f>
        <v>红包【发】</v>
      </c>
      <c r="AT25" s="1">
        <f>'抽奖|MoonBless'!DO25</f>
        <v>1</v>
      </c>
      <c r="AU25" s="1">
        <f>'抽奖|MoonBless'!DP25</f>
        <v>20</v>
      </c>
      <c r="AV25" s="1">
        <f>'抽奖|MoonBless'!DQ25</f>
        <v>2</v>
      </c>
      <c r="AW25" s="1">
        <f>'抽奖|MoonBless'!DR25</f>
        <v>1303</v>
      </c>
      <c r="AX25" s="1">
        <f>'抽奖|MoonBless'!DS25</f>
        <v>1</v>
      </c>
      <c r="AY25" s="1">
        <f t="shared" si="20"/>
        <v>199999.99999999997</v>
      </c>
    </row>
    <row r="26" spans="1:51" ht="16.2" x14ac:dyDescent="0.35">
      <c r="A26" s="1">
        <v>22</v>
      </c>
      <c r="B26" s="84">
        <f t="shared" si="11"/>
        <v>19010</v>
      </c>
      <c r="C26" s="39"/>
      <c r="D26" s="39" t="str">
        <f t="shared" si="13"/>
        <v/>
      </c>
      <c r="E26" s="39" t="str">
        <f t="shared" si="14"/>
        <v/>
      </c>
      <c r="F26" s="39">
        <v>0</v>
      </c>
      <c r="G26" s="39"/>
      <c r="H26" s="39"/>
      <c r="J26" s="1">
        <v>55</v>
      </c>
      <c r="K26" s="1">
        <f>SUM($J$5:J26)</f>
        <v>348</v>
      </c>
      <c r="L26" s="276">
        <f t="shared" si="15"/>
        <v>5.8</v>
      </c>
      <c r="M26" s="1">
        <v>0.96</v>
      </c>
      <c r="N26" s="1">
        <f t="shared" si="0"/>
        <v>345.59999999999997</v>
      </c>
      <c r="O26" s="1">
        <f t="shared" si="16"/>
        <v>19010</v>
      </c>
      <c r="R26" s="6" t="s">
        <v>375</v>
      </c>
      <c r="S26" s="70">
        <f t="shared" si="1"/>
        <v>1</v>
      </c>
      <c r="T26" s="70">
        <f t="shared" si="2"/>
        <v>1</v>
      </c>
      <c r="U26" s="283">
        <v>2</v>
      </c>
      <c r="V26" s="68" t="s">
        <v>413</v>
      </c>
      <c r="W26" s="6">
        <f t="shared" si="3"/>
        <v>2</v>
      </c>
      <c r="X26" s="6">
        <f t="shared" si="4"/>
        <v>1002</v>
      </c>
      <c r="Y26" s="6">
        <v>1</v>
      </c>
      <c r="Z26" s="68" t="s">
        <v>416</v>
      </c>
      <c r="AA26" s="6">
        <f t="shared" si="5"/>
        <v>2</v>
      </c>
      <c r="AB26" s="6">
        <f t="shared" si="6"/>
        <v>1004</v>
      </c>
      <c r="AC26" s="6">
        <v>1</v>
      </c>
      <c r="AE26" s="84">
        <v>22</v>
      </c>
      <c r="AG26" s="11" t="str">
        <f t="shared" si="7"/>
        <v>物品类型</v>
      </c>
      <c r="AH26" s="11" t="str">
        <f t="shared" si="8"/>
        <v>id</v>
      </c>
      <c r="AI26" s="84" t="s">
        <v>414</v>
      </c>
      <c r="AJ26" s="84">
        <f t="shared" si="17"/>
        <v>0</v>
      </c>
      <c r="AK26" s="1">
        <f t="shared" si="18"/>
        <v>0</v>
      </c>
      <c r="AL26" s="1" t="str">
        <f t="shared" si="9"/>
        <v>物品类型</v>
      </c>
      <c r="AM26" s="1" t="str">
        <f t="shared" si="10"/>
        <v>id</v>
      </c>
      <c r="AN26" s="314"/>
      <c r="AO26" s="1">
        <f t="shared" si="19"/>
        <v>0</v>
      </c>
      <c r="AS26" s="1" t="str">
        <f>'抽奖|MoonBless'!DN26</f>
        <v>红包【财】</v>
      </c>
      <c r="AT26" s="1">
        <f>'抽奖|MoonBless'!DO26</f>
        <v>1</v>
      </c>
      <c r="AU26" s="1">
        <f>'抽奖|MoonBless'!DP26</f>
        <v>20</v>
      </c>
      <c r="AV26" s="1">
        <f>'抽奖|MoonBless'!DQ26</f>
        <v>2</v>
      </c>
      <c r="AW26" s="1">
        <f>'抽奖|MoonBless'!DR26</f>
        <v>1304</v>
      </c>
      <c r="AX26" s="1">
        <f>'抽奖|MoonBless'!DS26</f>
        <v>1</v>
      </c>
      <c r="AY26" s="1">
        <f t="shared" si="20"/>
        <v>199999.99999999997</v>
      </c>
    </row>
    <row r="27" spans="1:51" ht="16.2" x14ac:dyDescent="0.35">
      <c r="A27" s="1">
        <v>23</v>
      </c>
      <c r="B27" s="84">
        <f t="shared" si="11"/>
        <v>20740</v>
      </c>
      <c r="C27" s="39"/>
      <c r="D27" s="39" t="str">
        <f t="shared" si="13"/>
        <v>1|2|100000</v>
      </c>
      <c r="E27" s="39" t="str">
        <f t="shared" si="14"/>
        <v>1|2|6000000</v>
      </c>
      <c r="F27" s="39">
        <v>0</v>
      </c>
      <c r="G27" s="39"/>
      <c r="H27" s="39"/>
      <c r="J27" s="1">
        <v>60</v>
      </c>
      <c r="K27" s="1">
        <f>SUM($J$5:J27)</f>
        <v>408</v>
      </c>
      <c r="L27" s="276">
        <f t="shared" si="15"/>
        <v>6.8</v>
      </c>
      <c r="M27" s="1">
        <v>0.96</v>
      </c>
      <c r="N27" s="1">
        <f t="shared" si="0"/>
        <v>345.59999999999997</v>
      </c>
      <c r="O27" s="1">
        <f t="shared" si="16"/>
        <v>20740</v>
      </c>
      <c r="R27" s="6" t="s">
        <v>375</v>
      </c>
      <c r="S27" s="70">
        <f t="shared" si="1"/>
        <v>1</v>
      </c>
      <c r="T27" s="70">
        <f t="shared" si="2"/>
        <v>1</v>
      </c>
      <c r="U27" s="283">
        <v>2</v>
      </c>
      <c r="V27" s="68" t="s">
        <v>412</v>
      </c>
      <c r="W27" s="6">
        <f t="shared" si="3"/>
        <v>2</v>
      </c>
      <c r="X27" s="6">
        <f t="shared" si="4"/>
        <v>1001</v>
      </c>
      <c r="Y27" s="6">
        <v>1</v>
      </c>
      <c r="Z27" s="68" t="s">
        <v>416</v>
      </c>
      <c r="AA27" s="6">
        <f t="shared" si="5"/>
        <v>2</v>
      </c>
      <c r="AB27" s="6">
        <f t="shared" si="6"/>
        <v>1004</v>
      </c>
      <c r="AC27" s="6">
        <v>1</v>
      </c>
      <c r="AE27" s="59">
        <v>23</v>
      </c>
      <c r="AF27" s="1" t="s">
        <v>391</v>
      </c>
      <c r="AG27" s="11">
        <f t="shared" si="7"/>
        <v>1</v>
      </c>
      <c r="AH27" s="11">
        <f t="shared" si="8"/>
        <v>2</v>
      </c>
      <c r="AI27" s="84">
        <v>100000</v>
      </c>
      <c r="AJ27" s="84">
        <f t="shared" si="17"/>
        <v>100000</v>
      </c>
      <c r="AK27" s="1" t="str">
        <f t="shared" si="18"/>
        <v>金币</v>
      </c>
      <c r="AL27" s="1">
        <f t="shared" si="9"/>
        <v>1</v>
      </c>
      <c r="AM27" s="1">
        <f t="shared" si="10"/>
        <v>2</v>
      </c>
      <c r="AN27" s="314">
        <v>6000000</v>
      </c>
      <c r="AO27" s="1">
        <f t="shared" si="19"/>
        <v>6000000</v>
      </c>
      <c r="AS27" s="1" t="str">
        <f>'抽奖|MoonBless'!DN27</f>
        <v>双轮</v>
      </c>
      <c r="AT27" s="1">
        <f>'抽奖|MoonBless'!DO27</f>
        <v>30</v>
      </c>
      <c r="AU27" s="1">
        <f>'抽奖|MoonBless'!DP27</f>
        <v>600</v>
      </c>
      <c r="AV27" s="1">
        <f>'抽奖|MoonBless'!DQ27</f>
        <v>2</v>
      </c>
      <c r="AW27" s="1">
        <f>'抽奖|MoonBless'!DR27</f>
        <v>1500</v>
      </c>
      <c r="AX27" s="1">
        <f>'抽奖|MoonBless'!DS27</f>
        <v>1</v>
      </c>
      <c r="AY27" s="1">
        <f t="shared" si="20"/>
        <v>5999999.9999999991</v>
      </c>
    </row>
    <row r="28" spans="1:51" ht="16.2" x14ac:dyDescent="0.35">
      <c r="A28" s="1">
        <v>24</v>
      </c>
      <c r="B28" s="84">
        <f t="shared" si="11"/>
        <v>22460</v>
      </c>
      <c r="C28" s="39"/>
      <c r="D28" s="39" t="str">
        <f t="shared" si="13"/>
        <v/>
      </c>
      <c r="E28" s="39" t="str">
        <f t="shared" si="14"/>
        <v/>
      </c>
      <c r="F28" s="39">
        <v>0</v>
      </c>
      <c r="G28" s="39"/>
      <c r="H28" s="39"/>
      <c r="J28" s="1">
        <v>65</v>
      </c>
      <c r="K28" s="1">
        <f>SUM($J$5:J28)</f>
        <v>473</v>
      </c>
      <c r="L28" s="276">
        <f t="shared" si="15"/>
        <v>7.8833333333333337</v>
      </c>
      <c r="M28" s="1">
        <v>0.96</v>
      </c>
      <c r="N28" s="1">
        <f t="shared" si="0"/>
        <v>345.59999999999997</v>
      </c>
      <c r="O28" s="1">
        <f t="shared" si="16"/>
        <v>22460</v>
      </c>
      <c r="R28" s="6" t="s">
        <v>375</v>
      </c>
      <c r="S28" s="70">
        <f t="shared" si="1"/>
        <v>1</v>
      </c>
      <c r="T28" s="70">
        <f t="shared" si="2"/>
        <v>1</v>
      </c>
      <c r="U28" s="283">
        <v>2</v>
      </c>
      <c r="V28" s="68" t="s">
        <v>413</v>
      </c>
      <c r="W28" s="6">
        <f t="shared" si="3"/>
        <v>2</v>
      </c>
      <c r="X28" s="6">
        <f t="shared" si="4"/>
        <v>1002</v>
      </c>
      <c r="Y28" s="6">
        <v>1</v>
      </c>
      <c r="Z28" s="68" t="s">
        <v>417</v>
      </c>
      <c r="AA28" s="6">
        <f t="shared" si="5"/>
        <v>2</v>
      </c>
      <c r="AB28" s="6">
        <f t="shared" si="6"/>
        <v>1003</v>
      </c>
      <c r="AC28" s="6">
        <v>1</v>
      </c>
      <c r="AE28" s="84">
        <v>24</v>
      </c>
      <c r="AG28" s="11" t="str">
        <f t="shared" si="7"/>
        <v>物品类型</v>
      </c>
      <c r="AH28" s="11" t="str">
        <f t="shared" si="8"/>
        <v>id</v>
      </c>
      <c r="AI28" s="84" t="s">
        <v>414</v>
      </c>
      <c r="AJ28" s="84">
        <f t="shared" si="17"/>
        <v>0</v>
      </c>
      <c r="AK28" s="1">
        <f t="shared" si="18"/>
        <v>0</v>
      </c>
      <c r="AL28" s="1" t="str">
        <f t="shared" si="9"/>
        <v>物品类型</v>
      </c>
      <c r="AM28" s="1" t="str">
        <f t="shared" si="10"/>
        <v>id</v>
      </c>
      <c r="AN28" s="314"/>
      <c r="AO28" s="1">
        <f t="shared" si="19"/>
        <v>0</v>
      </c>
      <c r="AS28" s="1" t="str">
        <f>'抽奖|MoonBless'!DN28</f>
        <v>橄榄油</v>
      </c>
      <c r="AT28" s="1">
        <f>'抽奖|MoonBless'!DO28</f>
        <v>60</v>
      </c>
      <c r="AU28" s="1">
        <f>'抽奖|MoonBless'!DP28</f>
        <v>1200</v>
      </c>
      <c r="AV28" s="1">
        <f>'抽奖|MoonBless'!DQ28</f>
        <v>2</v>
      </c>
      <c r="AW28" s="1">
        <f>'抽奖|MoonBless'!DR28</f>
        <v>1503</v>
      </c>
      <c r="AX28" s="1">
        <f>'抽奖|MoonBless'!DS28</f>
        <v>1</v>
      </c>
      <c r="AY28" s="1">
        <f t="shared" si="20"/>
        <v>11999999.999999998</v>
      </c>
    </row>
    <row r="29" spans="1:51" ht="16.2" x14ac:dyDescent="0.35">
      <c r="A29" s="1">
        <v>25</v>
      </c>
      <c r="B29" s="84">
        <f t="shared" si="11"/>
        <v>24190</v>
      </c>
      <c r="C29" s="39"/>
      <c r="D29" s="39" t="str">
        <f t="shared" si="13"/>
        <v>1|1|5</v>
      </c>
      <c r="E29" s="39" t="str">
        <f t="shared" si="14"/>
        <v>1|1|350</v>
      </c>
      <c r="F29" s="39">
        <v>0</v>
      </c>
      <c r="G29" s="39"/>
      <c r="H29" s="39"/>
      <c r="J29" s="1">
        <v>70</v>
      </c>
      <c r="K29" s="1">
        <f>SUM($J$5:J29)</f>
        <v>543</v>
      </c>
      <c r="L29" s="276">
        <f t="shared" si="15"/>
        <v>9.0500000000000007</v>
      </c>
      <c r="M29" s="1">
        <v>0.96</v>
      </c>
      <c r="N29" s="1">
        <f t="shared" si="0"/>
        <v>345.59999999999997</v>
      </c>
      <c r="O29" s="1">
        <f t="shared" si="16"/>
        <v>24190</v>
      </c>
      <c r="R29" s="6" t="s">
        <v>375</v>
      </c>
      <c r="S29" s="70">
        <f t="shared" si="1"/>
        <v>1</v>
      </c>
      <c r="T29" s="70">
        <f t="shared" si="2"/>
        <v>1</v>
      </c>
      <c r="U29" s="283">
        <v>2</v>
      </c>
      <c r="V29" s="68" t="s">
        <v>412</v>
      </c>
      <c r="W29" s="6">
        <f t="shared" si="3"/>
        <v>2</v>
      </c>
      <c r="X29" s="6">
        <f t="shared" si="4"/>
        <v>1001</v>
      </c>
      <c r="Y29" s="6">
        <v>1</v>
      </c>
      <c r="Z29" s="68" t="s">
        <v>413</v>
      </c>
      <c r="AA29" s="6">
        <f t="shared" si="5"/>
        <v>2</v>
      </c>
      <c r="AB29" s="6">
        <f t="shared" si="6"/>
        <v>1002</v>
      </c>
      <c r="AC29" s="6">
        <v>1</v>
      </c>
      <c r="AE29" s="59">
        <v>25</v>
      </c>
      <c r="AF29" s="1" t="s">
        <v>375</v>
      </c>
      <c r="AG29" s="11">
        <f t="shared" si="7"/>
        <v>1</v>
      </c>
      <c r="AH29" s="11">
        <f t="shared" si="8"/>
        <v>1</v>
      </c>
      <c r="AI29" s="84">
        <v>5</v>
      </c>
      <c r="AJ29" s="84">
        <f t="shared" si="17"/>
        <v>100000</v>
      </c>
      <c r="AK29" s="1" t="str">
        <f t="shared" si="18"/>
        <v>钻石</v>
      </c>
      <c r="AL29" s="1">
        <f t="shared" si="9"/>
        <v>1</v>
      </c>
      <c r="AM29" s="1">
        <f t="shared" si="10"/>
        <v>1</v>
      </c>
      <c r="AN29" s="314">
        <v>350</v>
      </c>
      <c r="AO29" s="1">
        <f t="shared" si="19"/>
        <v>7000000</v>
      </c>
      <c r="AS29" s="1" t="str">
        <f>'抽奖|MoonBless'!DN29</f>
        <v>米面礼包</v>
      </c>
      <c r="AT29" s="1">
        <f>'抽奖|MoonBless'!DO29</f>
        <v>82.5</v>
      </c>
      <c r="AU29" s="1">
        <f>'抽奖|MoonBless'!DP29</f>
        <v>1650</v>
      </c>
      <c r="AV29" s="1">
        <f>'抽奖|MoonBless'!DQ29</f>
        <v>2</v>
      </c>
      <c r="AW29" s="1">
        <f>'抽奖|MoonBless'!DR29</f>
        <v>1504</v>
      </c>
      <c r="AX29" s="1">
        <f>'抽奖|MoonBless'!DS29</f>
        <v>1</v>
      </c>
      <c r="AY29" s="1">
        <f t="shared" si="20"/>
        <v>16499999.999999998</v>
      </c>
    </row>
    <row r="30" spans="1:51" ht="16.2" x14ac:dyDescent="0.35">
      <c r="A30" s="1">
        <v>26</v>
      </c>
      <c r="B30" s="84">
        <f t="shared" si="11"/>
        <v>25920</v>
      </c>
      <c r="C30" s="39"/>
      <c r="D30" s="39" t="str">
        <f t="shared" si="13"/>
        <v/>
      </c>
      <c r="E30" s="39" t="str">
        <f t="shared" si="14"/>
        <v/>
      </c>
      <c r="F30" s="39">
        <v>0</v>
      </c>
      <c r="G30" s="39"/>
      <c r="H30" s="39"/>
      <c r="J30" s="1">
        <v>75</v>
      </c>
      <c r="K30" s="1">
        <f>SUM($J$5:J30)</f>
        <v>618</v>
      </c>
      <c r="L30" s="276">
        <f t="shared" si="15"/>
        <v>10.3</v>
      </c>
      <c r="M30" s="1">
        <v>0.96</v>
      </c>
      <c r="N30" s="1">
        <f t="shared" si="0"/>
        <v>345.59999999999997</v>
      </c>
      <c r="O30" s="1">
        <f t="shared" si="16"/>
        <v>25920</v>
      </c>
      <c r="R30" s="6" t="s">
        <v>375</v>
      </c>
      <c r="S30" s="70">
        <f t="shared" si="1"/>
        <v>1</v>
      </c>
      <c r="T30" s="70">
        <f t="shared" si="2"/>
        <v>1</v>
      </c>
      <c r="U30" s="283">
        <v>2</v>
      </c>
      <c r="V30" s="68" t="s">
        <v>413</v>
      </c>
      <c r="W30" s="6">
        <f t="shared" si="3"/>
        <v>2</v>
      </c>
      <c r="X30" s="6">
        <f t="shared" si="4"/>
        <v>1002</v>
      </c>
      <c r="Y30" s="6">
        <v>1</v>
      </c>
      <c r="Z30" s="68" t="s">
        <v>416</v>
      </c>
      <c r="AA30" s="6">
        <f t="shared" si="5"/>
        <v>2</v>
      </c>
      <c r="AB30" s="6">
        <f t="shared" si="6"/>
        <v>1004</v>
      </c>
      <c r="AC30" s="6">
        <v>1</v>
      </c>
      <c r="AE30" s="84">
        <v>26</v>
      </c>
      <c r="AG30" s="11" t="str">
        <f t="shared" si="7"/>
        <v>物品类型</v>
      </c>
      <c r="AH30" s="11" t="str">
        <f t="shared" si="8"/>
        <v>id</v>
      </c>
      <c r="AI30" s="84" t="s">
        <v>414</v>
      </c>
      <c r="AJ30" s="84">
        <f t="shared" si="17"/>
        <v>0</v>
      </c>
      <c r="AK30" s="1">
        <f t="shared" si="18"/>
        <v>0</v>
      </c>
      <c r="AL30" s="1" t="str">
        <f t="shared" si="9"/>
        <v>物品类型</v>
      </c>
      <c r="AM30" s="1" t="str">
        <f t="shared" si="10"/>
        <v>id</v>
      </c>
      <c r="AN30" s="314"/>
      <c r="AO30" s="1">
        <f t="shared" si="19"/>
        <v>0</v>
      </c>
      <c r="AS30" s="1" t="str">
        <f>'抽奖|MoonBless'!DN30</f>
        <v>买单券</v>
      </c>
      <c r="AT30" s="1">
        <f>'抽奖|MoonBless'!DO30</f>
        <v>0.75</v>
      </c>
      <c r="AU30" s="1">
        <f>'抽奖|MoonBless'!DP30</f>
        <v>15</v>
      </c>
      <c r="AV30" s="1">
        <f>'抽奖|MoonBless'!DQ30</f>
        <v>2</v>
      </c>
      <c r="AW30" s="1">
        <f>'抽奖|MoonBless'!DR30</f>
        <v>1213</v>
      </c>
      <c r="AX30" s="1">
        <f>'抽奖|MoonBless'!DS30</f>
        <v>1</v>
      </c>
      <c r="AY30" s="1">
        <f t="shared" si="20"/>
        <v>150000</v>
      </c>
    </row>
    <row r="31" spans="1:51" ht="16.2" x14ac:dyDescent="0.35">
      <c r="A31" s="1">
        <v>27</v>
      </c>
      <c r="B31" s="84">
        <f t="shared" si="11"/>
        <v>27650</v>
      </c>
      <c r="C31" s="39"/>
      <c r="D31" s="39" t="str">
        <f t="shared" si="13"/>
        <v/>
      </c>
      <c r="E31" s="39" t="str">
        <f t="shared" si="14"/>
        <v/>
      </c>
      <c r="F31" s="39">
        <v>0</v>
      </c>
      <c r="G31" s="39"/>
      <c r="H31" s="39"/>
      <c r="J31" s="1">
        <v>80</v>
      </c>
      <c r="K31" s="1">
        <f>SUM($J$5:J31)</f>
        <v>698</v>
      </c>
      <c r="L31" s="276">
        <f t="shared" si="15"/>
        <v>11.633333333333333</v>
      </c>
      <c r="M31" s="1">
        <v>0.96</v>
      </c>
      <c r="N31" s="1">
        <f t="shared" si="0"/>
        <v>345.59999999999997</v>
      </c>
      <c r="O31" s="1">
        <f t="shared" si="16"/>
        <v>27650</v>
      </c>
      <c r="R31" s="6" t="s">
        <v>375</v>
      </c>
      <c r="S31" s="70">
        <f t="shared" si="1"/>
        <v>1</v>
      </c>
      <c r="T31" s="70">
        <f t="shared" si="2"/>
        <v>1</v>
      </c>
      <c r="U31" s="283">
        <v>2</v>
      </c>
      <c r="V31" s="68" t="s">
        <v>412</v>
      </c>
      <c r="W31" s="6">
        <f t="shared" si="3"/>
        <v>2</v>
      </c>
      <c r="X31" s="6">
        <f t="shared" si="4"/>
        <v>1001</v>
      </c>
      <c r="Y31" s="6">
        <v>1</v>
      </c>
      <c r="Z31" s="68" t="s">
        <v>416</v>
      </c>
      <c r="AA31" s="6">
        <f t="shared" si="5"/>
        <v>2</v>
      </c>
      <c r="AB31" s="6">
        <f t="shared" si="6"/>
        <v>1004</v>
      </c>
      <c r="AC31" s="6">
        <v>1</v>
      </c>
      <c r="AE31" s="84">
        <v>27</v>
      </c>
      <c r="AG31" s="11" t="str">
        <f t="shared" si="7"/>
        <v>物品类型</v>
      </c>
      <c r="AH31" s="11" t="str">
        <f t="shared" si="8"/>
        <v>id</v>
      </c>
      <c r="AI31" s="84" t="s">
        <v>414</v>
      </c>
      <c r="AJ31" s="84">
        <f t="shared" si="17"/>
        <v>0</v>
      </c>
      <c r="AK31" s="1">
        <f t="shared" si="18"/>
        <v>0</v>
      </c>
      <c r="AL31" s="1" t="str">
        <f t="shared" si="9"/>
        <v>物品类型</v>
      </c>
      <c r="AM31" s="1" t="str">
        <f t="shared" si="10"/>
        <v>id</v>
      </c>
      <c r="AN31" s="314"/>
      <c r="AO31" s="1">
        <f t="shared" si="19"/>
        <v>0</v>
      </c>
    </row>
    <row r="32" spans="1:51" ht="16.2" x14ac:dyDescent="0.35">
      <c r="A32" s="1">
        <v>28</v>
      </c>
      <c r="B32" s="84">
        <f t="shared" si="11"/>
        <v>29380</v>
      </c>
      <c r="C32" s="39"/>
      <c r="D32" s="39" t="str">
        <f t="shared" si="13"/>
        <v>1|2|120000</v>
      </c>
      <c r="E32" s="39" t="str">
        <f t="shared" si="14"/>
        <v>1|2|8000000</v>
      </c>
      <c r="F32" s="39">
        <v>0</v>
      </c>
      <c r="G32" s="39"/>
      <c r="H32" s="39"/>
      <c r="J32" s="1">
        <v>85</v>
      </c>
      <c r="K32" s="1">
        <f>SUM($J$5:J32)</f>
        <v>783</v>
      </c>
      <c r="L32" s="276">
        <f t="shared" si="15"/>
        <v>13.05</v>
      </c>
      <c r="M32" s="1">
        <v>0.96</v>
      </c>
      <c r="N32" s="1">
        <f t="shared" si="0"/>
        <v>345.59999999999997</v>
      </c>
      <c r="O32" s="1">
        <f t="shared" si="16"/>
        <v>29380</v>
      </c>
      <c r="R32" s="6" t="s">
        <v>375</v>
      </c>
      <c r="S32" s="70">
        <f t="shared" si="1"/>
        <v>1</v>
      </c>
      <c r="T32" s="70">
        <f t="shared" si="2"/>
        <v>1</v>
      </c>
      <c r="U32" s="283">
        <v>2</v>
      </c>
      <c r="V32" s="68" t="s">
        <v>413</v>
      </c>
      <c r="W32" s="6">
        <f t="shared" si="3"/>
        <v>2</v>
      </c>
      <c r="X32" s="6">
        <f t="shared" si="4"/>
        <v>1002</v>
      </c>
      <c r="Y32" s="6">
        <v>1</v>
      </c>
      <c r="Z32" s="68" t="s">
        <v>416</v>
      </c>
      <c r="AA32" s="6">
        <f t="shared" si="5"/>
        <v>2</v>
      </c>
      <c r="AB32" s="6">
        <f t="shared" si="6"/>
        <v>1004</v>
      </c>
      <c r="AC32" s="6">
        <v>1</v>
      </c>
      <c r="AE32" s="59">
        <v>28</v>
      </c>
      <c r="AF32" s="1" t="s">
        <v>391</v>
      </c>
      <c r="AG32" s="11">
        <f t="shared" si="7"/>
        <v>1</v>
      </c>
      <c r="AH32" s="11">
        <f t="shared" si="8"/>
        <v>2</v>
      </c>
      <c r="AI32" s="84">
        <v>120000</v>
      </c>
      <c r="AJ32" s="84">
        <f t="shared" si="17"/>
        <v>120000</v>
      </c>
      <c r="AK32" s="1" t="str">
        <f t="shared" si="18"/>
        <v>金币</v>
      </c>
      <c r="AL32" s="1">
        <f t="shared" si="9"/>
        <v>1</v>
      </c>
      <c r="AM32" s="1">
        <f t="shared" si="10"/>
        <v>2</v>
      </c>
      <c r="AN32" s="314">
        <v>8000000</v>
      </c>
      <c r="AO32" s="1">
        <f t="shared" si="19"/>
        <v>8000000</v>
      </c>
    </row>
    <row r="33" spans="1:41" ht="16.2" x14ac:dyDescent="0.35">
      <c r="A33" s="1">
        <v>29</v>
      </c>
      <c r="B33" s="84">
        <f t="shared" si="11"/>
        <v>31100</v>
      </c>
      <c r="C33" s="39"/>
      <c r="D33" s="39" t="str">
        <f t="shared" si="13"/>
        <v/>
      </c>
      <c r="E33" s="39" t="str">
        <f t="shared" si="14"/>
        <v/>
      </c>
      <c r="F33" s="39">
        <v>0</v>
      </c>
      <c r="G33" s="39"/>
      <c r="H33" s="39"/>
      <c r="J33" s="1">
        <v>90</v>
      </c>
      <c r="K33" s="1">
        <f>SUM($J$5:J33)</f>
        <v>873</v>
      </c>
      <c r="L33" s="276">
        <f t="shared" si="15"/>
        <v>14.55</v>
      </c>
      <c r="M33" s="1">
        <v>0.96</v>
      </c>
      <c r="N33" s="1">
        <f t="shared" si="0"/>
        <v>345.59999999999997</v>
      </c>
      <c r="O33" s="1">
        <f t="shared" si="16"/>
        <v>31100</v>
      </c>
      <c r="R33" s="6" t="s">
        <v>375</v>
      </c>
      <c r="S33" s="70">
        <f t="shared" si="1"/>
        <v>1</v>
      </c>
      <c r="T33" s="70">
        <f t="shared" si="2"/>
        <v>1</v>
      </c>
      <c r="U33" s="283">
        <v>2</v>
      </c>
      <c r="V33" s="68" t="s">
        <v>412</v>
      </c>
      <c r="W33" s="6">
        <f t="shared" si="3"/>
        <v>2</v>
      </c>
      <c r="X33" s="6">
        <f t="shared" si="4"/>
        <v>1001</v>
      </c>
      <c r="Y33" s="6">
        <v>1</v>
      </c>
      <c r="Z33" s="68" t="s">
        <v>417</v>
      </c>
      <c r="AA33" s="6">
        <f t="shared" si="5"/>
        <v>2</v>
      </c>
      <c r="AB33" s="6">
        <f t="shared" si="6"/>
        <v>1003</v>
      </c>
      <c r="AC33" s="6">
        <v>1</v>
      </c>
      <c r="AE33" s="84">
        <v>29</v>
      </c>
      <c r="AG33" s="11" t="str">
        <f t="shared" si="7"/>
        <v>物品类型</v>
      </c>
      <c r="AH33" s="11" t="str">
        <f t="shared" si="8"/>
        <v>id</v>
      </c>
      <c r="AI33" s="84" t="s">
        <v>414</v>
      </c>
      <c r="AJ33" s="84">
        <f t="shared" si="17"/>
        <v>0</v>
      </c>
      <c r="AK33" s="1">
        <f t="shared" si="18"/>
        <v>0</v>
      </c>
      <c r="AL33" s="1" t="str">
        <f t="shared" si="9"/>
        <v>物品类型</v>
      </c>
      <c r="AM33" s="1" t="str">
        <f t="shared" si="10"/>
        <v>id</v>
      </c>
      <c r="AN33" s="314"/>
      <c r="AO33" s="1">
        <f t="shared" si="19"/>
        <v>0</v>
      </c>
    </row>
    <row r="34" spans="1:41" ht="16.2" x14ac:dyDescent="0.35">
      <c r="A34" s="1">
        <v>30</v>
      </c>
      <c r="B34" s="84">
        <f t="shared" si="11"/>
        <v>32830</v>
      </c>
      <c r="C34" s="39"/>
      <c r="D34" s="39" t="str">
        <f t="shared" si="13"/>
        <v>1|2|150000</v>
      </c>
      <c r="E34" s="39" t="str">
        <f t="shared" si="14"/>
        <v>2|1007|2</v>
      </c>
      <c r="F34" s="39">
        <v>0</v>
      </c>
      <c r="G34" s="39"/>
      <c r="H34" s="39"/>
      <c r="J34" s="1">
        <v>95</v>
      </c>
      <c r="K34" s="1">
        <f>SUM($J$5:J34)</f>
        <v>968</v>
      </c>
      <c r="L34" s="276">
        <f t="shared" si="15"/>
        <v>16.133333333333333</v>
      </c>
      <c r="M34" s="1">
        <v>0.96</v>
      </c>
      <c r="N34" s="1">
        <f t="shared" si="0"/>
        <v>345.59999999999997</v>
      </c>
      <c r="O34" s="1">
        <f t="shared" si="16"/>
        <v>32830</v>
      </c>
      <c r="R34" s="6" t="s">
        <v>375</v>
      </c>
      <c r="S34" s="70">
        <f t="shared" si="1"/>
        <v>1</v>
      </c>
      <c r="T34" s="70">
        <f t="shared" si="2"/>
        <v>1</v>
      </c>
      <c r="U34" s="283">
        <v>3</v>
      </c>
      <c r="V34" s="68" t="s">
        <v>413</v>
      </c>
      <c r="W34" s="6">
        <f t="shared" si="3"/>
        <v>2</v>
      </c>
      <c r="X34" s="6">
        <f t="shared" si="4"/>
        <v>1002</v>
      </c>
      <c r="Y34" s="6">
        <v>1</v>
      </c>
      <c r="Z34" s="68" t="s">
        <v>416</v>
      </c>
      <c r="AA34" s="6">
        <f t="shared" si="5"/>
        <v>2</v>
      </c>
      <c r="AB34" s="6">
        <f t="shared" si="6"/>
        <v>1004</v>
      </c>
      <c r="AC34" s="6">
        <v>1</v>
      </c>
      <c r="AE34" s="59">
        <v>30</v>
      </c>
      <c r="AF34" s="1" t="s">
        <v>391</v>
      </c>
      <c r="AG34" s="11">
        <f t="shared" si="7"/>
        <v>1</v>
      </c>
      <c r="AH34" s="11">
        <f t="shared" si="8"/>
        <v>2</v>
      </c>
      <c r="AI34" s="84">
        <v>150000</v>
      </c>
      <c r="AJ34" s="84">
        <f t="shared" si="17"/>
        <v>150000</v>
      </c>
      <c r="AK34" s="1" t="s">
        <v>390</v>
      </c>
      <c r="AL34" s="1">
        <f t="shared" si="9"/>
        <v>2</v>
      </c>
      <c r="AM34" s="1">
        <f t="shared" si="10"/>
        <v>1007</v>
      </c>
      <c r="AN34" s="315">
        <v>2</v>
      </c>
      <c r="AO34" s="1">
        <f t="shared" si="19"/>
        <v>10000000</v>
      </c>
    </row>
    <row r="35" spans="1:41" ht="16.2" x14ac:dyDescent="0.35">
      <c r="A35" s="1">
        <v>31</v>
      </c>
      <c r="B35" s="84">
        <f t="shared" si="11"/>
        <v>34560</v>
      </c>
      <c r="C35" s="39"/>
      <c r="D35" s="39" t="str">
        <f t="shared" si="13"/>
        <v/>
      </c>
      <c r="E35" s="39" t="str">
        <f t="shared" si="14"/>
        <v/>
      </c>
      <c r="F35" s="39">
        <v>0</v>
      </c>
      <c r="G35" s="39"/>
      <c r="H35" s="39"/>
      <c r="J35" s="1">
        <v>100</v>
      </c>
      <c r="K35" s="1">
        <f>SUM($J$5:J35)</f>
        <v>1068</v>
      </c>
      <c r="L35" s="276">
        <f t="shared" si="15"/>
        <v>17.8</v>
      </c>
      <c r="M35" s="1">
        <v>0.96</v>
      </c>
      <c r="N35" s="1">
        <f t="shared" si="0"/>
        <v>345.59999999999997</v>
      </c>
      <c r="O35" s="1">
        <f t="shared" si="16"/>
        <v>34560</v>
      </c>
      <c r="R35" s="6" t="s">
        <v>375</v>
      </c>
      <c r="S35" s="70">
        <f t="shared" si="1"/>
        <v>1</v>
      </c>
      <c r="T35" s="70">
        <f t="shared" si="2"/>
        <v>1</v>
      </c>
      <c r="U35" s="283">
        <v>3</v>
      </c>
      <c r="V35" s="68" t="s">
        <v>412</v>
      </c>
      <c r="W35" s="6">
        <f t="shared" si="3"/>
        <v>2</v>
      </c>
      <c r="X35" s="6">
        <f t="shared" si="4"/>
        <v>1001</v>
      </c>
      <c r="Y35" s="6">
        <v>1</v>
      </c>
      <c r="Z35" s="68" t="s">
        <v>413</v>
      </c>
      <c r="AA35" s="6">
        <f t="shared" si="5"/>
        <v>2</v>
      </c>
      <c r="AB35" s="6">
        <f t="shared" si="6"/>
        <v>1002</v>
      </c>
      <c r="AC35" s="6">
        <v>1</v>
      </c>
      <c r="AE35" s="84">
        <v>31</v>
      </c>
      <c r="AG35" s="11" t="str">
        <f t="shared" si="7"/>
        <v>物品类型</v>
      </c>
      <c r="AH35" s="11" t="str">
        <f t="shared" si="8"/>
        <v>id</v>
      </c>
      <c r="AI35" s="84" t="s">
        <v>414</v>
      </c>
      <c r="AJ35" s="84">
        <f t="shared" si="17"/>
        <v>0</v>
      </c>
      <c r="AK35" s="1">
        <f t="shared" si="18"/>
        <v>0</v>
      </c>
      <c r="AL35" s="1" t="str">
        <f t="shared" si="9"/>
        <v>物品类型</v>
      </c>
      <c r="AM35" s="1" t="str">
        <f t="shared" si="10"/>
        <v>id</v>
      </c>
      <c r="AN35" s="314"/>
      <c r="AO35" s="1">
        <f t="shared" si="19"/>
        <v>0</v>
      </c>
    </row>
    <row r="36" spans="1:41" ht="16.2" x14ac:dyDescent="0.35">
      <c r="A36" s="1">
        <v>32</v>
      </c>
      <c r="B36" s="84">
        <f t="shared" si="11"/>
        <v>36290</v>
      </c>
      <c r="C36" s="39"/>
      <c r="D36" s="39" t="str">
        <f t="shared" si="13"/>
        <v/>
      </c>
      <c r="E36" s="39" t="str">
        <f t="shared" si="14"/>
        <v/>
      </c>
      <c r="F36" s="39">
        <v>0</v>
      </c>
      <c r="G36" s="39"/>
      <c r="H36" s="39"/>
      <c r="J36" s="1">
        <v>105</v>
      </c>
      <c r="K36" s="1">
        <f>SUM($J$5:J36)</f>
        <v>1173</v>
      </c>
      <c r="L36" s="276">
        <f t="shared" si="15"/>
        <v>19.55</v>
      </c>
      <c r="M36" s="1">
        <v>0.96</v>
      </c>
      <c r="N36" s="1">
        <f t="shared" si="0"/>
        <v>345.59999999999997</v>
      </c>
      <c r="O36" s="1">
        <f t="shared" si="16"/>
        <v>36290</v>
      </c>
      <c r="R36" s="6" t="s">
        <v>375</v>
      </c>
      <c r="S36" s="70">
        <f t="shared" si="1"/>
        <v>1</v>
      </c>
      <c r="T36" s="70">
        <f t="shared" si="2"/>
        <v>1</v>
      </c>
      <c r="U36" s="283">
        <v>3</v>
      </c>
      <c r="V36" s="68" t="s">
        <v>413</v>
      </c>
      <c r="W36" s="6">
        <f t="shared" si="3"/>
        <v>2</v>
      </c>
      <c r="X36" s="6">
        <f t="shared" si="4"/>
        <v>1002</v>
      </c>
      <c r="Y36" s="6">
        <v>1</v>
      </c>
      <c r="Z36" s="68" t="s">
        <v>416</v>
      </c>
      <c r="AA36" s="6">
        <f t="shared" si="5"/>
        <v>2</v>
      </c>
      <c r="AB36" s="6">
        <f t="shared" si="6"/>
        <v>1004</v>
      </c>
      <c r="AC36" s="6">
        <v>1</v>
      </c>
      <c r="AE36" s="84">
        <v>32</v>
      </c>
      <c r="AG36" s="11" t="str">
        <f t="shared" si="7"/>
        <v>物品类型</v>
      </c>
      <c r="AH36" s="11" t="str">
        <f t="shared" si="8"/>
        <v>id</v>
      </c>
      <c r="AI36" s="84" t="s">
        <v>414</v>
      </c>
      <c r="AJ36" s="84">
        <f t="shared" si="17"/>
        <v>0</v>
      </c>
      <c r="AK36" s="1">
        <f t="shared" si="18"/>
        <v>0</v>
      </c>
      <c r="AL36" s="1" t="str">
        <f t="shared" si="9"/>
        <v>物品类型</v>
      </c>
      <c r="AM36" s="1" t="str">
        <f t="shared" si="10"/>
        <v>id</v>
      </c>
      <c r="AN36" s="314"/>
      <c r="AO36" s="1">
        <f t="shared" si="19"/>
        <v>0</v>
      </c>
    </row>
    <row r="37" spans="1:41" ht="16.2" x14ac:dyDescent="0.35">
      <c r="A37" s="1">
        <v>33</v>
      </c>
      <c r="B37" s="84">
        <f t="shared" si="11"/>
        <v>38020</v>
      </c>
      <c r="C37" s="39"/>
      <c r="D37" s="39" t="str">
        <f t="shared" si="13"/>
        <v>1|2|200000</v>
      </c>
      <c r="E37" s="39" t="str">
        <f t="shared" si="14"/>
        <v>1|2|15000000</v>
      </c>
      <c r="F37" s="39">
        <v>0</v>
      </c>
      <c r="G37" s="39"/>
      <c r="H37" s="39"/>
      <c r="J37" s="1">
        <v>110</v>
      </c>
      <c r="K37" s="1">
        <f>SUM($J$5:J37)</f>
        <v>1283</v>
      </c>
      <c r="L37" s="276">
        <f t="shared" si="15"/>
        <v>21.383333333333333</v>
      </c>
      <c r="M37" s="1">
        <v>0.96</v>
      </c>
      <c r="N37" s="1">
        <f t="shared" ref="N37:N68" si="21">$K$3*M37*60</f>
        <v>345.59999999999997</v>
      </c>
      <c r="O37" s="1">
        <f t="shared" si="16"/>
        <v>38020</v>
      </c>
      <c r="R37" s="6" t="s">
        <v>375</v>
      </c>
      <c r="S37" s="70">
        <f t="shared" ref="S37:S68" si="22">VLOOKUP(R37,AS:AX,4,0)</f>
        <v>1</v>
      </c>
      <c r="T37" s="70">
        <f t="shared" ref="T37:T68" si="23">VLOOKUP(R37,AS:AX,5,0)</f>
        <v>1</v>
      </c>
      <c r="U37" s="283">
        <v>3</v>
      </c>
      <c r="V37" s="68" t="s">
        <v>412</v>
      </c>
      <c r="W37" s="6">
        <f t="shared" ref="W37:W68" si="24">VLOOKUP(V37,AS:AX,4,0)</f>
        <v>2</v>
      </c>
      <c r="X37" s="6">
        <f t="shared" ref="X37:X68" si="25">VLOOKUP(V37,AS:AX,5,0)</f>
        <v>1001</v>
      </c>
      <c r="Y37" s="6">
        <v>1</v>
      </c>
      <c r="Z37" s="68" t="s">
        <v>416</v>
      </c>
      <c r="AA37" s="6">
        <f t="shared" ref="AA37:AA68" si="26">VLOOKUP(Z37,AS:AX,4,0)</f>
        <v>2</v>
      </c>
      <c r="AB37" s="6">
        <f t="shared" ref="AB37:AB68" si="27">VLOOKUP(Z37,AS:AX,5,0)</f>
        <v>1004</v>
      </c>
      <c r="AC37" s="6">
        <v>1</v>
      </c>
      <c r="AE37" s="59">
        <v>33</v>
      </c>
      <c r="AF37" s="1" t="s">
        <v>391</v>
      </c>
      <c r="AG37" s="11">
        <f t="shared" si="7"/>
        <v>1</v>
      </c>
      <c r="AH37" s="11">
        <f t="shared" si="8"/>
        <v>2</v>
      </c>
      <c r="AI37" s="84">
        <v>200000</v>
      </c>
      <c r="AJ37" s="84">
        <f t="shared" si="17"/>
        <v>200000</v>
      </c>
      <c r="AK37" s="1" t="str">
        <f t="shared" si="18"/>
        <v>金币</v>
      </c>
      <c r="AL37" s="1">
        <f t="shared" si="9"/>
        <v>1</v>
      </c>
      <c r="AM37" s="1">
        <f t="shared" si="10"/>
        <v>2</v>
      </c>
      <c r="AN37" s="314">
        <v>15000000</v>
      </c>
      <c r="AO37" s="1">
        <f t="shared" si="19"/>
        <v>15000000</v>
      </c>
    </row>
    <row r="38" spans="1:41" ht="16.2" x14ac:dyDescent="0.35">
      <c r="A38" s="1">
        <v>34</v>
      </c>
      <c r="B38" s="84">
        <f t="shared" si="11"/>
        <v>39740</v>
      </c>
      <c r="C38" s="39"/>
      <c r="D38" s="39" t="str">
        <f t="shared" si="13"/>
        <v/>
      </c>
      <c r="E38" s="39" t="str">
        <f t="shared" si="14"/>
        <v/>
      </c>
      <c r="F38" s="39">
        <v>0</v>
      </c>
      <c r="G38" s="39"/>
      <c r="H38" s="39"/>
      <c r="J38" s="1">
        <v>115</v>
      </c>
      <c r="K38" s="1">
        <f>SUM($J$5:J38)</f>
        <v>1398</v>
      </c>
      <c r="L38" s="276">
        <f t="shared" si="15"/>
        <v>23.3</v>
      </c>
      <c r="M38" s="1">
        <v>0.96</v>
      </c>
      <c r="N38" s="1">
        <f t="shared" si="21"/>
        <v>345.59999999999997</v>
      </c>
      <c r="O38" s="1">
        <f t="shared" si="16"/>
        <v>39740</v>
      </c>
      <c r="R38" s="6" t="s">
        <v>375</v>
      </c>
      <c r="S38" s="70">
        <f t="shared" si="22"/>
        <v>1</v>
      </c>
      <c r="T38" s="70">
        <f t="shared" si="23"/>
        <v>1</v>
      </c>
      <c r="U38" s="283">
        <v>3</v>
      </c>
      <c r="V38" s="68" t="s">
        <v>413</v>
      </c>
      <c r="W38" s="6">
        <f t="shared" si="24"/>
        <v>2</v>
      </c>
      <c r="X38" s="6">
        <f t="shared" si="25"/>
        <v>1002</v>
      </c>
      <c r="Y38" s="6">
        <v>1</v>
      </c>
      <c r="Z38" s="68" t="s">
        <v>417</v>
      </c>
      <c r="AA38" s="6">
        <f t="shared" si="26"/>
        <v>2</v>
      </c>
      <c r="AB38" s="6">
        <f t="shared" si="27"/>
        <v>1003</v>
      </c>
      <c r="AC38" s="6">
        <v>1</v>
      </c>
      <c r="AE38" s="84">
        <v>34</v>
      </c>
      <c r="AG38" s="11" t="str">
        <f t="shared" si="7"/>
        <v>物品类型</v>
      </c>
      <c r="AH38" s="11" t="str">
        <f t="shared" si="8"/>
        <v>id</v>
      </c>
      <c r="AI38" s="84" t="s">
        <v>414</v>
      </c>
      <c r="AJ38" s="84">
        <f t="shared" si="17"/>
        <v>0</v>
      </c>
      <c r="AL38" s="1" t="str">
        <f t="shared" si="9"/>
        <v>物品类型</v>
      </c>
      <c r="AM38" s="1" t="str">
        <f t="shared" si="10"/>
        <v>id</v>
      </c>
      <c r="AN38" s="314"/>
      <c r="AO38" s="1">
        <f t="shared" si="19"/>
        <v>0</v>
      </c>
    </row>
    <row r="39" spans="1:41" ht="16.2" x14ac:dyDescent="0.35">
      <c r="A39" s="1">
        <v>35</v>
      </c>
      <c r="B39" s="84">
        <f t="shared" si="11"/>
        <v>41470</v>
      </c>
      <c r="C39" s="39"/>
      <c r="D39" s="39" t="str">
        <f t="shared" si="13"/>
        <v>1|1|10</v>
      </c>
      <c r="E39" s="39" t="str">
        <f t="shared" si="14"/>
        <v>2|1003|50</v>
      </c>
      <c r="F39" s="39">
        <v>0</v>
      </c>
      <c r="G39" s="39"/>
      <c r="H39" s="39"/>
      <c r="J39" s="1">
        <v>120</v>
      </c>
      <c r="K39" s="1">
        <f>SUM($J$5:J39)</f>
        <v>1518</v>
      </c>
      <c r="L39" s="276">
        <f t="shared" si="15"/>
        <v>25.3</v>
      </c>
      <c r="M39" s="1">
        <v>0.96</v>
      </c>
      <c r="N39" s="1">
        <f t="shared" si="21"/>
        <v>345.59999999999997</v>
      </c>
      <c r="O39" s="1">
        <f t="shared" si="16"/>
        <v>41470</v>
      </c>
      <c r="R39" s="6" t="s">
        <v>375</v>
      </c>
      <c r="S39" s="70">
        <f t="shared" si="22"/>
        <v>1</v>
      </c>
      <c r="T39" s="70">
        <f t="shared" si="23"/>
        <v>1</v>
      </c>
      <c r="U39" s="283">
        <v>3</v>
      </c>
      <c r="V39" s="68" t="s">
        <v>412</v>
      </c>
      <c r="W39" s="6">
        <f t="shared" si="24"/>
        <v>2</v>
      </c>
      <c r="X39" s="6">
        <f t="shared" si="25"/>
        <v>1001</v>
      </c>
      <c r="Y39" s="6">
        <v>2</v>
      </c>
      <c r="Z39" s="68" t="s">
        <v>413</v>
      </c>
      <c r="AA39" s="6">
        <f t="shared" si="26"/>
        <v>2</v>
      </c>
      <c r="AB39" s="6">
        <f t="shared" si="27"/>
        <v>1002</v>
      </c>
      <c r="AC39" s="6">
        <v>2</v>
      </c>
      <c r="AE39" s="59">
        <v>35</v>
      </c>
      <c r="AF39" s="1" t="s">
        <v>375</v>
      </c>
      <c r="AG39" s="11">
        <f t="shared" si="7"/>
        <v>1</v>
      </c>
      <c r="AH39" s="11">
        <f t="shared" si="8"/>
        <v>1</v>
      </c>
      <c r="AI39" s="84">
        <v>10</v>
      </c>
      <c r="AJ39" s="84">
        <f t="shared" si="17"/>
        <v>200000</v>
      </c>
      <c r="AK39" s="1" t="s">
        <v>417</v>
      </c>
      <c r="AL39" s="1">
        <f t="shared" si="9"/>
        <v>2</v>
      </c>
      <c r="AM39" s="1">
        <f t="shared" si="10"/>
        <v>1003</v>
      </c>
      <c r="AN39" s="315">
        <v>50</v>
      </c>
      <c r="AO39" s="1">
        <f t="shared" si="19"/>
        <v>4999999.9999999991</v>
      </c>
    </row>
    <row r="40" spans="1:41" ht="16.2" x14ac:dyDescent="0.35">
      <c r="A40" s="1">
        <v>36</v>
      </c>
      <c r="B40" s="84">
        <f t="shared" si="11"/>
        <v>43200</v>
      </c>
      <c r="C40" s="39"/>
      <c r="D40" s="39" t="str">
        <f t="shared" si="13"/>
        <v/>
      </c>
      <c r="E40" s="39" t="str">
        <f t="shared" si="14"/>
        <v/>
      </c>
      <c r="F40" s="39">
        <v>0</v>
      </c>
      <c r="G40" s="39"/>
      <c r="H40" s="39"/>
      <c r="J40" s="1">
        <v>125</v>
      </c>
      <c r="K40" s="1">
        <f>SUM($J$5:J40)</f>
        <v>1643</v>
      </c>
      <c r="L40" s="276">
        <f t="shared" si="15"/>
        <v>27.383333333333333</v>
      </c>
      <c r="M40" s="1">
        <v>0.96</v>
      </c>
      <c r="N40" s="1">
        <f t="shared" si="21"/>
        <v>345.59999999999997</v>
      </c>
      <c r="O40" s="1">
        <f t="shared" si="16"/>
        <v>43200</v>
      </c>
      <c r="R40" s="6" t="s">
        <v>375</v>
      </c>
      <c r="S40" s="70">
        <f t="shared" si="22"/>
        <v>1</v>
      </c>
      <c r="T40" s="70">
        <f t="shared" si="23"/>
        <v>1</v>
      </c>
      <c r="U40" s="283">
        <v>3</v>
      </c>
      <c r="V40" s="68" t="s">
        <v>413</v>
      </c>
      <c r="W40" s="6">
        <f t="shared" si="24"/>
        <v>2</v>
      </c>
      <c r="X40" s="6">
        <f t="shared" si="25"/>
        <v>1002</v>
      </c>
      <c r="Y40" s="6">
        <v>2</v>
      </c>
      <c r="Z40" s="68" t="s">
        <v>416</v>
      </c>
      <c r="AA40" s="6">
        <f t="shared" si="26"/>
        <v>2</v>
      </c>
      <c r="AB40" s="6">
        <f t="shared" si="27"/>
        <v>1004</v>
      </c>
      <c r="AC40" s="6">
        <v>2</v>
      </c>
      <c r="AE40" s="84">
        <v>36</v>
      </c>
      <c r="AG40" s="11" t="str">
        <f t="shared" si="7"/>
        <v>物品类型</v>
      </c>
      <c r="AH40" s="11" t="str">
        <f t="shared" si="8"/>
        <v>id</v>
      </c>
      <c r="AI40" s="84" t="s">
        <v>414</v>
      </c>
      <c r="AJ40" s="84">
        <f t="shared" si="17"/>
        <v>0</v>
      </c>
      <c r="AK40" s="1">
        <f t="shared" si="18"/>
        <v>0</v>
      </c>
      <c r="AL40" s="1" t="str">
        <f t="shared" si="9"/>
        <v>物品类型</v>
      </c>
      <c r="AM40" s="1" t="str">
        <f t="shared" si="10"/>
        <v>id</v>
      </c>
      <c r="AN40" s="314"/>
      <c r="AO40" s="1">
        <f t="shared" si="19"/>
        <v>0</v>
      </c>
    </row>
    <row r="41" spans="1:41" ht="16.2" x14ac:dyDescent="0.35">
      <c r="A41" s="1">
        <v>37</v>
      </c>
      <c r="B41" s="84">
        <f t="shared" si="11"/>
        <v>44930</v>
      </c>
      <c r="C41" s="39"/>
      <c r="D41" s="39" t="str">
        <f t="shared" si="13"/>
        <v/>
      </c>
      <c r="E41" s="39" t="str">
        <f t="shared" si="14"/>
        <v/>
      </c>
      <c r="F41" s="39">
        <v>0</v>
      </c>
      <c r="G41" s="39"/>
      <c r="H41" s="39"/>
      <c r="J41" s="1">
        <v>130</v>
      </c>
      <c r="K41" s="1">
        <f>SUM($J$5:J41)</f>
        <v>1773</v>
      </c>
      <c r="L41" s="276">
        <f t="shared" si="15"/>
        <v>29.55</v>
      </c>
      <c r="M41" s="1">
        <v>0.96</v>
      </c>
      <c r="N41" s="1">
        <f t="shared" si="21"/>
        <v>345.59999999999997</v>
      </c>
      <c r="O41" s="1">
        <f t="shared" si="16"/>
        <v>44930</v>
      </c>
      <c r="R41" s="6" t="s">
        <v>375</v>
      </c>
      <c r="S41" s="70">
        <f t="shared" si="22"/>
        <v>1</v>
      </c>
      <c r="T41" s="70">
        <f t="shared" si="23"/>
        <v>1</v>
      </c>
      <c r="U41" s="283">
        <v>3</v>
      </c>
      <c r="V41" s="68" t="s">
        <v>412</v>
      </c>
      <c r="W41" s="6">
        <f t="shared" si="24"/>
        <v>2</v>
      </c>
      <c r="X41" s="6">
        <f t="shared" si="25"/>
        <v>1001</v>
      </c>
      <c r="Y41" s="6">
        <v>2</v>
      </c>
      <c r="Z41" s="68" t="s">
        <v>416</v>
      </c>
      <c r="AA41" s="6">
        <f t="shared" si="26"/>
        <v>2</v>
      </c>
      <c r="AB41" s="6">
        <f t="shared" si="27"/>
        <v>1004</v>
      </c>
      <c r="AC41" s="6">
        <v>2</v>
      </c>
      <c r="AE41" s="84">
        <v>37</v>
      </c>
      <c r="AG41" s="11" t="str">
        <f t="shared" si="7"/>
        <v>物品类型</v>
      </c>
      <c r="AH41" s="11" t="str">
        <f t="shared" si="8"/>
        <v>id</v>
      </c>
      <c r="AI41" s="84" t="s">
        <v>414</v>
      </c>
      <c r="AJ41" s="84">
        <f t="shared" si="17"/>
        <v>0</v>
      </c>
      <c r="AL41" s="1" t="str">
        <f t="shared" si="9"/>
        <v>物品类型</v>
      </c>
      <c r="AM41" s="1" t="str">
        <f t="shared" si="10"/>
        <v>id</v>
      </c>
      <c r="AN41" s="314"/>
      <c r="AO41" s="1">
        <f t="shared" si="19"/>
        <v>0</v>
      </c>
    </row>
    <row r="42" spans="1:41" ht="16.2" x14ac:dyDescent="0.35">
      <c r="A42" s="1">
        <v>38</v>
      </c>
      <c r="B42" s="84">
        <f t="shared" si="11"/>
        <v>46660</v>
      </c>
      <c r="C42" s="39"/>
      <c r="D42" s="39" t="str">
        <f t="shared" si="13"/>
        <v>1|2|300000</v>
      </c>
      <c r="E42" s="39" t="str">
        <f t="shared" si="14"/>
        <v>1|2|30000000</v>
      </c>
      <c r="F42" s="39">
        <v>0</v>
      </c>
      <c r="G42" s="39"/>
      <c r="H42" s="39"/>
      <c r="J42" s="1">
        <v>135</v>
      </c>
      <c r="K42" s="1">
        <f>SUM($J$5:J42)</f>
        <v>1908</v>
      </c>
      <c r="L42" s="276">
        <f t="shared" si="15"/>
        <v>31.8</v>
      </c>
      <c r="M42" s="1">
        <v>0.96</v>
      </c>
      <c r="N42" s="1">
        <f t="shared" si="21"/>
        <v>345.59999999999997</v>
      </c>
      <c r="O42" s="1">
        <f t="shared" si="16"/>
        <v>46660</v>
      </c>
      <c r="R42" s="6" t="s">
        <v>375</v>
      </c>
      <c r="S42" s="70">
        <f t="shared" si="22"/>
        <v>1</v>
      </c>
      <c r="T42" s="70">
        <f t="shared" si="23"/>
        <v>1</v>
      </c>
      <c r="U42" s="283">
        <v>3</v>
      </c>
      <c r="V42" s="68" t="s">
        <v>413</v>
      </c>
      <c r="W42" s="6">
        <f t="shared" si="24"/>
        <v>2</v>
      </c>
      <c r="X42" s="6">
        <f t="shared" si="25"/>
        <v>1002</v>
      </c>
      <c r="Y42" s="6">
        <v>2</v>
      </c>
      <c r="Z42" s="68" t="s">
        <v>416</v>
      </c>
      <c r="AA42" s="6">
        <f t="shared" si="26"/>
        <v>2</v>
      </c>
      <c r="AB42" s="6">
        <f t="shared" si="27"/>
        <v>1004</v>
      </c>
      <c r="AC42" s="6">
        <v>2</v>
      </c>
      <c r="AE42" s="59">
        <v>38</v>
      </c>
      <c r="AF42" s="1" t="s">
        <v>391</v>
      </c>
      <c r="AG42" s="11">
        <f t="shared" si="7"/>
        <v>1</v>
      </c>
      <c r="AH42" s="11">
        <f t="shared" si="8"/>
        <v>2</v>
      </c>
      <c r="AI42" s="84">
        <v>300000</v>
      </c>
      <c r="AJ42" s="84">
        <f t="shared" si="17"/>
        <v>300000</v>
      </c>
      <c r="AK42" s="1" t="str">
        <f t="shared" si="18"/>
        <v>金币</v>
      </c>
      <c r="AL42" s="1">
        <f t="shared" si="9"/>
        <v>1</v>
      </c>
      <c r="AM42" s="1">
        <f t="shared" si="10"/>
        <v>2</v>
      </c>
      <c r="AN42" s="314">
        <v>30000000</v>
      </c>
      <c r="AO42" s="1">
        <f t="shared" si="19"/>
        <v>30000000</v>
      </c>
    </row>
    <row r="43" spans="1:41" ht="16.2" x14ac:dyDescent="0.35">
      <c r="A43" s="1">
        <v>39</v>
      </c>
      <c r="B43" s="84">
        <f t="shared" si="11"/>
        <v>48380</v>
      </c>
      <c r="C43" s="39"/>
      <c r="D43" s="39" t="str">
        <f t="shared" si="13"/>
        <v/>
      </c>
      <c r="E43" s="39" t="str">
        <f t="shared" si="14"/>
        <v/>
      </c>
      <c r="F43" s="39">
        <v>0</v>
      </c>
      <c r="G43" s="39"/>
      <c r="H43" s="39"/>
      <c r="J43" s="1">
        <v>140</v>
      </c>
      <c r="K43" s="1">
        <f>SUM($J$5:J43)</f>
        <v>2048</v>
      </c>
      <c r="L43" s="276">
        <f t="shared" si="15"/>
        <v>34.133333333333333</v>
      </c>
      <c r="M43" s="1">
        <v>0.96</v>
      </c>
      <c r="N43" s="1">
        <f t="shared" si="21"/>
        <v>345.59999999999997</v>
      </c>
      <c r="O43" s="1">
        <f t="shared" si="16"/>
        <v>48380</v>
      </c>
      <c r="R43" s="6" t="s">
        <v>375</v>
      </c>
      <c r="S43" s="70">
        <f t="shared" si="22"/>
        <v>1</v>
      </c>
      <c r="T43" s="70">
        <f t="shared" si="23"/>
        <v>1</v>
      </c>
      <c r="U43" s="283">
        <v>3</v>
      </c>
      <c r="V43" s="68" t="s">
        <v>412</v>
      </c>
      <c r="W43" s="6">
        <f t="shared" si="24"/>
        <v>2</v>
      </c>
      <c r="X43" s="6">
        <f t="shared" si="25"/>
        <v>1001</v>
      </c>
      <c r="Y43" s="6">
        <v>2</v>
      </c>
      <c r="Z43" s="68" t="s">
        <v>417</v>
      </c>
      <c r="AA43" s="6">
        <f t="shared" si="26"/>
        <v>2</v>
      </c>
      <c r="AB43" s="6">
        <f t="shared" si="27"/>
        <v>1003</v>
      </c>
      <c r="AC43" s="6">
        <v>1</v>
      </c>
      <c r="AE43" s="84">
        <v>39</v>
      </c>
      <c r="AG43" s="11" t="str">
        <f t="shared" si="7"/>
        <v>物品类型</v>
      </c>
      <c r="AH43" s="11" t="str">
        <f t="shared" si="8"/>
        <v>id</v>
      </c>
      <c r="AI43" s="84" t="s">
        <v>414</v>
      </c>
      <c r="AJ43" s="84">
        <f t="shared" si="17"/>
        <v>0</v>
      </c>
      <c r="AK43" s="1">
        <f t="shared" si="18"/>
        <v>0</v>
      </c>
      <c r="AL43" s="1" t="str">
        <f t="shared" si="9"/>
        <v>物品类型</v>
      </c>
      <c r="AM43" s="1" t="str">
        <f t="shared" si="10"/>
        <v>id</v>
      </c>
      <c r="AN43" s="314"/>
      <c r="AO43" s="1">
        <f t="shared" si="19"/>
        <v>0</v>
      </c>
    </row>
    <row r="44" spans="1:41" ht="16.2" x14ac:dyDescent="0.35">
      <c r="A44" s="1">
        <v>40</v>
      </c>
      <c r="B44" s="84">
        <f t="shared" si="11"/>
        <v>50110</v>
      </c>
      <c r="C44" s="39"/>
      <c r="D44" s="39" t="str">
        <f t="shared" si="13"/>
        <v>1|2|350000</v>
      </c>
      <c r="E44" s="39" t="str">
        <f t="shared" si="14"/>
        <v>2|1007|8</v>
      </c>
      <c r="F44" s="39">
        <v>0</v>
      </c>
      <c r="G44" s="39"/>
      <c r="H44" s="39"/>
      <c r="J44" s="1">
        <v>145</v>
      </c>
      <c r="K44" s="1">
        <f>SUM($J$5:J44)</f>
        <v>2193</v>
      </c>
      <c r="L44" s="276">
        <f t="shared" si="15"/>
        <v>36.549999999999997</v>
      </c>
      <c r="M44" s="1">
        <v>0.96</v>
      </c>
      <c r="N44" s="1">
        <f t="shared" si="21"/>
        <v>345.59999999999997</v>
      </c>
      <c r="O44" s="1">
        <f t="shared" si="16"/>
        <v>50110</v>
      </c>
      <c r="R44" s="6" t="s">
        <v>375</v>
      </c>
      <c r="S44" s="70">
        <f t="shared" si="22"/>
        <v>1</v>
      </c>
      <c r="T44" s="70">
        <f t="shared" si="23"/>
        <v>1</v>
      </c>
      <c r="U44" s="283">
        <v>3</v>
      </c>
      <c r="V44" s="68" t="s">
        <v>413</v>
      </c>
      <c r="W44" s="6">
        <f t="shared" si="24"/>
        <v>2</v>
      </c>
      <c r="X44" s="6">
        <f t="shared" si="25"/>
        <v>1002</v>
      </c>
      <c r="Y44" s="6">
        <v>2</v>
      </c>
      <c r="Z44" s="68" t="s">
        <v>416</v>
      </c>
      <c r="AA44" s="6">
        <f t="shared" si="26"/>
        <v>2</v>
      </c>
      <c r="AB44" s="6">
        <f t="shared" si="27"/>
        <v>1004</v>
      </c>
      <c r="AC44" s="6">
        <v>2</v>
      </c>
      <c r="AE44" s="59">
        <v>40</v>
      </c>
      <c r="AF44" s="1" t="s">
        <v>391</v>
      </c>
      <c r="AG44" s="11">
        <f t="shared" si="7"/>
        <v>1</v>
      </c>
      <c r="AH44" s="11">
        <f t="shared" si="8"/>
        <v>2</v>
      </c>
      <c r="AI44" s="84">
        <v>350000</v>
      </c>
      <c r="AJ44" s="84">
        <f t="shared" si="17"/>
        <v>350000</v>
      </c>
      <c r="AK44" s="1" t="s">
        <v>390</v>
      </c>
      <c r="AL44" s="1">
        <f t="shared" si="9"/>
        <v>2</v>
      </c>
      <c r="AM44" s="1">
        <f t="shared" si="10"/>
        <v>1007</v>
      </c>
      <c r="AN44" s="315">
        <v>8</v>
      </c>
      <c r="AO44" s="1">
        <f t="shared" si="19"/>
        <v>40000000</v>
      </c>
    </row>
    <row r="45" spans="1:41" ht="16.2" x14ac:dyDescent="0.35">
      <c r="A45" s="1">
        <v>41</v>
      </c>
      <c r="B45" s="84">
        <f t="shared" si="11"/>
        <v>51840</v>
      </c>
      <c r="C45" s="39"/>
      <c r="D45" s="39" t="str">
        <f t="shared" ref="D45:D54" si="28">TRIM(IF(AF45&lt;&gt;"",AG45&amp;"|"&amp;AH45&amp;"|"&amp;AI45,""))</f>
        <v/>
      </c>
      <c r="E45" s="39" t="str">
        <f t="shared" si="14"/>
        <v/>
      </c>
      <c r="F45" s="39">
        <v>0</v>
      </c>
      <c r="J45" s="1">
        <v>150</v>
      </c>
      <c r="K45" s="1">
        <f>SUM($J$5:J45)</f>
        <v>2343</v>
      </c>
      <c r="L45" s="276">
        <f t="shared" si="15"/>
        <v>39.049999999999997</v>
      </c>
      <c r="M45" s="1">
        <v>0.96</v>
      </c>
      <c r="N45" s="1">
        <f t="shared" si="21"/>
        <v>345.59999999999997</v>
      </c>
      <c r="O45" s="1">
        <f t="shared" si="16"/>
        <v>51840</v>
      </c>
      <c r="R45" s="6" t="s">
        <v>375</v>
      </c>
      <c r="S45" s="70">
        <f t="shared" si="22"/>
        <v>1</v>
      </c>
      <c r="T45" s="70">
        <f t="shared" si="23"/>
        <v>1</v>
      </c>
      <c r="U45" s="283">
        <v>3</v>
      </c>
      <c r="V45" s="68" t="s">
        <v>412</v>
      </c>
      <c r="W45" s="6">
        <f t="shared" si="24"/>
        <v>2</v>
      </c>
      <c r="X45" s="6">
        <f t="shared" si="25"/>
        <v>1001</v>
      </c>
      <c r="Y45" s="6">
        <v>2</v>
      </c>
      <c r="Z45" s="68" t="s">
        <v>413</v>
      </c>
      <c r="AA45" s="6">
        <f t="shared" si="26"/>
        <v>2</v>
      </c>
      <c r="AB45" s="6">
        <f t="shared" si="27"/>
        <v>1002</v>
      </c>
      <c r="AC45" s="6">
        <v>2</v>
      </c>
      <c r="AE45" s="84">
        <v>41</v>
      </c>
      <c r="AG45" s="11" t="str">
        <f t="shared" si="7"/>
        <v>物品类型</v>
      </c>
      <c r="AH45" s="11" t="str">
        <f t="shared" si="8"/>
        <v>id</v>
      </c>
      <c r="AI45" s="84" t="s">
        <v>414</v>
      </c>
      <c r="AJ45" s="84">
        <f t="shared" si="17"/>
        <v>0</v>
      </c>
      <c r="AK45" s="1">
        <f t="shared" ref="AK45:AK52" si="29">AF45</f>
        <v>0</v>
      </c>
      <c r="AL45" s="1" t="str">
        <f t="shared" si="9"/>
        <v>物品类型</v>
      </c>
      <c r="AM45" s="1" t="str">
        <f t="shared" si="10"/>
        <v>id</v>
      </c>
      <c r="AN45" s="314"/>
      <c r="AO45" s="1">
        <f t="shared" si="19"/>
        <v>0</v>
      </c>
    </row>
    <row r="46" spans="1:41" ht="16.2" x14ac:dyDescent="0.35">
      <c r="A46" s="1">
        <v>42</v>
      </c>
      <c r="B46" s="84">
        <f t="shared" si="11"/>
        <v>53570</v>
      </c>
      <c r="C46" s="39"/>
      <c r="D46" s="39" t="str">
        <f t="shared" si="28"/>
        <v/>
      </c>
      <c r="E46" s="39" t="str">
        <f t="shared" si="14"/>
        <v/>
      </c>
      <c r="F46" s="39">
        <v>0</v>
      </c>
      <c r="J46" s="1">
        <v>155</v>
      </c>
      <c r="K46" s="1">
        <f>SUM($J$5:J46)</f>
        <v>2498</v>
      </c>
      <c r="L46" s="276">
        <f t="shared" si="15"/>
        <v>41.633333333333333</v>
      </c>
      <c r="M46" s="1">
        <v>0.96</v>
      </c>
      <c r="N46" s="1">
        <f t="shared" si="21"/>
        <v>345.59999999999997</v>
      </c>
      <c r="O46" s="1">
        <f t="shared" si="16"/>
        <v>53570</v>
      </c>
      <c r="R46" s="6" t="s">
        <v>375</v>
      </c>
      <c r="S46" s="70">
        <f t="shared" si="22"/>
        <v>1</v>
      </c>
      <c r="T46" s="70">
        <f t="shared" si="23"/>
        <v>1</v>
      </c>
      <c r="U46" s="283">
        <v>3</v>
      </c>
      <c r="V46" s="68" t="s">
        <v>413</v>
      </c>
      <c r="W46" s="6">
        <f t="shared" si="24"/>
        <v>2</v>
      </c>
      <c r="X46" s="6">
        <f t="shared" si="25"/>
        <v>1002</v>
      </c>
      <c r="Y46" s="6">
        <v>2</v>
      </c>
      <c r="Z46" s="68" t="s">
        <v>416</v>
      </c>
      <c r="AA46" s="6">
        <f t="shared" si="26"/>
        <v>2</v>
      </c>
      <c r="AB46" s="6">
        <f t="shared" si="27"/>
        <v>1004</v>
      </c>
      <c r="AC46" s="6">
        <v>2</v>
      </c>
      <c r="AE46" s="84">
        <v>42</v>
      </c>
      <c r="AG46" s="11" t="str">
        <f t="shared" si="7"/>
        <v>物品类型</v>
      </c>
      <c r="AH46" s="11" t="str">
        <f t="shared" si="8"/>
        <v>id</v>
      </c>
      <c r="AI46" s="84" t="s">
        <v>414</v>
      </c>
      <c r="AJ46" s="84">
        <f t="shared" si="17"/>
        <v>0</v>
      </c>
      <c r="AK46" s="1">
        <f t="shared" si="29"/>
        <v>0</v>
      </c>
      <c r="AL46" s="1" t="str">
        <f t="shared" si="9"/>
        <v>物品类型</v>
      </c>
      <c r="AM46" s="1" t="str">
        <f t="shared" si="10"/>
        <v>id</v>
      </c>
      <c r="AN46" s="314"/>
      <c r="AO46" s="1">
        <f t="shared" si="19"/>
        <v>0</v>
      </c>
    </row>
    <row r="47" spans="1:41" ht="16.2" x14ac:dyDescent="0.35">
      <c r="A47" s="1">
        <v>43</v>
      </c>
      <c r="B47" s="84">
        <f t="shared" si="11"/>
        <v>55300</v>
      </c>
      <c r="C47" s="39"/>
      <c r="D47" s="39" t="str">
        <f t="shared" si="28"/>
        <v>1|2|400000</v>
      </c>
      <c r="E47" s="39" t="str">
        <f t="shared" si="14"/>
        <v>1|2|40000000</v>
      </c>
      <c r="F47" s="39">
        <v>0</v>
      </c>
      <c r="J47" s="1">
        <v>160</v>
      </c>
      <c r="K47" s="1">
        <f>SUM($J$5:J47)</f>
        <v>2658</v>
      </c>
      <c r="L47" s="276">
        <f t="shared" si="15"/>
        <v>44.3</v>
      </c>
      <c r="M47" s="1">
        <v>0.96</v>
      </c>
      <c r="N47" s="1">
        <f t="shared" si="21"/>
        <v>345.59999999999997</v>
      </c>
      <c r="O47" s="1">
        <f t="shared" si="16"/>
        <v>55300</v>
      </c>
      <c r="R47" s="6" t="s">
        <v>375</v>
      </c>
      <c r="S47" s="70">
        <f t="shared" si="22"/>
        <v>1</v>
      </c>
      <c r="T47" s="70">
        <f t="shared" si="23"/>
        <v>1</v>
      </c>
      <c r="U47" s="283">
        <v>3</v>
      </c>
      <c r="V47" s="68" t="s">
        <v>412</v>
      </c>
      <c r="W47" s="6">
        <f t="shared" si="24"/>
        <v>2</v>
      </c>
      <c r="X47" s="6">
        <f t="shared" si="25"/>
        <v>1001</v>
      </c>
      <c r="Y47" s="6">
        <v>2</v>
      </c>
      <c r="Z47" s="68" t="s">
        <v>416</v>
      </c>
      <c r="AA47" s="6">
        <f t="shared" si="26"/>
        <v>2</v>
      </c>
      <c r="AB47" s="6">
        <f t="shared" si="27"/>
        <v>1004</v>
      </c>
      <c r="AC47" s="6">
        <v>2</v>
      </c>
      <c r="AE47" s="59">
        <v>43</v>
      </c>
      <c r="AF47" s="1" t="s">
        <v>391</v>
      </c>
      <c r="AG47" s="11">
        <f t="shared" si="7"/>
        <v>1</v>
      </c>
      <c r="AH47" s="11">
        <f t="shared" si="8"/>
        <v>2</v>
      </c>
      <c r="AI47" s="84">
        <v>400000</v>
      </c>
      <c r="AJ47" s="84">
        <f t="shared" si="17"/>
        <v>400000</v>
      </c>
      <c r="AK47" s="1" t="str">
        <f t="shared" si="29"/>
        <v>金币</v>
      </c>
      <c r="AL47" s="1">
        <f t="shared" si="9"/>
        <v>1</v>
      </c>
      <c r="AM47" s="1">
        <f t="shared" si="10"/>
        <v>2</v>
      </c>
      <c r="AN47" s="314">
        <v>40000000</v>
      </c>
      <c r="AO47" s="1">
        <f t="shared" si="19"/>
        <v>40000000</v>
      </c>
    </row>
    <row r="48" spans="1:41" ht="16.2" x14ac:dyDescent="0.35">
      <c r="A48" s="1">
        <v>44</v>
      </c>
      <c r="B48" s="84">
        <f t="shared" si="11"/>
        <v>57020</v>
      </c>
      <c r="C48" s="39"/>
      <c r="D48" s="39" t="str">
        <f t="shared" si="28"/>
        <v/>
      </c>
      <c r="E48" s="39" t="str">
        <f t="shared" si="14"/>
        <v/>
      </c>
      <c r="F48" s="39">
        <v>0</v>
      </c>
      <c r="J48" s="1">
        <v>165</v>
      </c>
      <c r="K48" s="1">
        <f>SUM($J$5:J48)</f>
        <v>2823</v>
      </c>
      <c r="L48" s="276">
        <f t="shared" si="15"/>
        <v>47.05</v>
      </c>
      <c r="M48" s="1">
        <v>0.96</v>
      </c>
      <c r="N48" s="1">
        <f t="shared" si="21"/>
        <v>345.59999999999997</v>
      </c>
      <c r="O48" s="1">
        <f t="shared" si="16"/>
        <v>57020</v>
      </c>
      <c r="R48" s="6" t="s">
        <v>375</v>
      </c>
      <c r="S48" s="70">
        <f t="shared" si="22"/>
        <v>1</v>
      </c>
      <c r="T48" s="70">
        <f t="shared" si="23"/>
        <v>1</v>
      </c>
      <c r="U48" s="283">
        <v>3</v>
      </c>
      <c r="V48" s="68" t="s">
        <v>413</v>
      </c>
      <c r="W48" s="6">
        <f t="shared" si="24"/>
        <v>2</v>
      </c>
      <c r="X48" s="6">
        <f t="shared" si="25"/>
        <v>1002</v>
      </c>
      <c r="Y48" s="6">
        <v>2</v>
      </c>
      <c r="Z48" s="68" t="s">
        <v>417</v>
      </c>
      <c r="AA48" s="6">
        <f t="shared" si="26"/>
        <v>2</v>
      </c>
      <c r="AB48" s="6">
        <f t="shared" si="27"/>
        <v>1003</v>
      </c>
      <c r="AC48" s="6">
        <v>1</v>
      </c>
      <c r="AE48" s="84">
        <v>44</v>
      </c>
      <c r="AG48" s="11" t="str">
        <f t="shared" si="7"/>
        <v>物品类型</v>
      </c>
      <c r="AH48" s="11" t="str">
        <f t="shared" si="8"/>
        <v>id</v>
      </c>
      <c r="AI48" s="84"/>
      <c r="AJ48" s="84">
        <f t="shared" si="17"/>
        <v>0</v>
      </c>
      <c r="AK48" s="1">
        <f t="shared" si="29"/>
        <v>0</v>
      </c>
      <c r="AL48" s="1" t="str">
        <f t="shared" si="9"/>
        <v>物品类型</v>
      </c>
      <c r="AM48" s="1" t="str">
        <f t="shared" si="10"/>
        <v>id</v>
      </c>
      <c r="AN48" s="314"/>
      <c r="AO48" s="1">
        <f t="shared" si="19"/>
        <v>0</v>
      </c>
    </row>
    <row r="49" spans="1:41" ht="16.2" x14ac:dyDescent="0.35">
      <c r="A49" s="1">
        <v>45</v>
      </c>
      <c r="B49" s="84">
        <f t="shared" si="11"/>
        <v>58750</v>
      </c>
      <c r="C49" s="39"/>
      <c r="D49" s="39" t="str">
        <f t="shared" si="28"/>
        <v>2|1003|2</v>
      </c>
      <c r="E49" s="39" t="str">
        <f t="shared" si="14"/>
        <v>2|1003|100</v>
      </c>
      <c r="F49" s="39">
        <v>0</v>
      </c>
      <c r="J49" s="1">
        <v>170</v>
      </c>
      <c r="K49" s="1">
        <f>SUM($J$5:J49)</f>
        <v>2993</v>
      </c>
      <c r="L49" s="276">
        <f t="shared" si="15"/>
        <v>49.883333333333333</v>
      </c>
      <c r="M49" s="1">
        <v>0.96</v>
      </c>
      <c r="N49" s="1">
        <f t="shared" si="21"/>
        <v>345.59999999999997</v>
      </c>
      <c r="O49" s="1">
        <f t="shared" si="16"/>
        <v>58750</v>
      </c>
      <c r="R49" s="6" t="s">
        <v>375</v>
      </c>
      <c r="S49" s="70">
        <f t="shared" si="22"/>
        <v>1</v>
      </c>
      <c r="T49" s="70">
        <f t="shared" si="23"/>
        <v>1</v>
      </c>
      <c r="U49" s="283">
        <v>3</v>
      </c>
      <c r="V49" s="68" t="s">
        <v>412</v>
      </c>
      <c r="W49" s="6">
        <f t="shared" si="24"/>
        <v>2</v>
      </c>
      <c r="X49" s="6">
        <f t="shared" si="25"/>
        <v>1001</v>
      </c>
      <c r="Y49" s="6">
        <v>2</v>
      </c>
      <c r="Z49" s="68" t="s">
        <v>413</v>
      </c>
      <c r="AA49" s="6">
        <f t="shared" si="26"/>
        <v>2</v>
      </c>
      <c r="AB49" s="6">
        <f t="shared" si="27"/>
        <v>1002</v>
      </c>
      <c r="AC49" s="6">
        <v>2</v>
      </c>
      <c r="AE49" s="59">
        <v>45</v>
      </c>
      <c r="AF49" s="1" t="s">
        <v>417</v>
      </c>
      <c r="AG49" s="11">
        <f t="shared" si="7"/>
        <v>2</v>
      </c>
      <c r="AH49" s="11">
        <f t="shared" si="8"/>
        <v>1003</v>
      </c>
      <c r="AI49" s="84">
        <v>2</v>
      </c>
      <c r="AJ49" s="84">
        <f t="shared" si="17"/>
        <v>199999.99999999997</v>
      </c>
      <c r="AK49" s="1" t="str">
        <f t="shared" si="29"/>
        <v>狂暴</v>
      </c>
      <c r="AL49" s="1">
        <f t="shared" si="9"/>
        <v>2</v>
      </c>
      <c r="AM49" s="1">
        <f t="shared" si="10"/>
        <v>1003</v>
      </c>
      <c r="AN49" s="314">
        <v>100</v>
      </c>
      <c r="AO49" s="1">
        <f t="shared" si="19"/>
        <v>9999999.9999999981</v>
      </c>
    </row>
    <row r="50" spans="1:41" ht="16.2" x14ac:dyDescent="0.35">
      <c r="A50" s="1">
        <v>46</v>
      </c>
      <c r="B50" s="84">
        <f t="shared" si="11"/>
        <v>60480</v>
      </c>
      <c r="C50" s="39"/>
      <c r="D50" s="39" t="str">
        <f t="shared" si="28"/>
        <v/>
      </c>
      <c r="E50" s="39" t="str">
        <f t="shared" si="14"/>
        <v/>
      </c>
      <c r="F50" s="39">
        <v>0</v>
      </c>
      <c r="J50" s="1">
        <v>175</v>
      </c>
      <c r="K50" s="1">
        <f>SUM($J$5:J50)</f>
        <v>3168</v>
      </c>
      <c r="L50" s="276">
        <f t="shared" si="15"/>
        <v>52.8</v>
      </c>
      <c r="M50" s="1">
        <v>0.96</v>
      </c>
      <c r="N50" s="1">
        <f t="shared" si="21"/>
        <v>345.59999999999997</v>
      </c>
      <c r="O50" s="1">
        <f t="shared" si="16"/>
        <v>60480</v>
      </c>
      <c r="R50" s="6" t="s">
        <v>375</v>
      </c>
      <c r="S50" s="70">
        <f t="shared" si="22"/>
        <v>1</v>
      </c>
      <c r="T50" s="70">
        <f t="shared" si="23"/>
        <v>1</v>
      </c>
      <c r="U50" s="283">
        <v>3</v>
      </c>
      <c r="V50" s="68" t="s">
        <v>413</v>
      </c>
      <c r="W50" s="6">
        <f t="shared" si="24"/>
        <v>2</v>
      </c>
      <c r="X50" s="6">
        <f t="shared" si="25"/>
        <v>1002</v>
      </c>
      <c r="Y50" s="6">
        <v>2</v>
      </c>
      <c r="Z50" s="68" t="s">
        <v>416</v>
      </c>
      <c r="AA50" s="6">
        <f t="shared" si="26"/>
        <v>2</v>
      </c>
      <c r="AB50" s="6">
        <f t="shared" si="27"/>
        <v>1004</v>
      </c>
      <c r="AC50" s="6">
        <v>2</v>
      </c>
      <c r="AE50" s="84">
        <v>46</v>
      </c>
      <c r="AG50" s="11" t="str">
        <f t="shared" si="7"/>
        <v>物品类型</v>
      </c>
      <c r="AH50" s="11" t="str">
        <f t="shared" si="8"/>
        <v>id</v>
      </c>
      <c r="AI50" s="84" t="s">
        <v>414</v>
      </c>
      <c r="AJ50" s="84">
        <f t="shared" si="17"/>
        <v>0</v>
      </c>
      <c r="AK50" s="1">
        <f t="shared" si="29"/>
        <v>0</v>
      </c>
      <c r="AL50" s="1" t="str">
        <f t="shared" si="9"/>
        <v>物品类型</v>
      </c>
      <c r="AM50" s="1" t="str">
        <f t="shared" si="10"/>
        <v>id</v>
      </c>
      <c r="AN50" s="314"/>
      <c r="AO50" s="1">
        <f t="shared" si="19"/>
        <v>0</v>
      </c>
    </row>
    <row r="51" spans="1:41" ht="16.2" x14ac:dyDescent="0.35">
      <c r="A51" s="1">
        <v>47</v>
      </c>
      <c r="B51" s="84">
        <f t="shared" si="11"/>
        <v>62210</v>
      </c>
      <c r="C51" s="39"/>
      <c r="D51" s="39" t="str">
        <f t="shared" si="28"/>
        <v/>
      </c>
      <c r="E51" s="39" t="str">
        <f t="shared" si="14"/>
        <v/>
      </c>
      <c r="F51" s="39">
        <v>0</v>
      </c>
      <c r="J51" s="1">
        <v>180</v>
      </c>
      <c r="K51" s="1">
        <f>SUM($J$5:J51)</f>
        <v>3348</v>
      </c>
      <c r="L51" s="276">
        <f t="shared" si="15"/>
        <v>55.8</v>
      </c>
      <c r="M51" s="1">
        <v>0.96</v>
      </c>
      <c r="N51" s="1">
        <f t="shared" si="21"/>
        <v>345.59999999999997</v>
      </c>
      <c r="O51" s="1">
        <f t="shared" si="16"/>
        <v>62210</v>
      </c>
      <c r="R51" s="6" t="s">
        <v>375</v>
      </c>
      <c r="S51" s="70">
        <f t="shared" si="22"/>
        <v>1</v>
      </c>
      <c r="T51" s="70">
        <f t="shared" si="23"/>
        <v>1</v>
      </c>
      <c r="U51" s="283">
        <v>3</v>
      </c>
      <c r="V51" s="68" t="s">
        <v>412</v>
      </c>
      <c r="W51" s="6">
        <f t="shared" si="24"/>
        <v>2</v>
      </c>
      <c r="X51" s="6">
        <f t="shared" si="25"/>
        <v>1001</v>
      </c>
      <c r="Y51" s="6">
        <v>2</v>
      </c>
      <c r="Z51" s="68" t="s">
        <v>416</v>
      </c>
      <c r="AA51" s="6">
        <f t="shared" si="26"/>
        <v>2</v>
      </c>
      <c r="AB51" s="6">
        <f t="shared" si="27"/>
        <v>1004</v>
      </c>
      <c r="AC51" s="6">
        <v>2</v>
      </c>
      <c r="AE51" s="84">
        <v>47</v>
      </c>
      <c r="AG51" s="11" t="str">
        <f t="shared" si="7"/>
        <v>物品类型</v>
      </c>
      <c r="AH51" s="11" t="str">
        <f t="shared" si="8"/>
        <v>id</v>
      </c>
      <c r="AI51" s="84" t="s">
        <v>414</v>
      </c>
      <c r="AJ51" s="84">
        <f t="shared" si="17"/>
        <v>0</v>
      </c>
      <c r="AK51" s="1">
        <f t="shared" si="29"/>
        <v>0</v>
      </c>
      <c r="AL51" s="1" t="str">
        <f t="shared" si="9"/>
        <v>物品类型</v>
      </c>
      <c r="AM51" s="1" t="str">
        <f t="shared" si="10"/>
        <v>id</v>
      </c>
      <c r="AN51" s="314"/>
      <c r="AO51" s="1">
        <f t="shared" si="19"/>
        <v>0</v>
      </c>
    </row>
    <row r="52" spans="1:41" ht="16.2" x14ac:dyDescent="0.35">
      <c r="A52" s="1">
        <v>48</v>
      </c>
      <c r="B52" s="84">
        <f t="shared" si="11"/>
        <v>63940</v>
      </c>
      <c r="C52" s="39"/>
      <c r="D52" s="39" t="str">
        <f t="shared" si="28"/>
        <v>1|2|450000</v>
      </c>
      <c r="E52" s="39" t="str">
        <f t="shared" si="14"/>
        <v>1|2|45000000</v>
      </c>
      <c r="F52" s="39">
        <v>0</v>
      </c>
      <c r="J52" s="1">
        <v>185</v>
      </c>
      <c r="K52" s="1">
        <f>SUM($J$5:J52)</f>
        <v>3533</v>
      </c>
      <c r="L52" s="276">
        <f t="shared" si="15"/>
        <v>58.883333333333333</v>
      </c>
      <c r="M52" s="1">
        <v>0.96</v>
      </c>
      <c r="N52" s="1">
        <f t="shared" si="21"/>
        <v>345.59999999999997</v>
      </c>
      <c r="O52" s="1">
        <f t="shared" si="16"/>
        <v>63940</v>
      </c>
      <c r="R52" s="6" t="s">
        <v>375</v>
      </c>
      <c r="S52" s="70">
        <f t="shared" si="22"/>
        <v>1</v>
      </c>
      <c r="T52" s="70">
        <f t="shared" si="23"/>
        <v>1</v>
      </c>
      <c r="U52" s="283">
        <v>3</v>
      </c>
      <c r="V52" s="68" t="s">
        <v>413</v>
      </c>
      <c r="W52" s="6">
        <f t="shared" si="24"/>
        <v>2</v>
      </c>
      <c r="X52" s="6">
        <f t="shared" si="25"/>
        <v>1002</v>
      </c>
      <c r="Y52" s="6">
        <v>2</v>
      </c>
      <c r="Z52" s="68" t="s">
        <v>416</v>
      </c>
      <c r="AA52" s="6">
        <f t="shared" si="26"/>
        <v>2</v>
      </c>
      <c r="AB52" s="6">
        <f t="shared" si="27"/>
        <v>1004</v>
      </c>
      <c r="AC52" s="6">
        <v>2</v>
      </c>
      <c r="AE52" s="59">
        <v>48</v>
      </c>
      <c r="AF52" s="1" t="s">
        <v>391</v>
      </c>
      <c r="AG52" s="11">
        <f t="shared" si="7"/>
        <v>1</v>
      </c>
      <c r="AH52" s="11">
        <f t="shared" si="8"/>
        <v>2</v>
      </c>
      <c r="AI52" s="84">
        <v>450000</v>
      </c>
      <c r="AJ52" s="84">
        <f t="shared" si="17"/>
        <v>450000</v>
      </c>
      <c r="AK52" s="1" t="str">
        <f t="shared" si="29"/>
        <v>金币</v>
      </c>
      <c r="AL52" s="1">
        <f t="shared" si="9"/>
        <v>1</v>
      </c>
      <c r="AM52" s="1">
        <f t="shared" si="10"/>
        <v>2</v>
      </c>
      <c r="AN52" s="314">
        <v>45000000</v>
      </c>
      <c r="AO52" s="1">
        <f t="shared" si="19"/>
        <v>45000000</v>
      </c>
    </row>
    <row r="53" spans="1:41" ht="16.2" x14ac:dyDescent="0.35">
      <c r="A53" s="1">
        <v>49</v>
      </c>
      <c r="B53" s="84">
        <f t="shared" si="11"/>
        <v>65660</v>
      </c>
      <c r="C53" s="39"/>
      <c r="D53" s="39" t="str">
        <f t="shared" si="28"/>
        <v/>
      </c>
      <c r="E53" s="39" t="str">
        <f t="shared" si="14"/>
        <v/>
      </c>
      <c r="F53" s="39">
        <v>0</v>
      </c>
      <c r="J53" s="1">
        <v>190</v>
      </c>
      <c r="K53" s="277">
        <f>SUM($J$5:J53)</f>
        <v>3723</v>
      </c>
      <c r="L53" s="276">
        <f t="shared" si="15"/>
        <v>62.05</v>
      </c>
      <c r="M53" s="1">
        <v>0.96</v>
      </c>
      <c r="N53" s="1">
        <f t="shared" si="21"/>
        <v>345.59999999999997</v>
      </c>
      <c r="O53" s="1">
        <f t="shared" si="16"/>
        <v>65660</v>
      </c>
      <c r="R53" s="6" t="s">
        <v>375</v>
      </c>
      <c r="S53" s="70">
        <f t="shared" si="22"/>
        <v>1</v>
      </c>
      <c r="T53" s="70">
        <f t="shared" si="23"/>
        <v>1</v>
      </c>
      <c r="U53" s="283">
        <v>3</v>
      </c>
      <c r="V53" s="68" t="s">
        <v>412</v>
      </c>
      <c r="W53" s="6">
        <f t="shared" si="24"/>
        <v>2</v>
      </c>
      <c r="X53" s="6">
        <f t="shared" si="25"/>
        <v>1001</v>
      </c>
      <c r="Y53" s="6">
        <v>2</v>
      </c>
      <c r="Z53" s="68" t="s">
        <v>417</v>
      </c>
      <c r="AA53" s="6">
        <f t="shared" si="26"/>
        <v>2</v>
      </c>
      <c r="AB53" s="6">
        <f t="shared" si="27"/>
        <v>1003</v>
      </c>
      <c r="AC53" s="6">
        <v>1</v>
      </c>
      <c r="AE53" s="84">
        <v>49</v>
      </c>
      <c r="AG53" s="11" t="str">
        <f t="shared" ref="AG53" si="30">VLOOKUP(AF53,AS:AX,4,0)</f>
        <v>物品类型</v>
      </c>
      <c r="AH53" s="11" t="str">
        <f t="shared" ref="AH53" si="31">VLOOKUP(AF53,AS:AX,5,0)</f>
        <v>id</v>
      </c>
      <c r="AI53" s="84"/>
      <c r="AJ53" s="84">
        <f t="shared" ref="AJ53" si="32">IF(AF53&lt;&gt;"",AI53*VLOOKUP(AF53,AS:AY,7,0),0)</f>
        <v>0</v>
      </c>
      <c r="AK53" s="1">
        <f t="shared" ref="AK53" si="33">AF53</f>
        <v>0</v>
      </c>
      <c r="AL53" s="1" t="str">
        <f t="shared" ref="AL53" si="34">VLOOKUP(AK53,AS:AX,4,0)</f>
        <v>物品类型</v>
      </c>
      <c r="AM53" s="1" t="str">
        <f t="shared" ref="AM53" si="35">VLOOKUP(AK53,AS:AX,5,0)</f>
        <v>id</v>
      </c>
      <c r="AN53" s="314">
        <v>0</v>
      </c>
      <c r="AO53" s="1">
        <f t="shared" ref="AO53" si="36">IF(OR(AK53=0,AK53=""),0,AN53*VLOOKUP(AK53,AS:AY,7,0))</f>
        <v>0</v>
      </c>
    </row>
    <row r="54" spans="1:41" ht="16.2" x14ac:dyDescent="0.35">
      <c r="A54" s="1">
        <v>50</v>
      </c>
      <c r="B54" s="84">
        <f t="shared" si="11"/>
        <v>76030</v>
      </c>
      <c r="C54" s="39"/>
      <c r="D54" s="39" t="str">
        <f t="shared" si="28"/>
        <v>1|2|500000</v>
      </c>
      <c r="E54" s="39" t="str">
        <f t="shared" si="14"/>
        <v>2|1008|5</v>
      </c>
      <c r="F54" s="39">
        <v>0</v>
      </c>
      <c r="J54" s="1">
        <v>220</v>
      </c>
      <c r="K54" s="1">
        <f>SUM($J$5:J54)</f>
        <v>3943</v>
      </c>
      <c r="L54" s="276">
        <f t="shared" si="15"/>
        <v>65.716666666666669</v>
      </c>
      <c r="M54" s="1">
        <v>0.96</v>
      </c>
      <c r="N54" s="1">
        <f t="shared" si="21"/>
        <v>345.59999999999997</v>
      </c>
      <c r="O54" s="1">
        <f t="shared" si="16"/>
        <v>76030</v>
      </c>
      <c r="R54" s="6" t="s">
        <v>375</v>
      </c>
      <c r="S54" s="70">
        <f t="shared" si="22"/>
        <v>1</v>
      </c>
      <c r="T54" s="70">
        <f t="shared" si="23"/>
        <v>1</v>
      </c>
      <c r="U54" s="283">
        <v>3</v>
      </c>
      <c r="V54" s="68" t="s">
        <v>413</v>
      </c>
      <c r="W54" s="6">
        <f t="shared" si="24"/>
        <v>2</v>
      </c>
      <c r="X54" s="6">
        <f t="shared" si="25"/>
        <v>1002</v>
      </c>
      <c r="Y54" s="6">
        <v>2</v>
      </c>
      <c r="Z54" s="68" t="s">
        <v>416</v>
      </c>
      <c r="AA54" s="6">
        <f t="shared" si="26"/>
        <v>2</v>
      </c>
      <c r="AB54" s="6">
        <f t="shared" si="27"/>
        <v>1004</v>
      </c>
      <c r="AC54" s="6">
        <v>2</v>
      </c>
      <c r="AE54" s="59">
        <v>50</v>
      </c>
      <c r="AF54" s="1" t="s">
        <v>391</v>
      </c>
      <c r="AG54" s="11">
        <f t="shared" si="7"/>
        <v>1</v>
      </c>
      <c r="AH54" s="11">
        <f t="shared" si="8"/>
        <v>2</v>
      </c>
      <c r="AI54" s="84">
        <v>500000</v>
      </c>
      <c r="AJ54" s="84">
        <f t="shared" si="17"/>
        <v>500000</v>
      </c>
      <c r="AK54" s="1" t="s">
        <v>376</v>
      </c>
      <c r="AL54" s="1">
        <f t="shared" si="9"/>
        <v>2</v>
      </c>
      <c r="AM54" s="1">
        <f t="shared" si="10"/>
        <v>1008</v>
      </c>
      <c r="AN54" s="315">
        <v>5</v>
      </c>
      <c r="AO54" s="1">
        <f t="shared" si="19"/>
        <v>50000000</v>
      </c>
    </row>
    <row r="55" spans="1:41" ht="16.2" x14ac:dyDescent="0.35">
      <c r="A55" s="1">
        <v>51</v>
      </c>
      <c r="B55" s="84">
        <f t="shared" si="11"/>
        <v>89860</v>
      </c>
      <c r="C55" s="39"/>
      <c r="D55" s="39" t="str">
        <f t="shared" ref="D55" si="37">TRIM(IF(AF55&lt;&gt;"",AG55&amp;"|"&amp;AH55&amp;"|"&amp;AI55,""))</f>
        <v/>
      </c>
      <c r="E55" s="39" t="str">
        <f t="shared" ref="E55" si="38">TRIM(IF(OR(AK55="",AK55=0),"",AL55&amp;"|"&amp;AM55&amp;"|"&amp;AN55))</f>
        <v/>
      </c>
      <c r="F55" s="39">
        <v>0</v>
      </c>
      <c r="J55" s="1">
        <v>260</v>
      </c>
      <c r="K55" s="1">
        <f>SUM($J$5:J55)</f>
        <v>4203</v>
      </c>
      <c r="L55" s="276">
        <f t="shared" si="15"/>
        <v>70.05</v>
      </c>
      <c r="M55" s="1">
        <v>0.96</v>
      </c>
      <c r="N55" s="1">
        <f t="shared" si="21"/>
        <v>345.59999999999997</v>
      </c>
      <c r="O55" s="1">
        <f t="shared" si="16"/>
        <v>89860</v>
      </c>
      <c r="R55" s="6" t="s">
        <v>375</v>
      </c>
      <c r="S55" s="70">
        <f t="shared" si="22"/>
        <v>1</v>
      </c>
      <c r="T55" s="70">
        <f t="shared" si="23"/>
        <v>1</v>
      </c>
      <c r="U55" s="283">
        <v>3</v>
      </c>
      <c r="V55" s="68" t="s">
        <v>412</v>
      </c>
      <c r="W55" s="6">
        <f t="shared" si="24"/>
        <v>2</v>
      </c>
      <c r="X55" s="6">
        <f t="shared" si="25"/>
        <v>1001</v>
      </c>
      <c r="Y55" s="6">
        <v>2</v>
      </c>
      <c r="Z55" s="68" t="s">
        <v>413</v>
      </c>
      <c r="AA55" s="6">
        <f t="shared" si="26"/>
        <v>2</v>
      </c>
      <c r="AB55" s="6">
        <f t="shared" si="27"/>
        <v>1002</v>
      </c>
      <c r="AC55" s="6">
        <v>2</v>
      </c>
      <c r="AG55" s="11"/>
      <c r="AH55" s="11"/>
      <c r="AI55" s="84"/>
      <c r="AJ55" s="84"/>
      <c r="AN55" s="314"/>
    </row>
    <row r="56" spans="1:41" x14ac:dyDescent="0.35">
      <c r="A56" s="1">
        <v>52</v>
      </c>
      <c r="B56" s="84">
        <f t="shared" si="11"/>
        <v>103680</v>
      </c>
      <c r="C56" s="39"/>
      <c r="D56" s="39" t="str">
        <f t="shared" ref="D56:D103" si="39">TRIM(IF(AF56&lt;&gt;"",AG56&amp;"|"&amp;AH56&amp;"|"&amp;AI56,""))</f>
        <v/>
      </c>
      <c r="E56" s="39" t="str">
        <f t="shared" ref="E56:E103" si="40">TRIM(IF(OR(AK56="",AK56=0),"",AL56&amp;"|"&amp;AM56&amp;"|"&amp;AN56))</f>
        <v/>
      </c>
      <c r="F56" s="39">
        <v>0</v>
      </c>
      <c r="J56" s="1">
        <v>300</v>
      </c>
      <c r="K56" s="1">
        <f>SUM($J$5:J56)</f>
        <v>4503</v>
      </c>
      <c r="L56" s="276">
        <f t="shared" si="15"/>
        <v>75.05</v>
      </c>
      <c r="M56" s="1">
        <v>0.96</v>
      </c>
      <c r="N56" s="1">
        <f t="shared" si="21"/>
        <v>345.59999999999997</v>
      </c>
      <c r="O56" s="1">
        <f t="shared" si="16"/>
        <v>103680</v>
      </c>
      <c r="R56" s="6" t="s">
        <v>375</v>
      </c>
      <c r="S56" s="70">
        <f t="shared" si="22"/>
        <v>1</v>
      </c>
      <c r="T56" s="70">
        <f t="shared" si="23"/>
        <v>1</v>
      </c>
      <c r="U56" s="283">
        <v>3</v>
      </c>
      <c r="V56" s="68" t="s">
        <v>413</v>
      </c>
      <c r="W56" s="6">
        <f t="shared" si="24"/>
        <v>2</v>
      </c>
      <c r="X56" s="6">
        <f t="shared" si="25"/>
        <v>1002</v>
      </c>
      <c r="Y56" s="6">
        <v>2</v>
      </c>
      <c r="Z56" s="68" t="s">
        <v>416</v>
      </c>
      <c r="AA56" s="6">
        <f t="shared" si="26"/>
        <v>2</v>
      </c>
      <c r="AB56" s="6">
        <f t="shared" si="27"/>
        <v>1004</v>
      </c>
      <c r="AC56" s="6">
        <v>2</v>
      </c>
    </row>
    <row r="57" spans="1:41" x14ac:dyDescent="0.35">
      <c r="A57" s="1">
        <v>53</v>
      </c>
      <c r="B57" s="84">
        <f t="shared" si="11"/>
        <v>120960</v>
      </c>
      <c r="C57" s="39"/>
      <c r="D57" s="39" t="str">
        <f t="shared" si="39"/>
        <v/>
      </c>
      <c r="E57" s="39" t="str">
        <f t="shared" si="40"/>
        <v/>
      </c>
      <c r="F57" s="39">
        <v>0</v>
      </c>
      <c r="J57" s="1">
        <v>350</v>
      </c>
      <c r="K57" s="1">
        <f>SUM($J$5:J57)</f>
        <v>4853</v>
      </c>
      <c r="L57" s="276">
        <f t="shared" si="15"/>
        <v>80.88333333333334</v>
      </c>
      <c r="M57" s="1">
        <v>0.96</v>
      </c>
      <c r="N57" s="1">
        <f t="shared" si="21"/>
        <v>345.59999999999997</v>
      </c>
      <c r="O57" s="1">
        <f t="shared" si="16"/>
        <v>120960</v>
      </c>
      <c r="R57" s="6" t="s">
        <v>375</v>
      </c>
      <c r="S57" s="70">
        <f t="shared" si="22"/>
        <v>1</v>
      </c>
      <c r="T57" s="70">
        <f t="shared" si="23"/>
        <v>1</v>
      </c>
      <c r="U57" s="283">
        <v>3</v>
      </c>
      <c r="V57" s="68" t="s">
        <v>412</v>
      </c>
      <c r="W57" s="6">
        <f t="shared" si="24"/>
        <v>2</v>
      </c>
      <c r="X57" s="6">
        <f t="shared" si="25"/>
        <v>1001</v>
      </c>
      <c r="Y57" s="6">
        <v>2</v>
      </c>
      <c r="Z57" s="68" t="s">
        <v>416</v>
      </c>
      <c r="AA57" s="6">
        <f t="shared" si="26"/>
        <v>2</v>
      </c>
      <c r="AB57" s="6">
        <f t="shared" si="27"/>
        <v>1004</v>
      </c>
      <c r="AC57" s="6">
        <v>2</v>
      </c>
    </row>
    <row r="58" spans="1:41" x14ac:dyDescent="0.35">
      <c r="A58" s="1">
        <v>54</v>
      </c>
      <c r="B58" s="84">
        <f t="shared" si="11"/>
        <v>138240</v>
      </c>
      <c r="C58" s="39"/>
      <c r="D58" s="39" t="str">
        <f t="shared" si="39"/>
        <v/>
      </c>
      <c r="E58" s="39" t="str">
        <f t="shared" si="40"/>
        <v/>
      </c>
      <c r="F58" s="39">
        <v>0</v>
      </c>
      <c r="J58" s="1">
        <v>400</v>
      </c>
      <c r="K58" s="1">
        <f>SUM($J$5:J58)</f>
        <v>5253</v>
      </c>
      <c r="L58" s="276">
        <f t="shared" si="15"/>
        <v>87.55</v>
      </c>
      <c r="M58" s="1">
        <v>0.96</v>
      </c>
      <c r="N58" s="1">
        <f t="shared" si="21"/>
        <v>345.59999999999997</v>
      </c>
      <c r="O58" s="1">
        <f t="shared" si="16"/>
        <v>138240</v>
      </c>
      <c r="R58" s="6" t="s">
        <v>375</v>
      </c>
      <c r="S58" s="70">
        <f t="shared" si="22"/>
        <v>1</v>
      </c>
      <c r="T58" s="70">
        <f t="shared" si="23"/>
        <v>1</v>
      </c>
      <c r="U58" s="283">
        <v>3</v>
      </c>
      <c r="V58" s="68" t="s">
        <v>413</v>
      </c>
      <c r="W58" s="6">
        <f t="shared" si="24"/>
        <v>2</v>
      </c>
      <c r="X58" s="6">
        <f t="shared" si="25"/>
        <v>1002</v>
      </c>
      <c r="Y58" s="6">
        <v>2</v>
      </c>
      <c r="Z58" s="68" t="s">
        <v>417</v>
      </c>
      <c r="AA58" s="6">
        <f t="shared" si="26"/>
        <v>2</v>
      </c>
      <c r="AB58" s="6">
        <f t="shared" si="27"/>
        <v>1003</v>
      </c>
      <c r="AC58" s="6">
        <v>1</v>
      </c>
    </row>
    <row r="59" spans="1:41" x14ac:dyDescent="0.35">
      <c r="A59" s="1">
        <v>55</v>
      </c>
      <c r="B59" s="84">
        <f t="shared" si="11"/>
        <v>155520</v>
      </c>
      <c r="C59" s="39"/>
      <c r="D59" s="39" t="str">
        <f t="shared" si="39"/>
        <v/>
      </c>
      <c r="E59" s="39" t="str">
        <f t="shared" si="40"/>
        <v/>
      </c>
      <c r="F59" s="39">
        <v>0</v>
      </c>
      <c r="J59" s="1">
        <v>450</v>
      </c>
      <c r="K59" s="1">
        <f>SUM($J$5:J59)</f>
        <v>5703</v>
      </c>
      <c r="L59" s="276">
        <f t="shared" si="15"/>
        <v>95.05</v>
      </c>
      <c r="M59" s="1">
        <v>0.96</v>
      </c>
      <c r="N59" s="1">
        <f t="shared" si="21"/>
        <v>345.59999999999997</v>
      </c>
      <c r="O59" s="1">
        <f t="shared" si="16"/>
        <v>155520</v>
      </c>
      <c r="R59" s="6" t="s">
        <v>375</v>
      </c>
      <c r="S59" s="70">
        <f t="shared" si="22"/>
        <v>1</v>
      </c>
      <c r="T59" s="70">
        <f t="shared" si="23"/>
        <v>1</v>
      </c>
      <c r="U59" s="283">
        <v>3</v>
      </c>
      <c r="V59" s="68" t="s">
        <v>412</v>
      </c>
      <c r="W59" s="6">
        <f t="shared" si="24"/>
        <v>2</v>
      </c>
      <c r="X59" s="6">
        <f t="shared" si="25"/>
        <v>1001</v>
      </c>
      <c r="Y59" s="6">
        <v>2</v>
      </c>
      <c r="Z59" s="68" t="s">
        <v>413</v>
      </c>
      <c r="AA59" s="6">
        <f t="shared" si="26"/>
        <v>2</v>
      </c>
      <c r="AB59" s="6">
        <f t="shared" si="27"/>
        <v>1002</v>
      </c>
      <c r="AC59" s="6">
        <v>2</v>
      </c>
    </row>
    <row r="60" spans="1:41" x14ac:dyDescent="0.35">
      <c r="A60" s="1">
        <v>56</v>
      </c>
      <c r="B60" s="84">
        <f t="shared" si="11"/>
        <v>172800</v>
      </c>
      <c r="C60" s="39"/>
      <c r="D60" s="39" t="str">
        <f t="shared" si="39"/>
        <v/>
      </c>
      <c r="E60" s="39" t="str">
        <f t="shared" si="40"/>
        <v/>
      </c>
      <c r="F60" s="39">
        <v>0</v>
      </c>
      <c r="J60" s="1">
        <v>500</v>
      </c>
      <c r="K60" s="1">
        <f>SUM($J$5:J60)</f>
        <v>6203</v>
      </c>
      <c r="L60" s="276">
        <f t="shared" si="15"/>
        <v>103.38333333333334</v>
      </c>
      <c r="M60" s="1">
        <v>0.96</v>
      </c>
      <c r="N60" s="1">
        <f t="shared" si="21"/>
        <v>345.59999999999997</v>
      </c>
      <c r="O60" s="1">
        <f t="shared" si="16"/>
        <v>172800</v>
      </c>
      <c r="R60" s="6" t="s">
        <v>375</v>
      </c>
      <c r="S60" s="70">
        <f t="shared" si="22"/>
        <v>1</v>
      </c>
      <c r="T60" s="70">
        <f t="shared" si="23"/>
        <v>1</v>
      </c>
      <c r="U60" s="283">
        <v>3</v>
      </c>
      <c r="V60" s="68" t="s">
        <v>413</v>
      </c>
      <c r="W60" s="6">
        <f t="shared" si="24"/>
        <v>2</v>
      </c>
      <c r="X60" s="6">
        <f t="shared" si="25"/>
        <v>1002</v>
      </c>
      <c r="Y60" s="6">
        <v>2</v>
      </c>
      <c r="Z60" s="68" t="s">
        <v>416</v>
      </c>
      <c r="AA60" s="6">
        <f t="shared" si="26"/>
        <v>2</v>
      </c>
      <c r="AB60" s="6">
        <f t="shared" si="27"/>
        <v>1004</v>
      </c>
      <c r="AC60" s="6">
        <v>2</v>
      </c>
    </row>
    <row r="61" spans="1:41" x14ac:dyDescent="0.35">
      <c r="A61" s="1">
        <v>57</v>
      </c>
      <c r="B61" s="84">
        <f t="shared" si="11"/>
        <v>183170</v>
      </c>
      <c r="C61" s="39"/>
      <c r="D61" s="39" t="str">
        <f t="shared" si="39"/>
        <v/>
      </c>
      <c r="E61" s="39" t="str">
        <f t="shared" si="40"/>
        <v/>
      </c>
      <c r="F61" s="39">
        <v>0</v>
      </c>
      <c r="J61" s="1">
        <v>530</v>
      </c>
      <c r="K61" s="1">
        <f>SUM($J$5:J61)</f>
        <v>6733</v>
      </c>
      <c r="L61" s="276">
        <f t="shared" si="15"/>
        <v>112.21666666666667</v>
      </c>
      <c r="M61" s="1">
        <v>0.96</v>
      </c>
      <c r="N61" s="1">
        <f t="shared" si="21"/>
        <v>345.59999999999997</v>
      </c>
      <c r="O61" s="1">
        <f t="shared" si="16"/>
        <v>183170</v>
      </c>
      <c r="R61" s="6" t="s">
        <v>375</v>
      </c>
      <c r="S61" s="70">
        <f t="shared" si="22"/>
        <v>1</v>
      </c>
      <c r="T61" s="70">
        <f t="shared" si="23"/>
        <v>1</v>
      </c>
      <c r="U61" s="283">
        <v>3</v>
      </c>
      <c r="V61" s="68" t="s">
        <v>412</v>
      </c>
      <c r="W61" s="6">
        <f t="shared" si="24"/>
        <v>2</v>
      </c>
      <c r="X61" s="6">
        <f t="shared" si="25"/>
        <v>1001</v>
      </c>
      <c r="Y61" s="6">
        <v>2</v>
      </c>
      <c r="Z61" s="68" t="s">
        <v>416</v>
      </c>
      <c r="AA61" s="6">
        <f t="shared" si="26"/>
        <v>2</v>
      </c>
      <c r="AB61" s="6">
        <f t="shared" si="27"/>
        <v>1004</v>
      </c>
      <c r="AC61" s="6">
        <v>2</v>
      </c>
    </row>
    <row r="62" spans="1:41" x14ac:dyDescent="0.35">
      <c r="A62" s="1">
        <v>58</v>
      </c>
      <c r="B62" s="84">
        <f t="shared" si="11"/>
        <v>193540</v>
      </c>
      <c r="C62" s="39"/>
      <c r="D62" s="39" t="str">
        <f t="shared" si="39"/>
        <v/>
      </c>
      <c r="E62" s="39" t="str">
        <f t="shared" si="40"/>
        <v/>
      </c>
      <c r="F62" s="39">
        <v>0</v>
      </c>
      <c r="J62" s="1">
        <v>560</v>
      </c>
      <c r="K62" s="1">
        <f>SUM($J$5:J62)</f>
        <v>7293</v>
      </c>
      <c r="L62" s="276">
        <f t="shared" si="15"/>
        <v>121.55</v>
      </c>
      <c r="M62" s="1">
        <v>0.96</v>
      </c>
      <c r="N62" s="1">
        <f t="shared" si="21"/>
        <v>345.59999999999997</v>
      </c>
      <c r="O62" s="1">
        <f t="shared" si="16"/>
        <v>193540</v>
      </c>
      <c r="R62" s="6" t="s">
        <v>375</v>
      </c>
      <c r="S62" s="70">
        <f t="shared" si="22"/>
        <v>1</v>
      </c>
      <c r="T62" s="70">
        <f t="shared" si="23"/>
        <v>1</v>
      </c>
      <c r="U62" s="283">
        <v>3</v>
      </c>
      <c r="V62" s="68" t="s">
        <v>413</v>
      </c>
      <c r="W62" s="6">
        <f t="shared" si="24"/>
        <v>2</v>
      </c>
      <c r="X62" s="6">
        <f t="shared" si="25"/>
        <v>1002</v>
      </c>
      <c r="Y62" s="6">
        <v>2</v>
      </c>
      <c r="Z62" s="68" t="s">
        <v>416</v>
      </c>
      <c r="AA62" s="6">
        <f t="shared" si="26"/>
        <v>2</v>
      </c>
      <c r="AB62" s="6">
        <f t="shared" si="27"/>
        <v>1004</v>
      </c>
      <c r="AC62" s="6">
        <v>2</v>
      </c>
    </row>
    <row r="63" spans="1:41" x14ac:dyDescent="0.35">
      <c r="A63" s="1">
        <v>59</v>
      </c>
      <c r="B63" s="84">
        <f t="shared" si="11"/>
        <v>203900</v>
      </c>
      <c r="C63" s="39"/>
      <c r="D63" s="39" t="str">
        <f t="shared" si="39"/>
        <v/>
      </c>
      <c r="E63" s="39" t="str">
        <f t="shared" si="40"/>
        <v/>
      </c>
      <c r="F63" s="39">
        <v>0</v>
      </c>
      <c r="J63" s="1">
        <v>590</v>
      </c>
      <c r="K63" s="277">
        <f>SUM($J$5:J63)</f>
        <v>7883</v>
      </c>
      <c r="L63" s="276">
        <f t="shared" si="15"/>
        <v>131.38333333333333</v>
      </c>
      <c r="M63" s="1">
        <v>0.96</v>
      </c>
      <c r="N63" s="1">
        <f t="shared" si="21"/>
        <v>345.59999999999997</v>
      </c>
      <c r="O63" s="1">
        <f t="shared" si="16"/>
        <v>203900</v>
      </c>
      <c r="R63" s="6" t="s">
        <v>375</v>
      </c>
      <c r="S63" s="70">
        <f t="shared" si="22"/>
        <v>1</v>
      </c>
      <c r="T63" s="70">
        <f t="shared" si="23"/>
        <v>1</v>
      </c>
      <c r="U63" s="283">
        <v>3</v>
      </c>
      <c r="V63" s="68" t="s">
        <v>412</v>
      </c>
      <c r="W63" s="6">
        <f t="shared" si="24"/>
        <v>2</v>
      </c>
      <c r="X63" s="6">
        <f t="shared" si="25"/>
        <v>1001</v>
      </c>
      <c r="Y63" s="6">
        <v>2</v>
      </c>
      <c r="Z63" s="68" t="s">
        <v>417</v>
      </c>
      <c r="AA63" s="6">
        <f t="shared" si="26"/>
        <v>2</v>
      </c>
      <c r="AB63" s="6">
        <f t="shared" si="27"/>
        <v>1003</v>
      </c>
      <c r="AC63" s="6">
        <v>1</v>
      </c>
    </row>
    <row r="64" spans="1:41" x14ac:dyDescent="0.35">
      <c r="A64" s="1">
        <v>60</v>
      </c>
      <c r="B64" s="84">
        <f t="shared" si="11"/>
        <v>207360</v>
      </c>
      <c r="C64" s="39"/>
      <c r="D64" s="39" t="str">
        <f t="shared" si="39"/>
        <v/>
      </c>
      <c r="E64" s="39" t="str">
        <f t="shared" si="40"/>
        <v/>
      </c>
      <c r="F64" s="39">
        <v>0</v>
      </c>
      <c r="J64" s="1">
        <v>600</v>
      </c>
      <c r="K64" s="1">
        <f>SUM($J$5:J64)</f>
        <v>8483</v>
      </c>
      <c r="L64" s="276">
        <f t="shared" si="15"/>
        <v>141.38333333333333</v>
      </c>
      <c r="M64" s="1">
        <v>0.96</v>
      </c>
      <c r="N64" s="1">
        <f t="shared" si="21"/>
        <v>345.59999999999997</v>
      </c>
      <c r="O64" s="1">
        <f t="shared" si="16"/>
        <v>207360</v>
      </c>
      <c r="R64" s="6" t="s">
        <v>375</v>
      </c>
      <c r="S64" s="70">
        <f t="shared" si="22"/>
        <v>1</v>
      </c>
      <c r="T64" s="70">
        <f t="shared" si="23"/>
        <v>1</v>
      </c>
      <c r="U64" s="283">
        <v>4</v>
      </c>
      <c r="V64" s="68" t="s">
        <v>413</v>
      </c>
      <c r="W64" s="6">
        <f t="shared" si="24"/>
        <v>2</v>
      </c>
      <c r="X64" s="6">
        <f t="shared" si="25"/>
        <v>1002</v>
      </c>
      <c r="Y64" s="6">
        <v>2</v>
      </c>
      <c r="Z64" s="68" t="s">
        <v>416</v>
      </c>
      <c r="AA64" s="6">
        <f t="shared" si="26"/>
        <v>2</v>
      </c>
      <c r="AB64" s="6">
        <f t="shared" si="27"/>
        <v>1004</v>
      </c>
      <c r="AC64" s="6">
        <v>2</v>
      </c>
    </row>
    <row r="65" spans="1:29" x14ac:dyDescent="0.35">
      <c r="A65" s="1">
        <v>61</v>
      </c>
      <c r="B65" s="84">
        <f t="shared" si="11"/>
        <v>209090</v>
      </c>
      <c r="C65" s="39"/>
      <c r="D65" s="39" t="str">
        <f t="shared" si="39"/>
        <v/>
      </c>
      <c r="E65" s="39" t="str">
        <f t="shared" si="40"/>
        <v/>
      </c>
      <c r="F65" s="39">
        <v>0</v>
      </c>
      <c r="J65" s="1">
        <v>605</v>
      </c>
      <c r="K65" s="1">
        <f>SUM($J$5:J65)</f>
        <v>9088</v>
      </c>
      <c r="L65" s="276">
        <f t="shared" si="15"/>
        <v>151.46666666666667</v>
      </c>
      <c r="M65" s="1">
        <v>0.96</v>
      </c>
      <c r="N65" s="1">
        <f t="shared" si="21"/>
        <v>345.59999999999997</v>
      </c>
      <c r="O65" s="1">
        <f t="shared" si="16"/>
        <v>209090</v>
      </c>
      <c r="R65" s="6" t="s">
        <v>375</v>
      </c>
      <c r="S65" s="70">
        <f t="shared" si="22"/>
        <v>1</v>
      </c>
      <c r="T65" s="70">
        <f t="shared" si="23"/>
        <v>1</v>
      </c>
      <c r="U65" s="283">
        <v>4</v>
      </c>
      <c r="V65" s="68" t="s">
        <v>412</v>
      </c>
      <c r="W65" s="6">
        <f t="shared" si="24"/>
        <v>2</v>
      </c>
      <c r="X65" s="6">
        <f t="shared" si="25"/>
        <v>1001</v>
      </c>
      <c r="Y65" s="6">
        <v>2</v>
      </c>
      <c r="Z65" s="68" t="s">
        <v>413</v>
      </c>
      <c r="AA65" s="6">
        <f t="shared" si="26"/>
        <v>2</v>
      </c>
      <c r="AB65" s="6">
        <f t="shared" si="27"/>
        <v>1002</v>
      </c>
      <c r="AC65" s="6">
        <v>2</v>
      </c>
    </row>
    <row r="66" spans="1:29" x14ac:dyDescent="0.35">
      <c r="A66" s="1">
        <v>62</v>
      </c>
      <c r="B66" s="84">
        <f t="shared" si="11"/>
        <v>210820</v>
      </c>
      <c r="C66" s="39"/>
      <c r="D66" s="39" t="str">
        <f t="shared" si="39"/>
        <v/>
      </c>
      <c r="E66" s="39" t="str">
        <f t="shared" si="40"/>
        <v/>
      </c>
      <c r="F66" s="39">
        <v>0</v>
      </c>
      <c r="J66" s="1">
        <v>610</v>
      </c>
      <c r="K66" s="1">
        <f>SUM($J$5:J66)</f>
        <v>9698</v>
      </c>
      <c r="L66" s="276">
        <f t="shared" si="15"/>
        <v>161.63333333333333</v>
      </c>
      <c r="M66" s="1">
        <v>0.96</v>
      </c>
      <c r="N66" s="1">
        <f t="shared" si="21"/>
        <v>345.59999999999997</v>
      </c>
      <c r="O66" s="1">
        <f t="shared" si="16"/>
        <v>210820</v>
      </c>
      <c r="R66" s="6" t="s">
        <v>375</v>
      </c>
      <c r="S66" s="70">
        <f t="shared" si="22"/>
        <v>1</v>
      </c>
      <c r="T66" s="70">
        <f t="shared" si="23"/>
        <v>1</v>
      </c>
      <c r="U66" s="283">
        <v>4</v>
      </c>
      <c r="V66" s="68" t="s">
        <v>413</v>
      </c>
      <c r="W66" s="6">
        <f t="shared" si="24"/>
        <v>2</v>
      </c>
      <c r="X66" s="6">
        <f t="shared" si="25"/>
        <v>1002</v>
      </c>
      <c r="Y66" s="6">
        <v>2</v>
      </c>
      <c r="Z66" s="68" t="s">
        <v>416</v>
      </c>
      <c r="AA66" s="6">
        <f t="shared" si="26"/>
        <v>2</v>
      </c>
      <c r="AB66" s="6">
        <f t="shared" si="27"/>
        <v>1004</v>
      </c>
      <c r="AC66" s="6">
        <v>2</v>
      </c>
    </row>
    <row r="67" spans="1:29" x14ac:dyDescent="0.35">
      <c r="A67" s="1">
        <v>63</v>
      </c>
      <c r="B67" s="84">
        <f t="shared" si="11"/>
        <v>212540</v>
      </c>
      <c r="C67" s="39"/>
      <c r="D67" s="39" t="str">
        <f t="shared" si="39"/>
        <v/>
      </c>
      <c r="E67" s="39" t="str">
        <f t="shared" si="40"/>
        <v/>
      </c>
      <c r="F67" s="39">
        <v>0</v>
      </c>
      <c r="J67" s="1">
        <v>615</v>
      </c>
      <c r="K67" s="1">
        <f>SUM($J$5:J67)</f>
        <v>10313</v>
      </c>
      <c r="L67" s="276">
        <f t="shared" si="15"/>
        <v>171.88333333333333</v>
      </c>
      <c r="M67" s="1">
        <v>0.96</v>
      </c>
      <c r="N67" s="1">
        <f t="shared" si="21"/>
        <v>345.59999999999997</v>
      </c>
      <c r="O67" s="1">
        <f t="shared" si="16"/>
        <v>212540</v>
      </c>
      <c r="R67" s="6" t="s">
        <v>375</v>
      </c>
      <c r="S67" s="70">
        <f t="shared" si="22"/>
        <v>1</v>
      </c>
      <c r="T67" s="70">
        <f t="shared" si="23"/>
        <v>1</v>
      </c>
      <c r="U67" s="283">
        <v>4</v>
      </c>
      <c r="V67" s="68" t="s">
        <v>412</v>
      </c>
      <c r="W67" s="6">
        <f t="shared" si="24"/>
        <v>2</v>
      </c>
      <c r="X67" s="6">
        <f t="shared" si="25"/>
        <v>1001</v>
      </c>
      <c r="Y67" s="6">
        <v>2</v>
      </c>
      <c r="Z67" s="68" t="s">
        <v>416</v>
      </c>
      <c r="AA67" s="6">
        <f t="shared" si="26"/>
        <v>2</v>
      </c>
      <c r="AB67" s="6">
        <f t="shared" si="27"/>
        <v>1004</v>
      </c>
      <c r="AC67" s="6">
        <v>2</v>
      </c>
    </row>
    <row r="68" spans="1:29" x14ac:dyDescent="0.35">
      <c r="A68" s="1">
        <v>64</v>
      </c>
      <c r="B68" s="84">
        <f t="shared" si="11"/>
        <v>214270</v>
      </c>
      <c r="C68" s="39"/>
      <c r="D68" s="39" t="str">
        <f t="shared" si="39"/>
        <v/>
      </c>
      <c r="E68" s="39" t="str">
        <f t="shared" si="40"/>
        <v/>
      </c>
      <c r="F68" s="39">
        <v>0</v>
      </c>
      <c r="J68" s="1">
        <v>620</v>
      </c>
      <c r="K68" s="1">
        <f>SUM($J$5:J68)</f>
        <v>10933</v>
      </c>
      <c r="L68" s="276">
        <f t="shared" si="15"/>
        <v>182.21666666666667</v>
      </c>
      <c r="M68" s="1">
        <v>0.96</v>
      </c>
      <c r="N68" s="1">
        <f t="shared" si="21"/>
        <v>345.59999999999997</v>
      </c>
      <c r="O68" s="1">
        <f t="shared" si="16"/>
        <v>214270</v>
      </c>
      <c r="R68" s="6" t="s">
        <v>375</v>
      </c>
      <c r="S68" s="70">
        <f t="shared" si="22"/>
        <v>1</v>
      </c>
      <c r="T68" s="70">
        <f t="shared" si="23"/>
        <v>1</v>
      </c>
      <c r="U68" s="283">
        <v>4</v>
      </c>
      <c r="V68" s="68" t="s">
        <v>413</v>
      </c>
      <c r="W68" s="6">
        <f t="shared" si="24"/>
        <v>2</v>
      </c>
      <c r="X68" s="6">
        <f t="shared" si="25"/>
        <v>1002</v>
      </c>
      <c r="Y68" s="6">
        <v>2</v>
      </c>
      <c r="Z68" s="68" t="s">
        <v>417</v>
      </c>
      <c r="AA68" s="6">
        <f t="shared" si="26"/>
        <v>2</v>
      </c>
      <c r="AB68" s="6">
        <f t="shared" si="27"/>
        <v>1003</v>
      </c>
      <c r="AC68" s="6">
        <v>1</v>
      </c>
    </row>
    <row r="69" spans="1:29" x14ac:dyDescent="0.35">
      <c r="A69" s="1">
        <v>65</v>
      </c>
      <c r="B69" s="84">
        <f t="shared" si="11"/>
        <v>216000</v>
      </c>
      <c r="C69" s="39"/>
      <c r="D69" s="39" t="str">
        <f t="shared" si="39"/>
        <v/>
      </c>
      <c r="E69" s="39" t="str">
        <f t="shared" si="40"/>
        <v/>
      </c>
      <c r="F69" s="39">
        <v>0</v>
      </c>
      <c r="J69" s="1">
        <v>625</v>
      </c>
      <c r="K69" s="1">
        <f>SUM($J$5:J69)</f>
        <v>11558</v>
      </c>
      <c r="L69" s="276">
        <f t="shared" si="15"/>
        <v>192.63333333333333</v>
      </c>
      <c r="M69" s="1">
        <v>0.96</v>
      </c>
      <c r="N69" s="1">
        <f t="shared" ref="N69:N100" si="41">$K$3*M69*60</f>
        <v>345.59999999999997</v>
      </c>
      <c r="O69" s="1">
        <f t="shared" si="16"/>
        <v>216000</v>
      </c>
      <c r="R69" s="6" t="s">
        <v>375</v>
      </c>
      <c r="S69" s="70">
        <f t="shared" ref="S69:S100" si="42">VLOOKUP(R69,AS:AX,4,0)</f>
        <v>1</v>
      </c>
      <c r="T69" s="70">
        <f t="shared" ref="T69:T103" si="43">VLOOKUP(R69,AS:AX,5,0)</f>
        <v>1</v>
      </c>
      <c r="U69" s="283">
        <v>4</v>
      </c>
      <c r="V69" s="68" t="s">
        <v>412</v>
      </c>
      <c r="W69" s="6">
        <f t="shared" ref="W69:W100" si="44">VLOOKUP(V69,AS:AX,4,0)</f>
        <v>2</v>
      </c>
      <c r="X69" s="6">
        <f t="shared" ref="X69:X103" si="45">VLOOKUP(V69,AS:AX,5,0)</f>
        <v>1001</v>
      </c>
      <c r="Y69" s="6">
        <v>2</v>
      </c>
      <c r="Z69" s="68" t="s">
        <v>413</v>
      </c>
      <c r="AA69" s="6">
        <f t="shared" ref="AA69:AA100" si="46">VLOOKUP(Z69,AS:AX,4,0)</f>
        <v>2</v>
      </c>
      <c r="AB69" s="6">
        <f t="shared" ref="AB69:AB103" si="47">VLOOKUP(Z69,AS:AX,5,0)</f>
        <v>1002</v>
      </c>
      <c r="AC69" s="6">
        <v>2</v>
      </c>
    </row>
    <row r="70" spans="1:29" x14ac:dyDescent="0.35">
      <c r="A70" s="1">
        <v>66</v>
      </c>
      <c r="B70" s="84">
        <f t="shared" ref="B70:B103" si="48">O70</f>
        <v>217730</v>
      </c>
      <c r="C70" s="39"/>
      <c r="D70" s="39" t="str">
        <f t="shared" si="39"/>
        <v/>
      </c>
      <c r="E70" s="39" t="str">
        <f t="shared" si="40"/>
        <v/>
      </c>
      <c r="F70" s="39">
        <v>0</v>
      </c>
      <c r="J70" s="1">
        <v>630</v>
      </c>
      <c r="K70" s="1">
        <f>SUM($J$5:J70)</f>
        <v>12188</v>
      </c>
      <c r="L70" s="276">
        <f t="shared" ref="L70:L103" si="49">K70/60/1</f>
        <v>203.13333333333333</v>
      </c>
      <c r="M70" s="1">
        <v>0.96</v>
      </c>
      <c r="N70" s="1">
        <f t="shared" si="41"/>
        <v>345.59999999999997</v>
      </c>
      <c r="O70" s="1">
        <f t="shared" ref="O70:O103" si="50">ROUND(J70*N70/10,0)*10</f>
        <v>217730</v>
      </c>
      <c r="R70" s="6" t="s">
        <v>375</v>
      </c>
      <c r="S70" s="70">
        <f t="shared" si="42"/>
        <v>1</v>
      </c>
      <c r="T70" s="70">
        <f t="shared" si="43"/>
        <v>1</v>
      </c>
      <c r="U70" s="283">
        <v>4</v>
      </c>
      <c r="V70" s="68" t="s">
        <v>413</v>
      </c>
      <c r="W70" s="6">
        <f t="shared" si="44"/>
        <v>2</v>
      </c>
      <c r="X70" s="6">
        <f t="shared" si="45"/>
        <v>1002</v>
      </c>
      <c r="Y70" s="6">
        <v>2</v>
      </c>
      <c r="Z70" s="68" t="s">
        <v>416</v>
      </c>
      <c r="AA70" s="6">
        <f t="shared" si="46"/>
        <v>2</v>
      </c>
      <c r="AB70" s="6">
        <f t="shared" si="47"/>
        <v>1004</v>
      </c>
      <c r="AC70" s="6">
        <v>2</v>
      </c>
    </row>
    <row r="71" spans="1:29" x14ac:dyDescent="0.35">
      <c r="A71" s="1">
        <v>67</v>
      </c>
      <c r="B71" s="84">
        <f t="shared" si="48"/>
        <v>219460</v>
      </c>
      <c r="C71" s="39"/>
      <c r="D71" s="39" t="str">
        <f t="shared" si="39"/>
        <v/>
      </c>
      <c r="E71" s="39" t="str">
        <f t="shared" si="40"/>
        <v/>
      </c>
      <c r="F71" s="39">
        <v>0</v>
      </c>
      <c r="J71" s="1">
        <v>635</v>
      </c>
      <c r="K71" s="1">
        <f>SUM($J$5:J71)</f>
        <v>12823</v>
      </c>
      <c r="L71" s="276">
        <f t="shared" si="49"/>
        <v>213.71666666666667</v>
      </c>
      <c r="M71" s="1">
        <v>0.96</v>
      </c>
      <c r="N71" s="1">
        <f t="shared" si="41"/>
        <v>345.59999999999997</v>
      </c>
      <c r="O71" s="1">
        <f t="shared" si="50"/>
        <v>219460</v>
      </c>
      <c r="R71" s="6" t="s">
        <v>375</v>
      </c>
      <c r="S71" s="70">
        <f t="shared" si="42"/>
        <v>1</v>
      </c>
      <c r="T71" s="70">
        <f t="shared" si="43"/>
        <v>1</v>
      </c>
      <c r="U71" s="283">
        <v>4</v>
      </c>
      <c r="V71" s="68" t="s">
        <v>412</v>
      </c>
      <c r="W71" s="6">
        <f t="shared" si="44"/>
        <v>2</v>
      </c>
      <c r="X71" s="6">
        <f t="shared" si="45"/>
        <v>1001</v>
      </c>
      <c r="Y71" s="6">
        <v>2</v>
      </c>
      <c r="Z71" s="68" t="s">
        <v>416</v>
      </c>
      <c r="AA71" s="6">
        <f t="shared" si="46"/>
        <v>2</v>
      </c>
      <c r="AB71" s="6">
        <f t="shared" si="47"/>
        <v>1004</v>
      </c>
      <c r="AC71" s="6">
        <v>2</v>
      </c>
    </row>
    <row r="72" spans="1:29" x14ac:dyDescent="0.35">
      <c r="A72" s="1">
        <v>68</v>
      </c>
      <c r="B72" s="84">
        <f t="shared" si="48"/>
        <v>221180</v>
      </c>
      <c r="C72" s="39"/>
      <c r="D72" s="39" t="str">
        <f t="shared" si="39"/>
        <v/>
      </c>
      <c r="E72" s="39" t="str">
        <f t="shared" si="40"/>
        <v/>
      </c>
      <c r="F72" s="39">
        <v>0</v>
      </c>
      <c r="J72" s="1">
        <v>640</v>
      </c>
      <c r="K72" s="1">
        <f>SUM($J$5:J72)</f>
        <v>13463</v>
      </c>
      <c r="L72" s="276">
        <f t="shared" si="49"/>
        <v>224.38333333333333</v>
      </c>
      <c r="M72" s="1">
        <v>0.96</v>
      </c>
      <c r="N72" s="1">
        <f t="shared" si="41"/>
        <v>345.59999999999997</v>
      </c>
      <c r="O72" s="1">
        <f t="shared" si="50"/>
        <v>221180</v>
      </c>
      <c r="R72" s="6" t="s">
        <v>375</v>
      </c>
      <c r="S72" s="70">
        <f t="shared" si="42"/>
        <v>1</v>
      </c>
      <c r="T72" s="70">
        <f t="shared" si="43"/>
        <v>1</v>
      </c>
      <c r="U72" s="283">
        <v>4</v>
      </c>
      <c r="V72" s="68" t="s">
        <v>413</v>
      </c>
      <c r="W72" s="6">
        <f t="shared" si="44"/>
        <v>2</v>
      </c>
      <c r="X72" s="6">
        <f t="shared" si="45"/>
        <v>1002</v>
      </c>
      <c r="Y72" s="6">
        <v>2</v>
      </c>
      <c r="Z72" s="68" t="s">
        <v>416</v>
      </c>
      <c r="AA72" s="6">
        <f t="shared" si="46"/>
        <v>2</v>
      </c>
      <c r="AB72" s="6">
        <f t="shared" si="47"/>
        <v>1004</v>
      </c>
      <c r="AC72" s="6">
        <v>2</v>
      </c>
    </row>
    <row r="73" spans="1:29" x14ac:dyDescent="0.35">
      <c r="A73" s="1">
        <v>69</v>
      </c>
      <c r="B73" s="84">
        <f t="shared" si="48"/>
        <v>222910</v>
      </c>
      <c r="C73" s="39"/>
      <c r="D73" s="39" t="str">
        <f t="shared" si="39"/>
        <v/>
      </c>
      <c r="E73" s="39" t="str">
        <f t="shared" si="40"/>
        <v/>
      </c>
      <c r="F73" s="39">
        <v>0</v>
      </c>
      <c r="J73" s="1">
        <v>645</v>
      </c>
      <c r="K73" s="277">
        <f>SUM($J$5:J73)</f>
        <v>14108</v>
      </c>
      <c r="L73" s="276">
        <f t="shared" si="49"/>
        <v>235.13333333333333</v>
      </c>
      <c r="M73" s="1">
        <v>0.96</v>
      </c>
      <c r="N73" s="1">
        <f t="shared" si="41"/>
        <v>345.59999999999997</v>
      </c>
      <c r="O73" s="1">
        <f t="shared" si="50"/>
        <v>222910</v>
      </c>
      <c r="R73" s="6" t="s">
        <v>375</v>
      </c>
      <c r="S73" s="70">
        <f t="shared" si="42"/>
        <v>1</v>
      </c>
      <c r="T73" s="70">
        <f t="shared" si="43"/>
        <v>1</v>
      </c>
      <c r="U73" s="283">
        <v>4</v>
      </c>
      <c r="V73" s="68" t="s">
        <v>412</v>
      </c>
      <c r="W73" s="6">
        <f t="shared" si="44"/>
        <v>2</v>
      </c>
      <c r="X73" s="6">
        <f t="shared" si="45"/>
        <v>1001</v>
      </c>
      <c r="Y73" s="6">
        <v>2</v>
      </c>
      <c r="Z73" s="68" t="s">
        <v>417</v>
      </c>
      <c r="AA73" s="6">
        <f t="shared" si="46"/>
        <v>2</v>
      </c>
      <c r="AB73" s="6">
        <f t="shared" si="47"/>
        <v>1003</v>
      </c>
      <c r="AC73" s="6">
        <v>1</v>
      </c>
    </row>
    <row r="74" spans="1:29" x14ac:dyDescent="0.35">
      <c r="A74" s="1">
        <v>70</v>
      </c>
      <c r="B74" s="84">
        <f t="shared" si="48"/>
        <v>233280</v>
      </c>
      <c r="C74" s="39"/>
      <c r="D74" s="39" t="str">
        <f t="shared" si="39"/>
        <v/>
      </c>
      <c r="E74" s="39" t="str">
        <f t="shared" si="40"/>
        <v/>
      </c>
      <c r="F74" s="39">
        <v>0</v>
      </c>
      <c r="J74" s="1">
        <v>675</v>
      </c>
      <c r="K74" s="1">
        <f>SUM($J$5:J74)</f>
        <v>14783</v>
      </c>
      <c r="L74" s="276">
        <f t="shared" si="49"/>
        <v>246.38333333333333</v>
      </c>
      <c r="M74" s="1">
        <v>0.96</v>
      </c>
      <c r="N74" s="1">
        <f t="shared" si="41"/>
        <v>345.59999999999997</v>
      </c>
      <c r="O74" s="1">
        <f t="shared" si="50"/>
        <v>233280</v>
      </c>
      <c r="R74" s="6" t="s">
        <v>375</v>
      </c>
      <c r="S74" s="70">
        <f t="shared" si="42"/>
        <v>1</v>
      </c>
      <c r="T74" s="70">
        <f t="shared" si="43"/>
        <v>1</v>
      </c>
      <c r="U74" s="283">
        <v>4</v>
      </c>
      <c r="V74" s="68" t="s">
        <v>413</v>
      </c>
      <c r="W74" s="6">
        <f t="shared" si="44"/>
        <v>2</v>
      </c>
      <c r="X74" s="6">
        <f t="shared" si="45"/>
        <v>1002</v>
      </c>
      <c r="Y74" s="6">
        <v>3</v>
      </c>
      <c r="Z74" s="68" t="s">
        <v>416</v>
      </c>
      <c r="AA74" s="6">
        <f t="shared" si="46"/>
        <v>2</v>
      </c>
      <c r="AB74" s="6">
        <f t="shared" si="47"/>
        <v>1004</v>
      </c>
      <c r="AC74" s="6">
        <v>3</v>
      </c>
    </row>
    <row r="75" spans="1:29" x14ac:dyDescent="0.35">
      <c r="A75" s="1">
        <v>71</v>
      </c>
      <c r="B75" s="84">
        <f t="shared" si="48"/>
        <v>243650</v>
      </c>
      <c r="C75" s="39"/>
      <c r="D75" s="39" t="str">
        <f t="shared" si="39"/>
        <v/>
      </c>
      <c r="E75" s="39" t="str">
        <f t="shared" si="40"/>
        <v/>
      </c>
      <c r="F75" s="39">
        <v>0</v>
      </c>
      <c r="J75" s="1">
        <v>705</v>
      </c>
      <c r="K75" s="1">
        <f>SUM($J$5:J75)</f>
        <v>15488</v>
      </c>
      <c r="L75" s="276">
        <f t="shared" si="49"/>
        <v>258.13333333333333</v>
      </c>
      <c r="M75" s="1">
        <v>0.96</v>
      </c>
      <c r="N75" s="1">
        <f t="shared" si="41"/>
        <v>345.59999999999997</v>
      </c>
      <c r="O75" s="1">
        <f t="shared" si="50"/>
        <v>243650</v>
      </c>
      <c r="R75" s="6" t="s">
        <v>375</v>
      </c>
      <c r="S75" s="70">
        <f t="shared" si="42"/>
        <v>1</v>
      </c>
      <c r="T75" s="70">
        <f t="shared" si="43"/>
        <v>1</v>
      </c>
      <c r="U75" s="283">
        <v>4</v>
      </c>
      <c r="V75" s="68" t="s">
        <v>412</v>
      </c>
      <c r="W75" s="6">
        <f t="shared" si="44"/>
        <v>2</v>
      </c>
      <c r="X75" s="6">
        <f t="shared" si="45"/>
        <v>1001</v>
      </c>
      <c r="Y75" s="6">
        <v>3</v>
      </c>
      <c r="Z75" s="68" t="s">
        <v>413</v>
      </c>
      <c r="AA75" s="6">
        <f t="shared" si="46"/>
        <v>2</v>
      </c>
      <c r="AB75" s="6">
        <f t="shared" si="47"/>
        <v>1002</v>
      </c>
      <c r="AC75" s="6">
        <v>3</v>
      </c>
    </row>
    <row r="76" spans="1:29" x14ac:dyDescent="0.35">
      <c r="A76" s="1">
        <v>72</v>
      </c>
      <c r="B76" s="84">
        <f t="shared" si="48"/>
        <v>254020</v>
      </c>
      <c r="C76" s="39"/>
      <c r="D76" s="39" t="str">
        <f t="shared" si="39"/>
        <v/>
      </c>
      <c r="E76" s="39" t="str">
        <f t="shared" si="40"/>
        <v/>
      </c>
      <c r="F76" s="39">
        <v>0</v>
      </c>
      <c r="J76" s="1">
        <v>735</v>
      </c>
      <c r="K76" s="1">
        <f>SUM($J$5:J76)</f>
        <v>16223</v>
      </c>
      <c r="L76" s="276">
        <f t="shared" si="49"/>
        <v>270.38333333333333</v>
      </c>
      <c r="M76" s="1">
        <v>0.96</v>
      </c>
      <c r="N76" s="1">
        <f t="shared" si="41"/>
        <v>345.59999999999997</v>
      </c>
      <c r="O76" s="1">
        <f t="shared" si="50"/>
        <v>254020</v>
      </c>
      <c r="R76" s="6" t="s">
        <v>375</v>
      </c>
      <c r="S76" s="70">
        <f t="shared" si="42"/>
        <v>1</v>
      </c>
      <c r="T76" s="70">
        <f t="shared" si="43"/>
        <v>1</v>
      </c>
      <c r="U76" s="283">
        <v>4</v>
      </c>
      <c r="V76" s="68" t="s">
        <v>413</v>
      </c>
      <c r="W76" s="6">
        <f t="shared" si="44"/>
        <v>2</v>
      </c>
      <c r="X76" s="6">
        <f t="shared" si="45"/>
        <v>1002</v>
      </c>
      <c r="Y76" s="6">
        <v>3</v>
      </c>
      <c r="Z76" s="68" t="s">
        <v>416</v>
      </c>
      <c r="AA76" s="6">
        <f t="shared" si="46"/>
        <v>2</v>
      </c>
      <c r="AB76" s="6">
        <f t="shared" si="47"/>
        <v>1004</v>
      </c>
      <c r="AC76" s="6">
        <v>3</v>
      </c>
    </row>
    <row r="77" spans="1:29" x14ac:dyDescent="0.35">
      <c r="A77" s="1">
        <v>73</v>
      </c>
      <c r="B77" s="84">
        <f t="shared" si="48"/>
        <v>264380</v>
      </c>
      <c r="C77" s="39"/>
      <c r="D77" s="39" t="str">
        <f t="shared" si="39"/>
        <v/>
      </c>
      <c r="E77" s="39" t="str">
        <f t="shared" si="40"/>
        <v/>
      </c>
      <c r="F77" s="39">
        <v>0</v>
      </c>
      <c r="J77" s="1">
        <v>765</v>
      </c>
      <c r="K77" s="1">
        <f>SUM($J$5:J77)</f>
        <v>16988</v>
      </c>
      <c r="L77" s="276">
        <f t="shared" si="49"/>
        <v>283.13333333333333</v>
      </c>
      <c r="M77" s="1">
        <v>0.96</v>
      </c>
      <c r="N77" s="1">
        <f t="shared" si="41"/>
        <v>345.59999999999997</v>
      </c>
      <c r="O77" s="1">
        <f t="shared" si="50"/>
        <v>264380</v>
      </c>
      <c r="R77" s="6" t="s">
        <v>375</v>
      </c>
      <c r="S77" s="70">
        <f t="shared" si="42"/>
        <v>1</v>
      </c>
      <c r="T77" s="70">
        <f t="shared" si="43"/>
        <v>1</v>
      </c>
      <c r="U77" s="283">
        <v>4</v>
      </c>
      <c r="V77" s="68" t="s">
        <v>412</v>
      </c>
      <c r="W77" s="6">
        <f t="shared" si="44"/>
        <v>2</v>
      </c>
      <c r="X77" s="6">
        <f t="shared" si="45"/>
        <v>1001</v>
      </c>
      <c r="Y77" s="6">
        <v>3</v>
      </c>
      <c r="Z77" s="68" t="s">
        <v>416</v>
      </c>
      <c r="AA77" s="6">
        <f t="shared" si="46"/>
        <v>2</v>
      </c>
      <c r="AB77" s="6">
        <f t="shared" si="47"/>
        <v>1004</v>
      </c>
      <c r="AC77" s="6">
        <v>3</v>
      </c>
    </row>
    <row r="78" spans="1:29" x14ac:dyDescent="0.35">
      <c r="A78" s="1">
        <v>74</v>
      </c>
      <c r="B78" s="84">
        <f t="shared" si="48"/>
        <v>274750</v>
      </c>
      <c r="C78" s="39"/>
      <c r="D78" s="39" t="str">
        <f t="shared" si="39"/>
        <v/>
      </c>
      <c r="E78" s="39" t="str">
        <f t="shared" si="40"/>
        <v/>
      </c>
      <c r="F78" s="39">
        <v>0</v>
      </c>
      <c r="J78" s="1">
        <v>795</v>
      </c>
      <c r="K78" s="1">
        <f>SUM($J$5:J78)</f>
        <v>17783</v>
      </c>
      <c r="L78" s="276">
        <f t="shared" si="49"/>
        <v>296.38333333333333</v>
      </c>
      <c r="M78" s="1">
        <v>0.96</v>
      </c>
      <c r="N78" s="1">
        <f t="shared" si="41"/>
        <v>345.59999999999997</v>
      </c>
      <c r="O78" s="1">
        <f t="shared" si="50"/>
        <v>274750</v>
      </c>
      <c r="R78" s="6" t="s">
        <v>375</v>
      </c>
      <c r="S78" s="70">
        <f t="shared" si="42"/>
        <v>1</v>
      </c>
      <c r="T78" s="70">
        <f t="shared" si="43"/>
        <v>1</v>
      </c>
      <c r="U78" s="283">
        <v>4</v>
      </c>
      <c r="V78" s="68" t="s">
        <v>413</v>
      </c>
      <c r="W78" s="6">
        <f t="shared" si="44"/>
        <v>2</v>
      </c>
      <c r="X78" s="6">
        <f t="shared" si="45"/>
        <v>1002</v>
      </c>
      <c r="Y78" s="6">
        <v>3</v>
      </c>
      <c r="Z78" s="68" t="s">
        <v>417</v>
      </c>
      <c r="AA78" s="6">
        <f t="shared" si="46"/>
        <v>2</v>
      </c>
      <c r="AB78" s="6">
        <f t="shared" si="47"/>
        <v>1003</v>
      </c>
      <c r="AC78" s="6">
        <v>1</v>
      </c>
    </row>
    <row r="79" spans="1:29" x14ac:dyDescent="0.35">
      <c r="A79" s="1">
        <v>75</v>
      </c>
      <c r="B79" s="84">
        <f t="shared" si="48"/>
        <v>285120</v>
      </c>
      <c r="C79" s="39"/>
      <c r="D79" s="39" t="str">
        <f t="shared" si="39"/>
        <v/>
      </c>
      <c r="E79" s="39" t="str">
        <f t="shared" si="40"/>
        <v/>
      </c>
      <c r="F79" s="39">
        <v>0</v>
      </c>
      <c r="J79" s="1">
        <v>825</v>
      </c>
      <c r="K79" s="1">
        <f>SUM($J$5:J79)</f>
        <v>18608</v>
      </c>
      <c r="L79" s="276">
        <f t="shared" si="49"/>
        <v>310.13333333333333</v>
      </c>
      <c r="M79" s="1">
        <v>0.96</v>
      </c>
      <c r="N79" s="1">
        <f t="shared" si="41"/>
        <v>345.59999999999997</v>
      </c>
      <c r="O79" s="1">
        <f t="shared" si="50"/>
        <v>285120</v>
      </c>
      <c r="R79" s="6" t="s">
        <v>375</v>
      </c>
      <c r="S79" s="70">
        <f t="shared" si="42"/>
        <v>1</v>
      </c>
      <c r="T79" s="70">
        <f t="shared" si="43"/>
        <v>1</v>
      </c>
      <c r="U79" s="283">
        <v>4</v>
      </c>
      <c r="V79" s="68" t="s">
        <v>412</v>
      </c>
      <c r="W79" s="6">
        <f t="shared" si="44"/>
        <v>2</v>
      </c>
      <c r="X79" s="6">
        <f t="shared" si="45"/>
        <v>1001</v>
      </c>
      <c r="Y79" s="6">
        <v>3</v>
      </c>
      <c r="Z79" s="68" t="s">
        <v>413</v>
      </c>
      <c r="AA79" s="6">
        <f t="shared" si="46"/>
        <v>2</v>
      </c>
      <c r="AB79" s="6">
        <f t="shared" si="47"/>
        <v>1002</v>
      </c>
      <c r="AC79" s="6">
        <v>3</v>
      </c>
    </row>
    <row r="80" spans="1:29" x14ac:dyDescent="0.35">
      <c r="A80" s="1">
        <v>76</v>
      </c>
      <c r="B80" s="84">
        <f t="shared" si="48"/>
        <v>295490</v>
      </c>
      <c r="C80" s="39"/>
      <c r="D80" s="39" t="str">
        <f t="shared" si="39"/>
        <v/>
      </c>
      <c r="E80" s="39" t="str">
        <f t="shared" si="40"/>
        <v/>
      </c>
      <c r="F80" s="39">
        <v>0</v>
      </c>
      <c r="J80" s="1">
        <v>855</v>
      </c>
      <c r="K80" s="1">
        <f>SUM($J$5:J80)</f>
        <v>19463</v>
      </c>
      <c r="L80" s="276">
        <f t="shared" si="49"/>
        <v>324.38333333333333</v>
      </c>
      <c r="M80" s="1">
        <v>0.96</v>
      </c>
      <c r="N80" s="1">
        <f t="shared" si="41"/>
        <v>345.59999999999997</v>
      </c>
      <c r="O80" s="1">
        <f t="shared" si="50"/>
        <v>295490</v>
      </c>
      <c r="R80" s="6" t="s">
        <v>375</v>
      </c>
      <c r="S80" s="70">
        <f t="shared" si="42"/>
        <v>1</v>
      </c>
      <c r="T80" s="70">
        <f t="shared" si="43"/>
        <v>1</v>
      </c>
      <c r="U80" s="283">
        <v>4</v>
      </c>
      <c r="V80" s="68" t="s">
        <v>413</v>
      </c>
      <c r="W80" s="6">
        <f t="shared" si="44"/>
        <v>2</v>
      </c>
      <c r="X80" s="6">
        <f t="shared" si="45"/>
        <v>1002</v>
      </c>
      <c r="Y80" s="6">
        <v>3</v>
      </c>
      <c r="Z80" s="68" t="s">
        <v>416</v>
      </c>
      <c r="AA80" s="6">
        <f t="shared" si="46"/>
        <v>2</v>
      </c>
      <c r="AB80" s="6">
        <f t="shared" si="47"/>
        <v>1004</v>
      </c>
      <c r="AC80" s="6">
        <v>3</v>
      </c>
    </row>
    <row r="81" spans="1:29" x14ac:dyDescent="0.35">
      <c r="A81" s="1">
        <v>77</v>
      </c>
      <c r="B81" s="84">
        <f t="shared" si="48"/>
        <v>305860</v>
      </c>
      <c r="C81" s="39"/>
      <c r="D81" s="39" t="str">
        <f t="shared" si="39"/>
        <v/>
      </c>
      <c r="E81" s="39" t="str">
        <f t="shared" si="40"/>
        <v/>
      </c>
      <c r="F81" s="39">
        <v>0</v>
      </c>
      <c r="J81" s="1">
        <v>885</v>
      </c>
      <c r="K81" s="1">
        <f>SUM($J$5:J81)</f>
        <v>20348</v>
      </c>
      <c r="L81" s="276">
        <f t="shared" si="49"/>
        <v>339.13333333333333</v>
      </c>
      <c r="M81" s="1">
        <v>0.96</v>
      </c>
      <c r="N81" s="1">
        <f t="shared" si="41"/>
        <v>345.59999999999997</v>
      </c>
      <c r="O81" s="1">
        <f t="shared" si="50"/>
        <v>305860</v>
      </c>
      <c r="R81" s="6" t="s">
        <v>375</v>
      </c>
      <c r="S81" s="70">
        <f t="shared" si="42"/>
        <v>1</v>
      </c>
      <c r="T81" s="70">
        <f t="shared" si="43"/>
        <v>1</v>
      </c>
      <c r="U81" s="283">
        <v>4</v>
      </c>
      <c r="V81" s="68" t="s">
        <v>412</v>
      </c>
      <c r="W81" s="6">
        <f t="shared" si="44"/>
        <v>2</v>
      </c>
      <c r="X81" s="6">
        <f t="shared" si="45"/>
        <v>1001</v>
      </c>
      <c r="Y81" s="6">
        <v>3</v>
      </c>
      <c r="Z81" s="68" t="s">
        <v>416</v>
      </c>
      <c r="AA81" s="6">
        <f t="shared" si="46"/>
        <v>2</v>
      </c>
      <c r="AB81" s="6">
        <f t="shared" si="47"/>
        <v>1004</v>
      </c>
      <c r="AC81" s="6">
        <v>3</v>
      </c>
    </row>
    <row r="82" spans="1:29" x14ac:dyDescent="0.35">
      <c r="A82" s="1">
        <v>78</v>
      </c>
      <c r="B82" s="84">
        <f t="shared" si="48"/>
        <v>316220</v>
      </c>
      <c r="C82" s="39"/>
      <c r="D82" s="39" t="str">
        <f t="shared" si="39"/>
        <v/>
      </c>
      <c r="E82" s="39" t="str">
        <f t="shared" si="40"/>
        <v/>
      </c>
      <c r="F82" s="39">
        <v>0</v>
      </c>
      <c r="J82" s="1">
        <v>915</v>
      </c>
      <c r="K82" s="1">
        <f>SUM($J$5:J82)</f>
        <v>21263</v>
      </c>
      <c r="L82" s="276">
        <f t="shared" si="49"/>
        <v>354.38333333333333</v>
      </c>
      <c r="M82" s="1">
        <v>0.96</v>
      </c>
      <c r="N82" s="1">
        <f t="shared" si="41"/>
        <v>345.59999999999997</v>
      </c>
      <c r="O82" s="1">
        <f t="shared" si="50"/>
        <v>316220</v>
      </c>
      <c r="R82" s="6" t="s">
        <v>375</v>
      </c>
      <c r="S82" s="70">
        <f t="shared" si="42"/>
        <v>1</v>
      </c>
      <c r="T82" s="70">
        <f t="shared" si="43"/>
        <v>1</v>
      </c>
      <c r="U82" s="283">
        <v>4</v>
      </c>
      <c r="V82" s="68" t="s">
        <v>413</v>
      </c>
      <c r="W82" s="6">
        <f t="shared" si="44"/>
        <v>2</v>
      </c>
      <c r="X82" s="6">
        <f t="shared" si="45"/>
        <v>1002</v>
      </c>
      <c r="Y82" s="6">
        <v>3</v>
      </c>
      <c r="Z82" s="68" t="s">
        <v>416</v>
      </c>
      <c r="AA82" s="6">
        <f t="shared" si="46"/>
        <v>2</v>
      </c>
      <c r="AB82" s="6">
        <f t="shared" si="47"/>
        <v>1004</v>
      </c>
      <c r="AC82" s="6">
        <v>3</v>
      </c>
    </row>
    <row r="83" spans="1:29" x14ac:dyDescent="0.35">
      <c r="A83" s="1">
        <v>79</v>
      </c>
      <c r="B83" s="84">
        <f t="shared" si="48"/>
        <v>328320</v>
      </c>
      <c r="C83" s="39"/>
      <c r="D83" s="39" t="str">
        <f t="shared" si="39"/>
        <v/>
      </c>
      <c r="E83" s="39" t="str">
        <f t="shared" si="40"/>
        <v/>
      </c>
      <c r="F83" s="39">
        <v>0</v>
      </c>
      <c r="J83" s="1">
        <v>950</v>
      </c>
      <c r="K83" s="277">
        <f>SUM($J$5:J83)</f>
        <v>22213</v>
      </c>
      <c r="L83" s="276">
        <f t="shared" si="49"/>
        <v>370.21666666666664</v>
      </c>
      <c r="M83" s="1">
        <v>0.96</v>
      </c>
      <c r="N83" s="1">
        <f t="shared" si="41"/>
        <v>345.59999999999997</v>
      </c>
      <c r="O83" s="1">
        <f t="shared" si="50"/>
        <v>328320</v>
      </c>
      <c r="R83" s="6" t="s">
        <v>375</v>
      </c>
      <c r="S83" s="70">
        <f t="shared" si="42"/>
        <v>1</v>
      </c>
      <c r="T83" s="70">
        <f t="shared" si="43"/>
        <v>1</v>
      </c>
      <c r="U83" s="283">
        <v>4</v>
      </c>
      <c r="V83" s="68" t="s">
        <v>412</v>
      </c>
      <c r="W83" s="6">
        <f t="shared" si="44"/>
        <v>2</v>
      </c>
      <c r="X83" s="6">
        <f t="shared" si="45"/>
        <v>1001</v>
      </c>
      <c r="Y83" s="6">
        <v>3</v>
      </c>
      <c r="Z83" s="68" t="s">
        <v>417</v>
      </c>
      <c r="AA83" s="6">
        <f t="shared" si="46"/>
        <v>2</v>
      </c>
      <c r="AB83" s="6">
        <f t="shared" si="47"/>
        <v>1003</v>
      </c>
      <c r="AC83" s="6">
        <v>1</v>
      </c>
    </row>
    <row r="84" spans="1:29" x14ac:dyDescent="0.35">
      <c r="A84" s="1">
        <v>80</v>
      </c>
      <c r="B84" s="84">
        <f t="shared" si="48"/>
        <v>362880</v>
      </c>
      <c r="C84" s="39"/>
      <c r="D84" s="39" t="str">
        <f t="shared" si="39"/>
        <v/>
      </c>
      <c r="E84" s="39" t="str">
        <f t="shared" si="40"/>
        <v/>
      </c>
      <c r="F84" s="39">
        <v>0</v>
      </c>
      <c r="J84" s="1">
        <v>1050</v>
      </c>
      <c r="K84" s="1">
        <f>SUM($J$5:J84)</f>
        <v>23263</v>
      </c>
      <c r="L84" s="276">
        <f t="shared" si="49"/>
        <v>387.71666666666664</v>
      </c>
      <c r="M84" s="1">
        <v>0.96</v>
      </c>
      <c r="N84" s="1">
        <f t="shared" si="41"/>
        <v>345.59999999999997</v>
      </c>
      <c r="O84" s="1">
        <f t="shared" si="50"/>
        <v>362880</v>
      </c>
      <c r="R84" s="6" t="s">
        <v>375</v>
      </c>
      <c r="S84" s="70">
        <f t="shared" si="42"/>
        <v>1</v>
      </c>
      <c r="T84" s="70">
        <f t="shared" si="43"/>
        <v>1</v>
      </c>
      <c r="U84" s="283">
        <v>4</v>
      </c>
      <c r="V84" s="68" t="s">
        <v>413</v>
      </c>
      <c r="W84" s="6">
        <f t="shared" si="44"/>
        <v>2</v>
      </c>
      <c r="X84" s="6">
        <f t="shared" si="45"/>
        <v>1002</v>
      </c>
      <c r="Y84" s="6">
        <v>3</v>
      </c>
      <c r="Z84" s="68" t="s">
        <v>416</v>
      </c>
      <c r="AA84" s="6">
        <f t="shared" si="46"/>
        <v>2</v>
      </c>
      <c r="AB84" s="6">
        <f t="shared" si="47"/>
        <v>1004</v>
      </c>
      <c r="AC84" s="6">
        <v>3</v>
      </c>
    </row>
    <row r="85" spans="1:29" x14ac:dyDescent="0.35">
      <c r="A85" s="1">
        <v>81</v>
      </c>
      <c r="B85" s="84">
        <f t="shared" si="48"/>
        <v>397440</v>
      </c>
      <c r="C85" s="39"/>
      <c r="D85" s="39" t="str">
        <f t="shared" si="39"/>
        <v/>
      </c>
      <c r="E85" s="39" t="str">
        <f t="shared" si="40"/>
        <v/>
      </c>
      <c r="F85" s="39">
        <v>0</v>
      </c>
      <c r="J85" s="1">
        <v>1150</v>
      </c>
      <c r="K85" s="1">
        <f>SUM($J$5:J85)</f>
        <v>24413</v>
      </c>
      <c r="L85" s="276">
        <f t="shared" si="49"/>
        <v>406.88333333333333</v>
      </c>
      <c r="M85" s="1">
        <v>0.96</v>
      </c>
      <c r="N85" s="1">
        <f t="shared" si="41"/>
        <v>345.59999999999997</v>
      </c>
      <c r="O85" s="1">
        <f t="shared" si="50"/>
        <v>397440</v>
      </c>
      <c r="R85" s="6" t="s">
        <v>375</v>
      </c>
      <c r="S85" s="70">
        <f t="shared" si="42"/>
        <v>1</v>
      </c>
      <c r="T85" s="70">
        <f t="shared" si="43"/>
        <v>1</v>
      </c>
      <c r="U85" s="283">
        <v>4</v>
      </c>
      <c r="V85" s="68" t="s">
        <v>412</v>
      </c>
      <c r="W85" s="6">
        <f t="shared" si="44"/>
        <v>2</v>
      </c>
      <c r="X85" s="6">
        <f t="shared" si="45"/>
        <v>1001</v>
      </c>
      <c r="Y85" s="6">
        <v>3</v>
      </c>
      <c r="Z85" s="68" t="s">
        <v>413</v>
      </c>
      <c r="AA85" s="6">
        <f t="shared" si="46"/>
        <v>2</v>
      </c>
      <c r="AB85" s="6">
        <f t="shared" si="47"/>
        <v>1002</v>
      </c>
      <c r="AC85" s="6">
        <v>3</v>
      </c>
    </row>
    <row r="86" spans="1:29" x14ac:dyDescent="0.35">
      <c r="A86" s="1">
        <v>82</v>
      </c>
      <c r="B86" s="84">
        <f t="shared" si="48"/>
        <v>432000</v>
      </c>
      <c r="C86" s="39"/>
      <c r="D86" s="39" t="str">
        <f t="shared" si="39"/>
        <v/>
      </c>
      <c r="E86" s="39" t="str">
        <f t="shared" si="40"/>
        <v/>
      </c>
      <c r="F86" s="39">
        <v>0</v>
      </c>
      <c r="J86" s="1">
        <v>1250</v>
      </c>
      <c r="K86" s="1">
        <f>SUM($J$5:J86)</f>
        <v>25663</v>
      </c>
      <c r="L86" s="276">
        <f t="shared" si="49"/>
        <v>427.71666666666664</v>
      </c>
      <c r="M86" s="1">
        <v>0.96</v>
      </c>
      <c r="N86" s="1">
        <f t="shared" si="41"/>
        <v>345.59999999999997</v>
      </c>
      <c r="O86" s="1">
        <f t="shared" si="50"/>
        <v>432000</v>
      </c>
      <c r="R86" s="6" t="s">
        <v>375</v>
      </c>
      <c r="S86" s="70">
        <f t="shared" si="42"/>
        <v>1</v>
      </c>
      <c r="T86" s="70">
        <f t="shared" si="43"/>
        <v>1</v>
      </c>
      <c r="U86" s="283">
        <v>4</v>
      </c>
      <c r="V86" s="68" t="s">
        <v>413</v>
      </c>
      <c r="W86" s="6">
        <f t="shared" si="44"/>
        <v>2</v>
      </c>
      <c r="X86" s="6">
        <f t="shared" si="45"/>
        <v>1002</v>
      </c>
      <c r="Y86" s="6">
        <v>3</v>
      </c>
      <c r="Z86" s="68" t="s">
        <v>416</v>
      </c>
      <c r="AA86" s="6">
        <f t="shared" si="46"/>
        <v>2</v>
      </c>
      <c r="AB86" s="6">
        <f t="shared" si="47"/>
        <v>1004</v>
      </c>
      <c r="AC86" s="6">
        <v>3</v>
      </c>
    </row>
    <row r="87" spans="1:29" x14ac:dyDescent="0.35">
      <c r="A87" s="1">
        <v>83</v>
      </c>
      <c r="B87" s="84">
        <f t="shared" si="48"/>
        <v>466560</v>
      </c>
      <c r="C87" s="39"/>
      <c r="D87" s="39" t="str">
        <f t="shared" si="39"/>
        <v/>
      </c>
      <c r="E87" s="39" t="str">
        <f t="shared" si="40"/>
        <v/>
      </c>
      <c r="F87" s="39">
        <v>0</v>
      </c>
      <c r="J87" s="1">
        <v>1350</v>
      </c>
      <c r="K87" s="1">
        <f>SUM($J$5:J87)</f>
        <v>27013</v>
      </c>
      <c r="L87" s="276">
        <f t="shared" si="49"/>
        <v>450.21666666666664</v>
      </c>
      <c r="M87" s="1">
        <v>0.96</v>
      </c>
      <c r="N87" s="1">
        <f t="shared" si="41"/>
        <v>345.59999999999997</v>
      </c>
      <c r="O87" s="1">
        <f t="shared" si="50"/>
        <v>466560</v>
      </c>
      <c r="R87" s="6" t="s">
        <v>375</v>
      </c>
      <c r="S87" s="70">
        <f t="shared" si="42"/>
        <v>1</v>
      </c>
      <c r="T87" s="70">
        <f t="shared" si="43"/>
        <v>1</v>
      </c>
      <c r="U87" s="283">
        <v>4</v>
      </c>
      <c r="V87" s="68" t="s">
        <v>412</v>
      </c>
      <c r="W87" s="6">
        <f t="shared" si="44"/>
        <v>2</v>
      </c>
      <c r="X87" s="6">
        <f t="shared" si="45"/>
        <v>1001</v>
      </c>
      <c r="Y87" s="6">
        <v>3</v>
      </c>
      <c r="Z87" s="68" t="s">
        <v>416</v>
      </c>
      <c r="AA87" s="6">
        <f t="shared" si="46"/>
        <v>2</v>
      </c>
      <c r="AB87" s="6">
        <f t="shared" si="47"/>
        <v>1004</v>
      </c>
      <c r="AC87" s="6">
        <v>3</v>
      </c>
    </row>
    <row r="88" spans="1:29" x14ac:dyDescent="0.35">
      <c r="A88" s="1">
        <v>84</v>
      </c>
      <c r="B88" s="84">
        <f t="shared" si="48"/>
        <v>501120</v>
      </c>
      <c r="C88" s="39"/>
      <c r="D88" s="39" t="str">
        <f t="shared" si="39"/>
        <v/>
      </c>
      <c r="E88" s="39" t="str">
        <f t="shared" si="40"/>
        <v/>
      </c>
      <c r="F88" s="39">
        <v>0</v>
      </c>
      <c r="J88" s="1">
        <v>1450</v>
      </c>
      <c r="K88" s="1">
        <f>SUM($J$5:J88)</f>
        <v>28463</v>
      </c>
      <c r="L88" s="276">
        <f t="shared" si="49"/>
        <v>474.38333333333333</v>
      </c>
      <c r="M88" s="1">
        <v>0.96</v>
      </c>
      <c r="N88" s="1">
        <f t="shared" si="41"/>
        <v>345.59999999999997</v>
      </c>
      <c r="O88" s="1">
        <f t="shared" si="50"/>
        <v>501120</v>
      </c>
      <c r="R88" s="6" t="s">
        <v>375</v>
      </c>
      <c r="S88" s="70">
        <f t="shared" si="42"/>
        <v>1</v>
      </c>
      <c r="T88" s="70">
        <f t="shared" si="43"/>
        <v>1</v>
      </c>
      <c r="U88" s="283">
        <v>4</v>
      </c>
      <c r="V88" s="68" t="s">
        <v>413</v>
      </c>
      <c r="W88" s="6">
        <f t="shared" si="44"/>
        <v>2</v>
      </c>
      <c r="X88" s="6">
        <f t="shared" si="45"/>
        <v>1002</v>
      </c>
      <c r="Y88" s="6">
        <v>3</v>
      </c>
      <c r="Z88" s="68" t="s">
        <v>417</v>
      </c>
      <c r="AA88" s="6">
        <f t="shared" si="46"/>
        <v>2</v>
      </c>
      <c r="AB88" s="6">
        <f t="shared" si="47"/>
        <v>1003</v>
      </c>
      <c r="AC88" s="6">
        <v>1</v>
      </c>
    </row>
    <row r="89" spans="1:29" x14ac:dyDescent="0.35">
      <c r="A89" s="1">
        <v>85</v>
      </c>
      <c r="B89" s="84">
        <f t="shared" si="48"/>
        <v>535680</v>
      </c>
      <c r="C89" s="39"/>
      <c r="D89" s="39" t="str">
        <f t="shared" si="39"/>
        <v/>
      </c>
      <c r="E89" s="39" t="str">
        <f t="shared" si="40"/>
        <v/>
      </c>
      <c r="F89" s="39">
        <v>0</v>
      </c>
      <c r="J89" s="1">
        <v>1550</v>
      </c>
      <c r="K89" s="1">
        <f>SUM($J$5:J89)</f>
        <v>30013</v>
      </c>
      <c r="L89" s="276">
        <f t="shared" si="49"/>
        <v>500.21666666666664</v>
      </c>
      <c r="M89" s="1">
        <v>0.96</v>
      </c>
      <c r="N89" s="1">
        <f t="shared" si="41"/>
        <v>345.59999999999997</v>
      </c>
      <c r="O89" s="1">
        <f t="shared" si="50"/>
        <v>535680</v>
      </c>
      <c r="R89" s="6" t="s">
        <v>375</v>
      </c>
      <c r="S89" s="70">
        <f t="shared" si="42"/>
        <v>1</v>
      </c>
      <c r="T89" s="70">
        <f t="shared" si="43"/>
        <v>1</v>
      </c>
      <c r="U89" s="283">
        <v>4</v>
      </c>
      <c r="V89" s="68" t="s">
        <v>412</v>
      </c>
      <c r="W89" s="6">
        <f t="shared" si="44"/>
        <v>2</v>
      </c>
      <c r="X89" s="6">
        <f t="shared" si="45"/>
        <v>1001</v>
      </c>
      <c r="Y89" s="6">
        <v>3</v>
      </c>
      <c r="Z89" s="68" t="s">
        <v>413</v>
      </c>
      <c r="AA89" s="6">
        <f t="shared" si="46"/>
        <v>2</v>
      </c>
      <c r="AB89" s="6">
        <f t="shared" si="47"/>
        <v>1002</v>
      </c>
      <c r="AC89" s="6">
        <v>3</v>
      </c>
    </row>
    <row r="90" spans="1:29" x14ac:dyDescent="0.35">
      <c r="A90" s="1">
        <v>86</v>
      </c>
      <c r="B90" s="84">
        <f t="shared" si="48"/>
        <v>570240</v>
      </c>
      <c r="C90" s="39"/>
      <c r="D90" s="39" t="str">
        <f t="shared" si="39"/>
        <v/>
      </c>
      <c r="E90" s="39" t="str">
        <f t="shared" si="40"/>
        <v/>
      </c>
      <c r="F90" s="39">
        <v>0</v>
      </c>
      <c r="J90" s="1">
        <v>1650</v>
      </c>
      <c r="K90" s="1">
        <f>SUM($J$5:J90)</f>
        <v>31663</v>
      </c>
      <c r="L90" s="276">
        <f t="shared" si="49"/>
        <v>527.7166666666667</v>
      </c>
      <c r="M90" s="1">
        <v>0.96</v>
      </c>
      <c r="N90" s="1">
        <f t="shared" si="41"/>
        <v>345.59999999999997</v>
      </c>
      <c r="O90" s="1">
        <f t="shared" si="50"/>
        <v>570240</v>
      </c>
      <c r="R90" s="6" t="s">
        <v>375</v>
      </c>
      <c r="S90" s="70">
        <f t="shared" si="42"/>
        <v>1</v>
      </c>
      <c r="T90" s="70">
        <f t="shared" si="43"/>
        <v>1</v>
      </c>
      <c r="U90" s="283">
        <v>4</v>
      </c>
      <c r="V90" s="68" t="s">
        <v>413</v>
      </c>
      <c r="W90" s="6">
        <f t="shared" si="44"/>
        <v>2</v>
      </c>
      <c r="X90" s="6">
        <f t="shared" si="45"/>
        <v>1002</v>
      </c>
      <c r="Y90" s="6">
        <v>3</v>
      </c>
      <c r="Z90" s="68" t="s">
        <v>416</v>
      </c>
      <c r="AA90" s="6">
        <f t="shared" si="46"/>
        <v>2</v>
      </c>
      <c r="AB90" s="6">
        <f t="shared" si="47"/>
        <v>1004</v>
      </c>
      <c r="AC90" s="6">
        <v>3</v>
      </c>
    </row>
    <row r="91" spans="1:29" x14ac:dyDescent="0.35">
      <c r="A91" s="1">
        <v>87</v>
      </c>
      <c r="B91" s="84">
        <f t="shared" si="48"/>
        <v>604800</v>
      </c>
      <c r="C91" s="39"/>
      <c r="D91" s="39" t="str">
        <f t="shared" si="39"/>
        <v/>
      </c>
      <c r="E91" s="39" t="str">
        <f t="shared" si="40"/>
        <v/>
      </c>
      <c r="F91" s="39">
        <v>0</v>
      </c>
      <c r="J91" s="1">
        <v>1750</v>
      </c>
      <c r="K91" s="1">
        <f>SUM($J$5:J91)</f>
        <v>33413</v>
      </c>
      <c r="L91" s="276">
        <f t="shared" si="49"/>
        <v>556.88333333333333</v>
      </c>
      <c r="M91" s="1">
        <v>0.96</v>
      </c>
      <c r="N91" s="1">
        <f t="shared" si="41"/>
        <v>345.59999999999997</v>
      </c>
      <c r="O91" s="1">
        <f t="shared" si="50"/>
        <v>604800</v>
      </c>
      <c r="R91" s="6" t="s">
        <v>375</v>
      </c>
      <c r="S91" s="70">
        <f t="shared" si="42"/>
        <v>1</v>
      </c>
      <c r="T91" s="70">
        <f t="shared" si="43"/>
        <v>1</v>
      </c>
      <c r="U91" s="283">
        <v>4</v>
      </c>
      <c r="V91" s="68" t="s">
        <v>412</v>
      </c>
      <c r="W91" s="6">
        <f t="shared" si="44"/>
        <v>2</v>
      </c>
      <c r="X91" s="6">
        <f t="shared" si="45"/>
        <v>1001</v>
      </c>
      <c r="Y91" s="6">
        <v>3</v>
      </c>
      <c r="Z91" s="68" t="s">
        <v>416</v>
      </c>
      <c r="AA91" s="6">
        <f t="shared" si="46"/>
        <v>2</v>
      </c>
      <c r="AB91" s="6">
        <f t="shared" si="47"/>
        <v>1004</v>
      </c>
      <c r="AC91" s="6">
        <v>3</v>
      </c>
    </row>
    <row r="92" spans="1:29" x14ac:dyDescent="0.35">
      <c r="A92" s="1">
        <v>88</v>
      </c>
      <c r="B92" s="84">
        <f t="shared" si="48"/>
        <v>639360</v>
      </c>
      <c r="C92" s="39"/>
      <c r="D92" s="39" t="str">
        <f t="shared" si="39"/>
        <v/>
      </c>
      <c r="E92" s="39" t="str">
        <f t="shared" si="40"/>
        <v/>
      </c>
      <c r="F92" s="39">
        <v>0</v>
      </c>
      <c r="J92" s="1">
        <v>1850</v>
      </c>
      <c r="K92" s="1">
        <f>SUM($J$5:J92)</f>
        <v>35263</v>
      </c>
      <c r="L92" s="276">
        <f t="shared" si="49"/>
        <v>587.7166666666667</v>
      </c>
      <c r="M92" s="1">
        <v>0.96</v>
      </c>
      <c r="N92" s="1">
        <f t="shared" si="41"/>
        <v>345.59999999999997</v>
      </c>
      <c r="O92" s="1">
        <f t="shared" si="50"/>
        <v>639360</v>
      </c>
      <c r="R92" s="6" t="s">
        <v>375</v>
      </c>
      <c r="S92" s="70">
        <f t="shared" si="42"/>
        <v>1</v>
      </c>
      <c r="T92" s="70">
        <f t="shared" si="43"/>
        <v>1</v>
      </c>
      <c r="U92" s="283">
        <v>4</v>
      </c>
      <c r="V92" s="68" t="s">
        <v>413</v>
      </c>
      <c r="W92" s="6">
        <f t="shared" si="44"/>
        <v>2</v>
      </c>
      <c r="X92" s="6">
        <f t="shared" si="45"/>
        <v>1002</v>
      </c>
      <c r="Y92" s="6">
        <v>3</v>
      </c>
      <c r="Z92" s="68" t="s">
        <v>416</v>
      </c>
      <c r="AA92" s="6">
        <f t="shared" si="46"/>
        <v>2</v>
      </c>
      <c r="AB92" s="6">
        <f t="shared" si="47"/>
        <v>1004</v>
      </c>
      <c r="AC92" s="6">
        <v>3</v>
      </c>
    </row>
    <row r="93" spans="1:29" x14ac:dyDescent="0.35">
      <c r="A93" s="1">
        <v>89</v>
      </c>
      <c r="B93" s="84">
        <f t="shared" si="48"/>
        <v>673920</v>
      </c>
      <c r="C93" s="39"/>
      <c r="D93" s="39" t="str">
        <f t="shared" si="39"/>
        <v/>
      </c>
      <c r="E93" s="39" t="str">
        <f t="shared" si="40"/>
        <v/>
      </c>
      <c r="F93" s="39">
        <v>0</v>
      </c>
      <c r="J93" s="1">
        <v>1950</v>
      </c>
      <c r="K93" s="277">
        <f>SUM($J$5:J93)</f>
        <v>37213</v>
      </c>
      <c r="L93" s="276">
        <f t="shared" si="49"/>
        <v>620.2166666666667</v>
      </c>
      <c r="M93" s="1">
        <v>0.96</v>
      </c>
      <c r="N93" s="1">
        <f t="shared" si="41"/>
        <v>345.59999999999997</v>
      </c>
      <c r="O93" s="1">
        <f t="shared" si="50"/>
        <v>673920</v>
      </c>
      <c r="R93" s="6" t="s">
        <v>375</v>
      </c>
      <c r="S93" s="70">
        <f t="shared" si="42"/>
        <v>1</v>
      </c>
      <c r="T93" s="70">
        <f t="shared" si="43"/>
        <v>1</v>
      </c>
      <c r="U93" s="283">
        <v>4</v>
      </c>
      <c r="V93" s="68" t="s">
        <v>412</v>
      </c>
      <c r="W93" s="6">
        <f t="shared" si="44"/>
        <v>2</v>
      </c>
      <c r="X93" s="6">
        <f t="shared" si="45"/>
        <v>1001</v>
      </c>
      <c r="Y93" s="6">
        <v>3</v>
      </c>
      <c r="Z93" s="68" t="s">
        <v>417</v>
      </c>
      <c r="AA93" s="6">
        <f t="shared" si="46"/>
        <v>2</v>
      </c>
      <c r="AB93" s="6">
        <f t="shared" si="47"/>
        <v>1003</v>
      </c>
      <c r="AC93" s="6">
        <v>1</v>
      </c>
    </row>
    <row r="94" spans="1:29" x14ac:dyDescent="0.35">
      <c r="A94" s="1">
        <v>90</v>
      </c>
      <c r="B94" s="84">
        <f t="shared" si="48"/>
        <v>743040</v>
      </c>
      <c r="C94" s="39"/>
      <c r="D94" s="39" t="str">
        <f t="shared" si="39"/>
        <v/>
      </c>
      <c r="E94" s="39" t="str">
        <f t="shared" si="40"/>
        <v/>
      </c>
      <c r="F94" s="39">
        <v>0</v>
      </c>
      <c r="J94" s="1">
        <v>2150</v>
      </c>
      <c r="K94" s="1">
        <f>SUM($J$5:J94)</f>
        <v>39363</v>
      </c>
      <c r="L94" s="276">
        <f t="shared" si="49"/>
        <v>656.05</v>
      </c>
      <c r="M94" s="1">
        <v>0.96</v>
      </c>
      <c r="N94" s="1">
        <f t="shared" si="41"/>
        <v>345.59999999999997</v>
      </c>
      <c r="O94" s="1">
        <f t="shared" si="50"/>
        <v>743040</v>
      </c>
      <c r="R94" s="6" t="s">
        <v>375</v>
      </c>
      <c r="S94" s="70">
        <f t="shared" si="42"/>
        <v>1</v>
      </c>
      <c r="T94" s="70">
        <f t="shared" si="43"/>
        <v>1</v>
      </c>
      <c r="U94" s="283">
        <v>4</v>
      </c>
      <c r="V94" s="68" t="s">
        <v>413</v>
      </c>
      <c r="W94" s="6">
        <f t="shared" si="44"/>
        <v>2</v>
      </c>
      <c r="X94" s="6">
        <f t="shared" si="45"/>
        <v>1002</v>
      </c>
      <c r="Y94" s="6">
        <v>3</v>
      </c>
      <c r="Z94" s="68" t="s">
        <v>416</v>
      </c>
      <c r="AA94" s="6">
        <f t="shared" si="46"/>
        <v>2</v>
      </c>
      <c r="AB94" s="6">
        <f t="shared" si="47"/>
        <v>1004</v>
      </c>
      <c r="AC94" s="6">
        <v>3</v>
      </c>
    </row>
    <row r="95" spans="1:29" x14ac:dyDescent="0.35">
      <c r="A95" s="1">
        <v>91</v>
      </c>
      <c r="B95" s="84">
        <f t="shared" si="48"/>
        <v>812160</v>
      </c>
      <c r="C95" s="39"/>
      <c r="D95" s="39" t="str">
        <f t="shared" si="39"/>
        <v/>
      </c>
      <c r="E95" s="39" t="str">
        <f t="shared" si="40"/>
        <v/>
      </c>
      <c r="F95" s="39">
        <v>0</v>
      </c>
      <c r="J95" s="1">
        <v>2350</v>
      </c>
      <c r="K95" s="1">
        <f>SUM($J$5:J95)</f>
        <v>41713</v>
      </c>
      <c r="L95" s="276">
        <f t="shared" si="49"/>
        <v>695.2166666666667</v>
      </c>
      <c r="M95" s="1">
        <v>0.96</v>
      </c>
      <c r="N95" s="1">
        <f t="shared" si="41"/>
        <v>345.59999999999997</v>
      </c>
      <c r="O95" s="1">
        <f t="shared" si="50"/>
        <v>812160</v>
      </c>
      <c r="R95" s="6" t="s">
        <v>375</v>
      </c>
      <c r="S95" s="70">
        <f t="shared" si="42"/>
        <v>1</v>
      </c>
      <c r="T95" s="70">
        <f t="shared" si="43"/>
        <v>1</v>
      </c>
      <c r="U95" s="283">
        <v>4</v>
      </c>
      <c r="V95" s="68" t="s">
        <v>412</v>
      </c>
      <c r="W95" s="6">
        <f t="shared" si="44"/>
        <v>2</v>
      </c>
      <c r="X95" s="6">
        <f t="shared" si="45"/>
        <v>1001</v>
      </c>
      <c r="Y95" s="6">
        <v>3</v>
      </c>
      <c r="Z95" s="68" t="s">
        <v>413</v>
      </c>
      <c r="AA95" s="6">
        <f t="shared" si="46"/>
        <v>2</v>
      </c>
      <c r="AB95" s="6">
        <f t="shared" si="47"/>
        <v>1002</v>
      </c>
      <c r="AC95" s="6">
        <v>3</v>
      </c>
    </row>
    <row r="96" spans="1:29" x14ac:dyDescent="0.35">
      <c r="A96" s="1">
        <v>92</v>
      </c>
      <c r="B96" s="84">
        <f t="shared" si="48"/>
        <v>881280</v>
      </c>
      <c r="C96" s="39"/>
      <c r="D96" s="39" t="str">
        <f t="shared" si="39"/>
        <v/>
      </c>
      <c r="E96" s="39" t="str">
        <f t="shared" si="40"/>
        <v/>
      </c>
      <c r="F96" s="39">
        <v>0</v>
      </c>
      <c r="J96" s="1">
        <v>2550</v>
      </c>
      <c r="K96" s="1">
        <f>SUM($J$5:J96)</f>
        <v>44263</v>
      </c>
      <c r="L96" s="276">
        <f t="shared" si="49"/>
        <v>737.7166666666667</v>
      </c>
      <c r="M96" s="1">
        <v>0.96</v>
      </c>
      <c r="N96" s="1">
        <f t="shared" si="41"/>
        <v>345.59999999999997</v>
      </c>
      <c r="O96" s="1">
        <f t="shared" si="50"/>
        <v>881280</v>
      </c>
      <c r="R96" s="6" t="s">
        <v>375</v>
      </c>
      <c r="S96" s="70">
        <f t="shared" si="42"/>
        <v>1</v>
      </c>
      <c r="T96" s="70">
        <f t="shared" si="43"/>
        <v>1</v>
      </c>
      <c r="U96" s="283">
        <v>4</v>
      </c>
      <c r="V96" s="68" t="s">
        <v>413</v>
      </c>
      <c r="W96" s="6">
        <f t="shared" si="44"/>
        <v>2</v>
      </c>
      <c r="X96" s="6">
        <f t="shared" si="45"/>
        <v>1002</v>
      </c>
      <c r="Y96" s="6">
        <v>3</v>
      </c>
      <c r="Z96" s="68" t="s">
        <v>416</v>
      </c>
      <c r="AA96" s="6">
        <f t="shared" si="46"/>
        <v>2</v>
      </c>
      <c r="AB96" s="6">
        <f t="shared" si="47"/>
        <v>1004</v>
      </c>
      <c r="AC96" s="6">
        <v>3</v>
      </c>
    </row>
    <row r="97" spans="1:29" x14ac:dyDescent="0.35">
      <c r="A97" s="1">
        <v>93</v>
      </c>
      <c r="B97" s="84">
        <f t="shared" si="48"/>
        <v>950400</v>
      </c>
      <c r="C97" s="39"/>
      <c r="D97" s="39" t="str">
        <f t="shared" si="39"/>
        <v/>
      </c>
      <c r="E97" s="39" t="str">
        <f t="shared" si="40"/>
        <v/>
      </c>
      <c r="F97" s="39">
        <v>0</v>
      </c>
      <c r="J97" s="1">
        <v>2750</v>
      </c>
      <c r="K97" s="1">
        <f>SUM($J$5:J97)</f>
        <v>47013</v>
      </c>
      <c r="L97" s="276">
        <f t="shared" si="49"/>
        <v>783.55</v>
      </c>
      <c r="M97" s="1">
        <v>0.96</v>
      </c>
      <c r="N97" s="1">
        <f t="shared" si="41"/>
        <v>345.59999999999997</v>
      </c>
      <c r="O97" s="1">
        <f t="shared" si="50"/>
        <v>950400</v>
      </c>
      <c r="R97" s="6" t="s">
        <v>375</v>
      </c>
      <c r="S97" s="70">
        <f t="shared" si="42"/>
        <v>1</v>
      </c>
      <c r="T97" s="70">
        <f t="shared" si="43"/>
        <v>1</v>
      </c>
      <c r="U97" s="283">
        <v>4</v>
      </c>
      <c r="V97" s="68" t="s">
        <v>412</v>
      </c>
      <c r="W97" s="6">
        <f t="shared" si="44"/>
        <v>2</v>
      </c>
      <c r="X97" s="6">
        <f t="shared" si="45"/>
        <v>1001</v>
      </c>
      <c r="Y97" s="6">
        <v>3</v>
      </c>
      <c r="Z97" s="68" t="s">
        <v>416</v>
      </c>
      <c r="AA97" s="6">
        <f t="shared" si="46"/>
        <v>2</v>
      </c>
      <c r="AB97" s="6">
        <f t="shared" si="47"/>
        <v>1004</v>
      </c>
      <c r="AC97" s="6">
        <v>3</v>
      </c>
    </row>
    <row r="98" spans="1:29" x14ac:dyDescent="0.35">
      <c r="A98" s="1">
        <v>94</v>
      </c>
      <c r="B98" s="84">
        <f t="shared" si="48"/>
        <v>1019520</v>
      </c>
      <c r="C98" s="39"/>
      <c r="D98" s="39" t="str">
        <f t="shared" si="39"/>
        <v/>
      </c>
      <c r="E98" s="39" t="str">
        <f t="shared" si="40"/>
        <v/>
      </c>
      <c r="F98" s="39">
        <v>0</v>
      </c>
      <c r="J98" s="1">
        <v>2950</v>
      </c>
      <c r="K98" s="1">
        <f>SUM($J$5:J98)</f>
        <v>49963</v>
      </c>
      <c r="L98" s="276">
        <f t="shared" si="49"/>
        <v>832.7166666666667</v>
      </c>
      <c r="M98" s="1">
        <v>0.96</v>
      </c>
      <c r="N98" s="1">
        <f t="shared" si="41"/>
        <v>345.59999999999997</v>
      </c>
      <c r="O98" s="1">
        <f t="shared" si="50"/>
        <v>1019520</v>
      </c>
      <c r="R98" s="6" t="s">
        <v>375</v>
      </c>
      <c r="S98" s="70">
        <f t="shared" si="42"/>
        <v>1</v>
      </c>
      <c r="T98" s="70">
        <f t="shared" si="43"/>
        <v>1</v>
      </c>
      <c r="U98" s="283">
        <v>4</v>
      </c>
      <c r="V98" s="68" t="s">
        <v>413</v>
      </c>
      <c r="W98" s="6">
        <f t="shared" si="44"/>
        <v>2</v>
      </c>
      <c r="X98" s="6">
        <f t="shared" si="45"/>
        <v>1002</v>
      </c>
      <c r="Y98" s="6">
        <v>3</v>
      </c>
      <c r="Z98" s="68" t="s">
        <v>417</v>
      </c>
      <c r="AA98" s="6">
        <f t="shared" si="46"/>
        <v>2</v>
      </c>
      <c r="AB98" s="6">
        <f t="shared" si="47"/>
        <v>1003</v>
      </c>
      <c r="AC98" s="6">
        <v>1</v>
      </c>
    </row>
    <row r="99" spans="1:29" x14ac:dyDescent="0.35">
      <c r="A99" s="1">
        <v>95</v>
      </c>
      <c r="B99" s="84">
        <f t="shared" si="48"/>
        <v>1088640</v>
      </c>
      <c r="C99" s="39"/>
      <c r="D99" s="39" t="str">
        <f t="shared" si="39"/>
        <v/>
      </c>
      <c r="E99" s="39" t="str">
        <f t="shared" si="40"/>
        <v/>
      </c>
      <c r="F99" s="39">
        <v>0</v>
      </c>
      <c r="J99" s="1">
        <v>3150</v>
      </c>
      <c r="K99" s="1">
        <f>SUM($J$5:J99)</f>
        <v>53113</v>
      </c>
      <c r="L99" s="276">
        <f t="shared" si="49"/>
        <v>885.2166666666667</v>
      </c>
      <c r="M99" s="1">
        <v>0.96</v>
      </c>
      <c r="N99" s="1">
        <f t="shared" si="41"/>
        <v>345.59999999999997</v>
      </c>
      <c r="O99" s="1">
        <f t="shared" si="50"/>
        <v>1088640</v>
      </c>
      <c r="R99" s="6" t="s">
        <v>375</v>
      </c>
      <c r="S99" s="70">
        <f t="shared" si="42"/>
        <v>1</v>
      </c>
      <c r="T99" s="70">
        <f t="shared" si="43"/>
        <v>1</v>
      </c>
      <c r="U99" s="283">
        <v>5</v>
      </c>
      <c r="V99" s="68" t="s">
        <v>412</v>
      </c>
      <c r="W99" s="6">
        <f t="shared" si="44"/>
        <v>2</v>
      </c>
      <c r="X99" s="6">
        <f t="shared" si="45"/>
        <v>1001</v>
      </c>
      <c r="Y99" s="6">
        <v>3</v>
      </c>
      <c r="Z99" s="68" t="s">
        <v>413</v>
      </c>
      <c r="AA99" s="6">
        <f t="shared" si="46"/>
        <v>2</v>
      </c>
      <c r="AB99" s="6">
        <f t="shared" si="47"/>
        <v>1002</v>
      </c>
      <c r="AC99" s="6">
        <v>3</v>
      </c>
    </row>
    <row r="100" spans="1:29" x14ac:dyDescent="0.35">
      <c r="A100" s="1">
        <v>96</v>
      </c>
      <c r="B100" s="84">
        <f t="shared" si="48"/>
        <v>1157760</v>
      </c>
      <c r="C100" s="39"/>
      <c r="D100" s="39" t="str">
        <f t="shared" si="39"/>
        <v/>
      </c>
      <c r="E100" s="39" t="str">
        <f t="shared" si="40"/>
        <v/>
      </c>
      <c r="F100" s="39">
        <v>0</v>
      </c>
      <c r="J100" s="1">
        <v>3350</v>
      </c>
      <c r="K100" s="1">
        <f>SUM($J$5:J100)</f>
        <v>56463</v>
      </c>
      <c r="L100" s="276">
        <f t="shared" si="49"/>
        <v>941.05</v>
      </c>
      <c r="M100" s="1">
        <v>0.96</v>
      </c>
      <c r="N100" s="1">
        <f t="shared" si="41"/>
        <v>345.59999999999997</v>
      </c>
      <c r="O100" s="1">
        <f t="shared" si="50"/>
        <v>1157760</v>
      </c>
      <c r="R100" s="6" t="s">
        <v>375</v>
      </c>
      <c r="S100" s="70">
        <f t="shared" si="42"/>
        <v>1</v>
      </c>
      <c r="T100" s="70">
        <f t="shared" si="43"/>
        <v>1</v>
      </c>
      <c r="U100" s="283">
        <v>5</v>
      </c>
      <c r="V100" s="68" t="s">
        <v>413</v>
      </c>
      <c r="W100" s="6">
        <f t="shared" si="44"/>
        <v>2</v>
      </c>
      <c r="X100" s="6">
        <f t="shared" si="45"/>
        <v>1002</v>
      </c>
      <c r="Y100" s="6">
        <v>3</v>
      </c>
      <c r="Z100" s="68" t="s">
        <v>416</v>
      </c>
      <c r="AA100" s="6">
        <f t="shared" si="46"/>
        <v>2</v>
      </c>
      <c r="AB100" s="6">
        <f t="shared" si="47"/>
        <v>1004</v>
      </c>
      <c r="AC100" s="6">
        <v>3</v>
      </c>
    </row>
    <row r="101" spans="1:29" x14ac:dyDescent="0.35">
      <c r="A101" s="1">
        <v>97</v>
      </c>
      <c r="B101" s="84">
        <f t="shared" si="48"/>
        <v>1226880</v>
      </c>
      <c r="C101" s="39"/>
      <c r="D101" s="39" t="str">
        <f t="shared" si="39"/>
        <v/>
      </c>
      <c r="E101" s="39" t="str">
        <f t="shared" si="40"/>
        <v/>
      </c>
      <c r="F101" s="39">
        <v>0</v>
      </c>
      <c r="J101" s="1">
        <v>3550</v>
      </c>
      <c r="K101" s="1">
        <f>SUM($J$5:J101)</f>
        <v>60013</v>
      </c>
      <c r="L101" s="276">
        <f t="shared" si="49"/>
        <v>1000.2166666666667</v>
      </c>
      <c r="M101" s="1">
        <v>0.96</v>
      </c>
      <c r="N101" s="1">
        <f t="shared" ref="N101:N103" si="51">$K$3*M101*60</f>
        <v>345.59999999999997</v>
      </c>
      <c r="O101" s="1">
        <f t="shared" si="50"/>
        <v>1226880</v>
      </c>
      <c r="R101" s="6" t="s">
        <v>375</v>
      </c>
      <c r="S101" s="70">
        <f t="shared" ref="S101:S103" si="52">VLOOKUP(R101,AS:AX,4,0)</f>
        <v>1</v>
      </c>
      <c r="T101" s="70">
        <f t="shared" si="43"/>
        <v>1</v>
      </c>
      <c r="U101" s="283">
        <v>5</v>
      </c>
      <c r="V101" s="68" t="s">
        <v>412</v>
      </c>
      <c r="W101" s="6">
        <f t="shared" ref="W101:W103" si="53">VLOOKUP(V101,AS:AX,4,0)</f>
        <v>2</v>
      </c>
      <c r="X101" s="6">
        <f t="shared" si="45"/>
        <v>1001</v>
      </c>
      <c r="Y101" s="6">
        <v>3</v>
      </c>
      <c r="Z101" s="68" t="s">
        <v>416</v>
      </c>
      <c r="AA101" s="6">
        <f t="shared" ref="AA101:AA103" si="54">VLOOKUP(Z101,AS:AX,4,0)</f>
        <v>2</v>
      </c>
      <c r="AB101" s="6">
        <f t="shared" si="47"/>
        <v>1004</v>
      </c>
      <c r="AC101" s="6">
        <v>3</v>
      </c>
    </row>
    <row r="102" spans="1:29" x14ac:dyDescent="0.35">
      <c r="A102" s="1">
        <v>98</v>
      </c>
      <c r="B102" s="84">
        <f t="shared" si="48"/>
        <v>1296000</v>
      </c>
      <c r="C102" s="39"/>
      <c r="D102" s="39" t="str">
        <f t="shared" si="39"/>
        <v/>
      </c>
      <c r="E102" s="39" t="str">
        <f t="shared" si="40"/>
        <v/>
      </c>
      <c r="F102" s="39">
        <v>0</v>
      </c>
      <c r="J102" s="1">
        <v>3750</v>
      </c>
      <c r="K102" s="1">
        <f>SUM($J$5:J102)</f>
        <v>63763</v>
      </c>
      <c r="L102" s="276">
        <f t="shared" si="49"/>
        <v>1062.7166666666667</v>
      </c>
      <c r="M102" s="1">
        <v>0.96</v>
      </c>
      <c r="N102" s="1">
        <f t="shared" si="51"/>
        <v>345.59999999999997</v>
      </c>
      <c r="O102" s="1">
        <f t="shared" si="50"/>
        <v>1296000</v>
      </c>
      <c r="R102" s="6" t="s">
        <v>375</v>
      </c>
      <c r="S102" s="70">
        <f t="shared" si="52"/>
        <v>1</v>
      </c>
      <c r="T102" s="70">
        <f t="shared" si="43"/>
        <v>1</v>
      </c>
      <c r="U102" s="283">
        <v>5</v>
      </c>
      <c r="V102" s="68" t="s">
        <v>413</v>
      </c>
      <c r="W102" s="6">
        <f t="shared" si="53"/>
        <v>2</v>
      </c>
      <c r="X102" s="6">
        <f t="shared" si="45"/>
        <v>1002</v>
      </c>
      <c r="Y102" s="6">
        <v>3</v>
      </c>
      <c r="Z102" s="68" t="s">
        <v>416</v>
      </c>
      <c r="AA102" s="6">
        <f t="shared" si="54"/>
        <v>2</v>
      </c>
      <c r="AB102" s="6">
        <f t="shared" si="47"/>
        <v>1004</v>
      </c>
      <c r="AC102" s="6">
        <v>3</v>
      </c>
    </row>
    <row r="103" spans="1:29" x14ac:dyDescent="0.35">
      <c r="A103" s="1">
        <v>99</v>
      </c>
      <c r="B103" s="84">
        <f t="shared" si="48"/>
        <v>1365120</v>
      </c>
      <c r="C103" s="39"/>
      <c r="D103" s="39" t="str">
        <f t="shared" si="39"/>
        <v/>
      </c>
      <c r="E103" s="39" t="str">
        <f t="shared" si="40"/>
        <v/>
      </c>
      <c r="F103" s="39">
        <v>0</v>
      </c>
      <c r="J103" s="1">
        <v>3950</v>
      </c>
      <c r="K103" s="277">
        <f>SUM($J$5:J103)</f>
        <v>67713</v>
      </c>
      <c r="L103" s="276">
        <f t="shared" si="49"/>
        <v>1128.55</v>
      </c>
      <c r="M103" s="1">
        <v>0.96</v>
      </c>
      <c r="N103" s="1">
        <f t="shared" si="51"/>
        <v>345.59999999999997</v>
      </c>
      <c r="O103" s="1">
        <f t="shared" si="50"/>
        <v>1365120</v>
      </c>
      <c r="R103" s="6" t="s">
        <v>375</v>
      </c>
      <c r="S103" s="70">
        <f t="shared" si="52"/>
        <v>1</v>
      </c>
      <c r="T103" s="70">
        <f t="shared" si="43"/>
        <v>1</v>
      </c>
      <c r="U103" s="283">
        <v>5</v>
      </c>
      <c r="V103" s="68" t="s">
        <v>412</v>
      </c>
      <c r="W103" s="6">
        <f t="shared" si="53"/>
        <v>2</v>
      </c>
      <c r="X103" s="6">
        <f t="shared" si="45"/>
        <v>1001</v>
      </c>
      <c r="Y103" s="6">
        <v>3</v>
      </c>
      <c r="Z103" s="68" t="s">
        <v>417</v>
      </c>
      <c r="AA103" s="6">
        <f t="shared" si="54"/>
        <v>2</v>
      </c>
      <c r="AB103" s="6">
        <f t="shared" si="47"/>
        <v>1003</v>
      </c>
      <c r="AC103" s="6">
        <v>1</v>
      </c>
    </row>
  </sheetData>
  <phoneticPr fontId="45" type="noConversion"/>
  <conditionalFormatting sqref="N4:O4">
    <cfRule type="containsText" dxfId="1510" priority="427" operator="containsText" text=" ">
      <formula>NOT(ISERROR(SEARCH(" ",N4)))</formula>
    </cfRule>
  </conditionalFormatting>
  <conditionalFormatting sqref="AC4">
    <cfRule type="containsText" dxfId="1509" priority="555" operator="containsText" text=" ">
      <formula>NOT(ISERROR(SEARCH(" ",AC4)))</formula>
    </cfRule>
  </conditionalFormatting>
  <conditionalFormatting sqref="AD4">
    <cfRule type="containsText" dxfId="1508" priority="219" operator="containsText" text=" ">
      <formula>NOT(ISERROR(SEARCH(" ",AD4)))</formula>
    </cfRule>
  </conditionalFormatting>
  <conditionalFormatting sqref="AL4:AO4">
    <cfRule type="containsText" dxfId="1507" priority="425" operator="containsText" text=" ">
      <formula>NOT(ISERROR(SEARCH(" ",AL4)))</formula>
    </cfRule>
  </conditionalFormatting>
  <conditionalFormatting sqref="Z7">
    <cfRule type="containsText" dxfId="1506" priority="46" operator="containsText" text=" ">
      <formula>NOT(ISERROR(SEARCH(" ",Z7)))</formula>
    </cfRule>
  </conditionalFormatting>
  <conditionalFormatting sqref="Z8">
    <cfRule type="containsText" dxfId="1505" priority="48" operator="containsText" text=" ">
      <formula>NOT(ISERROR(SEARCH(" ",Z8)))</formula>
    </cfRule>
  </conditionalFormatting>
  <conditionalFormatting sqref="Z10">
    <cfRule type="containsText" dxfId="1504" priority="12" operator="containsText" text=" ">
      <formula>NOT(ISERROR(SEARCH(" ",Z10)))</formula>
    </cfRule>
    <cfRule type="containsText" dxfId="1503" priority="13" operator="containsText" text=" ">
      <formula>NOT(ISERROR(SEARCH(" ",Z10)))</formula>
    </cfRule>
  </conditionalFormatting>
  <conditionalFormatting sqref="Z11">
    <cfRule type="containsText" dxfId="1502" priority="40" operator="containsText" text=" ">
      <formula>NOT(ISERROR(SEARCH(" ",Z11)))</formula>
    </cfRule>
  </conditionalFormatting>
  <conditionalFormatting sqref="Z12">
    <cfRule type="containsText" dxfId="1501" priority="38" operator="containsText" text=" ">
      <formula>NOT(ISERROR(SEARCH(" ",Z12)))</formula>
    </cfRule>
    <cfRule type="containsText" dxfId="1500" priority="42" operator="containsText" text=" ">
      <formula>NOT(ISERROR(SEARCH(" ",Z12)))</formula>
    </cfRule>
  </conditionalFormatting>
  <conditionalFormatting sqref="Z13">
    <cfRule type="containsText" dxfId="1499" priority="39" operator="containsText" text=" ">
      <formula>NOT(ISERROR(SEARCH(" ",Z13)))</formula>
    </cfRule>
    <cfRule type="containsText" dxfId="1498" priority="45" operator="containsText" text=" ">
      <formula>NOT(ISERROR(SEARCH(" ",Z13)))</formula>
    </cfRule>
  </conditionalFormatting>
  <conditionalFormatting sqref="Z16">
    <cfRule type="containsText" dxfId="1497" priority="35" operator="containsText" text=" ">
      <formula>NOT(ISERROR(SEARCH(" ",Z16)))</formula>
    </cfRule>
  </conditionalFormatting>
  <conditionalFormatting sqref="Z17">
    <cfRule type="containsText" dxfId="1496" priority="27" operator="containsText" text=" ">
      <formula>NOT(ISERROR(SEARCH(" ",Z17)))</formula>
    </cfRule>
    <cfRule type="containsText" dxfId="1495" priority="37" operator="containsText" text=" ">
      <formula>NOT(ISERROR(SEARCH(" ",Z17)))</formula>
    </cfRule>
  </conditionalFormatting>
  <conditionalFormatting sqref="Z18">
    <cfRule type="containsText" dxfId="1494" priority="28" operator="containsText" text=" ">
      <formula>NOT(ISERROR(SEARCH(" ",Z18)))</formula>
    </cfRule>
  </conditionalFormatting>
  <conditionalFormatting sqref="Z20">
    <cfRule type="containsText" dxfId="1493" priority="31" operator="containsText" text=" ">
      <formula>NOT(ISERROR(SEARCH(" ",Z20)))</formula>
    </cfRule>
  </conditionalFormatting>
  <conditionalFormatting sqref="Z21">
    <cfRule type="containsText" dxfId="1492" priority="24" operator="containsText" text=" ">
      <formula>NOT(ISERROR(SEARCH(" ",Z21)))</formula>
    </cfRule>
    <cfRule type="containsText" dxfId="1491" priority="29" operator="containsText" text=" ">
      <formula>NOT(ISERROR(SEARCH(" ",Z21)))</formula>
    </cfRule>
    <cfRule type="containsText" dxfId="1490" priority="33" operator="containsText" text=" ">
      <formula>NOT(ISERROR(SEARCH(" ",Z21)))</formula>
    </cfRule>
  </conditionalFormatting>
  <conditionalFormatting sqref="Z22">
    <cfRule type="containsText" dxfId="1489" priority="22" operator="containsText" text=" ">
      <formula>NOT(ISERROR(SEARCH(" ",Z22)))</formula>
    </cfRule>
    <cfRule type="containsText" dxfId="1488" priority="25" operator="containsText" text=" ">
      <formula>NOT(ISERROR(SEARCH(" ",Z22)))</formula>
    </cfRule>
    <cfRule type="containsText" dxfId="1487" priority="30" operator="containsText" text=" ">
      <formula>NOT(ISERROR(SEARCH(" ",Z22)))</formula>
    </cfRule>
    <cfRule type="containsText" dxfId="1486" priority="34" operator="containsText" text=" ">
      <formula>NOT(ISERROR(SEARCH(" ",Z22)))</formula>
    </cfRule>
  </conditionalFormatting>
  <conditionalFormatting sqref="Z23">
    <cfRule type="containsText" dxfId="1485" priority="23" operator="containsText" text=" ">
      <formula>NOT(ISERROR(SEARCH(" ",Z23)))</formula>
    </cfRule>
    <cfRule type="containsText" dxfId="1484" priority="26" operator="containsText" text=" ">
      <formula>NOT(ISERROR(SEARCH(" ",Z23)))</formula>
    </cfRule>
    <cfRule type="containsText" dxfId="1483" priority="44" operator="containsText" text=" ">
      <formula>NOT(ISERROR(SEARCH(" ",Z23)))</formula>
    </cfRule>
  </conditionalFormatting>
  <conditionalFormatting sqref="AD23">
    <cfRule type="containsText" dxfId="1482" priority="541" operator="containsText" text=" ">
      <formula>NOT(ISERROR(SEARCH(" ",AD23)))</formula>
    </cfRule>
  </conditionalFormatting>
  <conditionalFormatting sqref="AD24">
    <cfRule type="containsText" dxfId="1481" priority="538" operator="containsText" text=" ">
      <formula>NOT(ISERROR(SEARCH(" ",AD24)))</formula>
    </cfRule>
  </conditionalFormatting>
  <conditionalFormatting sqref="AD25">
    <cfRule type="containsText" dxfId="1480" priority="537" operator="containsText" text=" ">
      <formula>NOT(ISERROR(SEARCH(" ",AD25)))</formula>
    </cfRule>
  </conditionalFormatting>
  <conditionalFormatting sqref="AD28">
    <cfRule type="containsText" dxfId="1479" priority="533" operator="containsText" text=" ">
      <formula>NOT(ISERROR(SEARCH(" ",AD28)))</formula>
    </cfRule>
  </conditionalFormatting>
  <conditionalFormatting sqref="AD29">
    <cfRule type="containsText" dxfId="1478" priority="531" operator="containsText" text=" ">
      <formula>NOT(ISERROR(SEARCH(" ",AD29)))</formula>
    </cfRule>
  </conditionalFormatting>
  <conditionalFormatting sqref="Z30">
    <cfRule type="containsText" dxfId="1477" priority="14" operator="containsText" text=" ">
      <formula>NOT(ISERROR(SEARCH(" ",Z30)))</formula>
    </cfRule>
    <cfRule type="containsText" dxfId="1476" priority="15" operator="containsText" text=" ">
      <formula>NOT(ISERROR(SEARCH(" ",Z30)))</formula>
    </cfRule>
  </conditionalFormatting>
  <conditionalFormatting sqref="AD30">
    <cfRule type="containsText" dxfId="1475" priority="529" operator="containsText" text=" ">
      <formula>NOT(ISERROR(SEARCH(" ",AD30)))</formula>
    </cfRule>
  </conditionalFormatting>
  <conditionalFormatting sqref="AD31">
    <cfRule type="containsText" dxfId="1474" priority="527" operator="containsText" text=" ">
      <formula>NOT(ISERROR(SEARCH(" ",AD31)))</formula>
    </cfRule>
  </conditionalFormatting>
  <conditionalFormatting sqref="AD32">
    <cfRule type="containsText" dxfId="1473" priority="525" operator="containsText" text=" ">
      <formula>NOT(ISERROR(SEARCH(" ",AD32)))</formula>
    </cfRule>
  </conditionalFormatting>
  <conditionalFormatting sqref="AD33">
    <cfRule type="containsText" dxfId="1472" priority="523" operator="containsText" text=" ">
      <formula>NOT(ISERROR(SEARCH(" ",AD33)))</formula>
    </cfRule>
  </conditionalFormatting>
  <conditionalFormatting sqref="AD34">
    <cfRule type="containsText" dxfId="1471" priority="519" operator="containsText" text=" ">
      <formula>NOT(ISERROR(SEARCH(" ",AD34)))</formula>
    </cfRule>
  </conditionalFormatting>
  <conditionalFormatting sqref="AD35">
    <cfRule type="containsText" dxfId="1470" priority="515" operator="containsText" text=" ">
      <formula>NOT(ISERROR(SEARCH(" ",AD35)))</formula>
    </cfRule>
  </conditionalFormatting>
  <conditionalFormatting sqref="AD36">
    <cfRule type="containsText" dxfId="1469" priority="511" operator="containsText" text=" ">
      <formula>NOT(ISERROR(SEARCH(" ",AD36)))</formula>
    </cfRule>
  </conditionalFormatting>
  <conditionalFormatting sqref="AD37">
    <cfRule type="containsText" dxfId="1468" priority="507" operator="containsText" text=" ">
      <formula>NOT(ISERROR(SEARCH(" ",AD37)))</formula>
    </cfRule>
  </conditionalFormatting>
  <conditionalFormatting sqref="AD38">
    <cfRule type="containsText" dxfId="1467" priority="503" operator="containsText" text=" ">
      <formula>NOT(ISERROR(SEARCH(" ",AD38)))</formula>
    </cfRule>
  </conditionalFormatting>
  <conditionalFormatting sqref="AD39">
    <cfRule type="containsText" dxfId="1466" priority="499" operator="containsText" text=" ">
      <formula>NOT(ISERROR(SEARCH(" ",AD39)))</formula>
    </cfRule>
  </conditionalFormatting>
  <conditionalFormatting sqref="Z40">
    <cfRule type="containsText" dxfId="1465" priority="18" operator="containsText" text=" ">
      <formula>NOT(ISERROR(SEARCH(" ",Z40)))</formula>
    </cfRule>
    <cfRule type="containsText" dxfId="1464" priority="19" operator="containsText" text=" ">
      <formula>NOT(ISERROR(SEARCH(" ",Z40)))</formula>
    </cfRule>
  </conditionalFormatting>
  <conditionalFormatting sqref="AD40">
    <cfRule type="containsText" dxfId="1463" priority="495" operator="containsText" text=" ">
      <formula>NOT(ISERROR(SEARCH(" ",AD40)))</formula>
    </cfRule>
  </conditionalFormatting>
  <conditionalFormatting sqref="AD41">
    <cfRule type="containsText" dxfId="1462" priority="491" operator="containsText" text=" ">
      <formula>NOT(ISERROR(SEARCH(" ",AD41)))</formula>
    </cfRule>
  </conditionalFormatting>
  <conditionalFormatting sqref="AD42">
    <cfRule type="containsText" dxfId="1461" priority="487" operator="containsText" text=" ">
      <formula>NOT(ISERROR(SEARCH(" ",AD42)))</formula>
    </cfRule>
  </conditionalFormatting>
  <conditionalFormatting sqref="AD43">
    <cfRule type="containsText" dxfId="1460" priority="483" operator="containsText" text=" ">
      <formula>NOT(ISERROR(SEARCH(" ",AD43)))</formula>
    </cfRule>
  </conditionalFormatting>
  <conditionalFormatting sqref="AD44">
    <cfRule type="containsText" dxfId="1459" priority="479" operator="containsText" text=" ">
      <formula>NOT(ISERROR(SEARCH(" ",AD44)))</formula>
    </cfRule>
  </conditionalFormatting>
  <conditionalFormatting sqref="AN45">
    <cfRule type="containsText" dxfId="1458" priority="193" operator="containsText" text=" ">
      <formula>NOT(ISERROR(SEARCH(" ",AN45)))</formula>
    </cfRule>
  </conditionalFormatting>
  <conditionalFormatting sqref="AN46">
    <cfRule type="containsText" dxfId="1457" priority="192" operator="containsText" text=" ">
      <formula>NOT(ISERROR(SEARCH(" ",AN46)))</formula>
    </cfRule>
  </conditionalFormatting>
  <conditionalFormatting sqref="AN47">
    <cfRule type="containsText" dxfId="1456" priority="181" operator="containsText" text=" ">
      <formula>NOT(ISERROR(SEARCH(" ",AN47)))</formula>
    </cfRule>
  </conditionalFormatting>
  <conditionalFormatting sqref="AN48">
    <cfRule type="containsText" dxfId="1455" priority="190" operator="containsText" text=" ">
      <formula>NOT(ISERROR(SEARCH(" ",AN48)))</formula>
    </cfRule>
  </conditionalFormatting>
  <conditionalFormatting sqref="AN49">
    <cfRule type="containsText" dxfId="1454" priority="180" operator="containsText" text=" ">
      <formula>NOT(ISERROR(SEARCH(" ",AN49)))</formula>
    </cfRule>
  </conditionalFormatting>
  <conditionalFormatting sqref="Z50">
    <cfRule type="containsText" dxfId="1453" priority="16" operator="containsText" text=" ">
      <formula>NOT(ISERROR(SEARCH(" ",Z50)))</formula>
    </cfRule>
    <cfRule type="containsText" dxfId="1452" priority="17" operator="containsText" text=" ">
      <formula>NOT(ISERROR(SEARCH(" ",Z50)))</formula>
    </cfRule>
  </conditionalFormatting>
  <conditionalFormatting sqref="AN50">
    <cfRule type="containsText" dxfId="1451" priority="188" operator="containsText" text=" ">
      <formula>NOT(ISERROR(SEARCH(" ",AN50)))</formula>
    </cfRule>
  </conditionalFormatting>
  <conditionalFormatting sqref="AN51">
    <cfRule type="containsText" dxfId="1450" priority="187" operator="containsText" text=" ">
      <formula>NOT(ISERROR(SEARCH(" ",AN51)))</formula>
    </cfRule>
  </conditionalFormatting>
  <conditionalFormatting sqref="AN52">
    <cfRule type="containsText" dxfId="1449" priority="179" operator="containsText" text=" ">
      <formula>NOT(ISERROR(SEARCH(" ",AN52)))</formula>
    </cfRule>
  </conditionalFormatting>
  <conditionalFormatting sqref="AF53">
    <cfRule type="cellIs" dxfId="1448" priority="170" operator="notEqual">
      <formula>"金币"</formula>
    </cfRule>
    <cfRule type="cellIs" dxfId="1447" priority="171" operator="equal">
      <formula>""""""</formula>
    </cfRule>
  </conditionalFormatting>
  <conditionalFormatting sqref="AG53:AH53">
    <cfRule type="containsText" dxfId="1446" priority="172" operator="containsText" text=" ">
      <formula>NOT(ISERROR(SEARCH(" ",AG53)))</formula>
    </cfRule>
  </conditionalFormatting>
  <conditionalFormatting sqref="AI53:AJ53">
    <cfRule type="containsText" dxfId="1445" priority="173" operator="containsText" text=" ">
      <formula>NOT(ISERROR(SEARCH(" ",AI53)))</formula>
    </cfRule>
  </conditionalFormatting>
  <conditionalFormatting sqref="AK53">
    <cfRule type="cellIs" dxfId="1444" priority="175" operator="notEqual">
      <formula>"金币"</formula>
    </cfRule>
    <cfRule type="cellIs" dxfId="1443" priority="176" operator="equal">
      <formula>""""""</formula>
    </cfRule>
    <cfRule type="containsText" dxfId="1442" priority="177" operator="containsText" text=" ">
      <formula>NOT(ISERROR(SEARCH(" ",AK53)))</formula>
    </cfRule>
  </conditionalFormatting>
  <conditionalFormatting sqref="AN53">
    <cfRule type="containsText" dxfId="1441" priority="169" operator="containsText" text=" ">
      <formula>NOT(ISERROR(SEARCH(" ",AN53)))</formula>
    </cfRule>
  </conditionalFormatting>
  <conditionalFormatting sqref="AO53">
    <cfRule type="containsText" dxfId="1440" priority="178" operator="containsText" text=" ">
      <formula>NOT(ISERROR(SEARCH(" ",AO53)))</formula>
    </cfRule>
  </conditionalFormatting>
  <conditionalFormatting sqref="AN54">
    <cfRule type="containsText" dxfId="1439" priority="194" operator="containsText" text=" ">
      <formula>NOT(ISERROR(SEARCH(" ",AN54)))</formula>
    </cfRule>
  </conditionalFormatting>
  <conditionalFormatting sqref="AF55">
    <cfRule type="cellIs" dxfId="1438" priority="160" operator="notEqual">
      <formula>"金币"</formula>
    </cfRule>
    <cfRule type="cellIs" dxfId="1437" priority="161" operator="equal">
      <formula>""""""</formula>
    </cfRule>
  </conditionalFormatting>
  <conditionalFormatting sqref="AG55:AH55">
    <cfRule type="containsText" dxfId="1436" priority="162" operator="containsText" text=" ">
      <formula>NOT(ISERROR(SEARCH(" ",AG55)))</formula>
    </cfRule>
  </conditionalFormatting>
  <conditionalFormatting sqref="AI55:AJ55">
    <cfRule type="containsText" dxfId="1435" priority="163" operator="containsText" text=" ">
      <formula>NOT(ISERROR(SEARCH(" ",AI55)))</formula>
    </cfRule>
  </conditionalFormatting>
  <conditionalFormatting sqref="AK55">
    <cfRule type="cellIs" dxfId="1434" priority="165" operator="notEqual">
      <formula>"金币"</formula>
    </cfRule>
    <cfRule type="cellIs" dxfId="1433" priority="166" operator="equal">
      <formula>""""""</formula>
    </cfRule>
    <cfRule type="containsText" dxfId="1432" priority="167" operator="containsText" text=" ">
      <formula>NOT(ISERROR(SEARCH(" ",AK55)))</formula>
    </cfRule>
  </conditionalFormatting>
  <conditionalFormatting sqref="AN55">
    <cfRule type="containsText" dxfId="1431" priority="159" operator="containsText" text=" ">
      <formula>NOT(ISERROR(SEARCH(" ",AN55)))</formula>
    </cfRule>
  </conditionalFormatting>
  <conditionalFormatting sqref="AO55">
    <cfRule type="containsText" dxfId="1430" priority="168" operator="containsText" text=" ">
      <formula>NOT(ISERROR(SEARCH(" ",AO55)))</formula>
    </cfRule>
  </conditionalFormatting>
  <conditionalFormatting sqref="Z60">
    <cfRule type="containsText" dxfId="1429" priority="10" operator="containsText" text=" ">
      <formula>NOT(ISERROR(SEARCH(" ",Z60)))</formula>
    </cfRule>
    <cfRule type="containsText" dxfId="1428" priority="11" operator="containsText" text=" ">
      <formula>NOT(ISERROR(SEARCH(" ",Z60)))</formula>
    </cfRule>
  </conditionalFormatting>
  <conditionalFormatting sqref="AD63">
    <cfRule type="containsText" dxfId="1427" priority="362" operator="containsText" text=" ">
      <formula>NOT(ISERROR(SEARCH(" ",AD63)))</formula>
    </cfRule>
  </conditionalFormatting>
  <conditionalFormatting sqref="AD64">
    <cfRule type="containsText" dxfId="1426" priority="359" operator="containsText" text=" ">
      <formula>NOT(ISERROR(SEARCH(" ",AD64)))</formula>
    </cfRule>
  </conditionalFormatting>
  <conditionalFormatting sqref="AD65">
    <cfRule type="containsText" dxfId="1425" priority="358" operator="containsText" text=" ">
      <formula>NOT(ISERROR(SEARCH(" ",AD65)))</formula>
    </cfRule>
  </conditionalFormatting>
  <conditionalFormatting sqref="AD68">
    <cfRule type="containsText" dxfId="1424" priority="354" operator="containsText" text=" ">
      <formula>NOT(ISERROR(SEARCH(" ",AD68)))</formula>
    </cfRule>
  </conditionalFormatting>
  <conditionalFormatting sqref="AD69">
    <cfRule type="containsText" dxfId="1423" priority="352" operator="containsText" text=" ">
      <formula>NOT(ISERROR(SEARCH(" ",AD69)))</formula>
    </cfRule>
  </conditionalFormatting>
  <conditionalFormatting sqref="Z70">
    <cfRule type="containsText" dxfId="1422" priority="8" operator="containsText" text=" ">
      <formula>NOT(ISERROR(SEARCH(" ",Z70)))</formula>
    </cfRule>
    <cfRule type="containsText" dxfId="1421" priority="9" operator="containsText" text=" ">
      <formula>NOT(ISERROR(SEARCH(" ",Z70)))</formula>
    </cfRule>
  </conditionalFormatting>
  <conditionalFormatting sqref="AD70">
    <cfRule type="containsText" dxfId="1420" priority="350" operator="containsText" text=" ">
      <formula>NOT(ISERROR(SEARCH(" ",AD70)))</formula>
    </cfRule>
  </conditionalFormatting>
  <conditionalFormatting sqref="AD71">
    <cfRule type="containsText" dxfId="1419" priority="348" operator="containsText" text=" ">
      <formula>NOT(ISERROR(SEARCH(" ",AD71)))</formula>
    </cfRule>
  </conditionalFormatting>
  <conditionalFormatting sqref="AD72">
    <cfRule type="containsText" dxfId="1418" priority="346" operator="containsText" text=" ">
      <formula>NOT(ISERROR(SEARCH(" ",AD72)))</formula>
    </cfRule>
  </conditionalFormatting>
  <conditionalFormatting sqref="AD73">
    <cfRule type="containsText" dxfId="1417" priority="344" operator="containsText" text=" ">
      <formula>NOT(ISERROR(SEARCH(" ",AD73)))</formula>
    </cfRule>
  </conditionalFormatting>
  <conditionalFormatting sqref="AD74">
    <cfRule type="containsText" dxfId="1416" priority="340" operator="containsText" text=" ">
      <formula>NOT(ISERROR(SEARCH(" ",AD74)))</formula>
    </cfRule>
  </conditionalFormatting>
  <conditionalFormatting sqref="AD75">
    <cfRule type="containsText" dxfId="1415" priority="336" operator="containsText" text=" ">
      <formula>NOT(ISERROR(SEARCH(" ",AD75)))</formula>
    </cfRule>
  </conditionalFormatting>
  <conditionalFormatting sqref="AD76">
    <cfRule type="containsText" dxfId="1414" priority="332" operator="containsText" text=" ">
      <formula>NOT(ISERROR(SEARCH(" ",AD76)))</formula>
    </cfRule>
  </conditionalFormatting>
  <conditionalFormatting sqref="AD77">
    <cfRule type="containsText" dxfId="1413" priority="328" operator="containsText" text=" ">
      <formula>NOT(ISERROR(SEARCH(" ",AD77)))</formula>
    </cfRule>
  </conditionalFormatting>
  <conditionalFormatting sqref="AD78">
    <cfRule type="containsText" dxfId="1412" priority="325" operator="containsText" text=" ">
      <formula>NOT(ISERROR(SEARCH(" ",AD78)))</formula>
    </cfRule>
  </conditionalFormatting>
  <conditionalFormatting sqref="AD79">
    <cfRule type="containsText" dxfId="1411" priority="322" operator="containsText" text=" ">
      <formula>NOT(ISERROR(SEARCH(" ",AD79)))</formula>
    </cfRule>
  </conditionalFormatting>
  <conditionalFormatting sqref="Z80">
    <cfRule type="containsText" dxfId="1410" priority="6" operator="containsText" text=" ">
      <formula>NOT(ISERROR(SEARCH(" ",Z80)))</formula>
    </cfRule>
    <cfRule type="containsText" dxfId="1409" priority="7" operator="containsText" text=" ">
      <formula>NOT(ISERROR(SEARCH(" ",Z80)))</formula>
    </cfRule>
  </conditionalFormatting>
  <conditionalFormatting sqref="AD80">
    <cfRule type="containsText" dxfId="1408" priority="319" operator="containsText" text=" ">
      <formula>NOT(ISERROR(SEARCH(" ",AD80)))</formula>
    </cfRule>
  </conditionalFormatting>
  <conditionalFormatting sqref="AD81">
    <cfRule type="containsText" dxfId="1407" priority="316" operator="containsText" text=" ">
      <formula>NOT(ISERROR(SEARCH(" ",AD81)))</formula>
    </cfRule>
  </conditionalFormatting>
  <conditionalFormatting sqref="AD82">
    <cfRule type="containsText" dxfId="1406" priority="313" operator="containsText" text=" ">
      <formula>NOT(ISERROR(SEARCH(" ",AD82)))</formula>
    </cfRule>
  </conditionalFormatting>
  <conditionalFormatting sqref="AD83">
    <cfRule type="containsText" dxfId="1405" priority="310" operator="containsText" text=" ">
      <formula>NOT(ISERROR(SEARCH(" ",AD83)))</formula>
    </cfRule>
  </conditionalFormatting>
  <conditionalFormatting sqref="AD84">
    <cfRule type="containsText" dxfId="1404" priority="307" operator="containsText" text=" ">
      <formula>NOT(ISERROR(SEARCH(" ",AD84)))</formula>
    </cfRule>
  </conditionalFormatting>
  <conditionalFormatting sqref="AD85">
    <cfRule type="containsText" dxfId="1403" priority="296" operator="containsText" text=" ">
      <formula>NOT(ISERROR(SEARCH(" ",AD85)))</formula>
    </cfRule>
  </conditionalFormatting>
  <conditionalFormatting sqref="AD86">
    <cfRule type="containsText" dxfId="1402" priority="292" operator="containsText" text=" ">
      <formula>NOT(ISERROR(SEARCH(" ",AD86)))</formula>
    </cfRule>
  </conditionalFormatting>
  <conditionalFormatting sqref="AD87">
    <cfRule type="containsText" dxfId="1401" priority="288" operator="containsText" text=" ">
      <formula>NOT(ISERROR(SEARCH(" ",AD87)))</formula>
    </cfRule>
  </conditionalFormatting>
  <conditionalFormatting sqref="AD88">
    <cfRule type="containsText" dxfId="1400" priority="285" operator="containsText" text=" ">
      <formula>NOT(ISERROR(SEARCH(" ",AD88)))</formula>
    </cfRule>
  </conditionalFormatting>
  <conditionalFormatting sqref="AD89">
    <cfRule type="containsText" dxfId="1399" priority="282" operator="containsText" text=" ">
      <formula>NOT(ISERROR(SEARCH(" ",AD89)))</formula>
    </cfRule>
  </conditionalFormatting>
  <conditionalFormatting sqref="Z90">
    <cfRule type="containsText" dxfId="1398" priority="4" operator="containsText" text=" ">
      <formula>NOT(ISERROR(SEARCH(" ",Z90)))</formula>
    </cfRule>
    <cfRule type="containsText" dxfId="1397" priority="5" operator="containsText" text=" ">
      <formula>NOT(ISERROR(SEARCH(" ",Z90)))</formula>
    </cfRule>
  </conditionalFormatting>
  <conditionalFormatting sqref="AD90">
    <cfRule type="containsText" dxfId="1396" priority="279" operator="containsText" text=" ">
      <formula>NOT(ISERROR(SEARCH(" ",AD90)))</formula>
    </cfRule>
  </conditionalFormatting>
  <conditionalFormatting sqref="AD91">
    <cfRule type="containsText" dxfId="1395" priority="276" operator="containsText" text=" ">
      <formula>NOT(ISERROR(SEARCH(" ",AD91)))</formula>
    </cfRule>
  </conditionalFormatting>
  <conditionalFormatting sqref="AD92">
    <cfRule type="containsText" dxfId="1394" priority="273" operator="containsText" text=" ">
      <formula>NOT(ISERROR(SEARCH(" ",AD92)))</formula>
    </cfRule>
  </conditionalFormatting>
  <conditionalFormatting sqref="AD93">
    <cfRule type="containsText" dxfId="1393" priority="270" operator="containsText" text=" ">
      <formula>NOT(ISERROR(SEARCH(" ",AD93)))</formula>
    </cfRule>
  </conditionalFormatting>
  <conditionalFormatting sqref="AD94">
    <cfRule type="containsText" dxfId="1392" priority="267" operator="containsText" text=" ">
      <formula>NOT(ISERROR(SEARCH(" ",AD94)))</formula>
    </cfRule>
  </conditionalFormatting>
  <conditionalFormatting sqref="AD95">
    <cfRule type="containsText" dxfId="1391" priority="256" operator="containsText" text=" ">
      <formula>NOT(ISERROR(SEARCH(" ",AD95)))</formula>
    </cfRule>
  </conditionalFormatting>
  <conditionalFormatting sqref="AD96">
    <cfRule type="containsText" dxfId="1390" priority="252" operator="containsText" text=" ">
      <formula>NOT(ISERROR(SEARCH(" ",AD96)))</formula>
    </cfRule>
  </conditionalFormatting>
  <conditionalFormatting sqref="AD97">
    <cfRule type="containsText" dxfId="1389" priority="248" operator="containsText" text=" ">
      <formula>NOT(ISERROR(SEARCH(" ",AD97)))</formula>
    </cfRule>
  </conditionalFormatting>
  <conditionalFormatting sqref="AD98">
    <cfRule type="containsText" dxfId="1388" priority="245" operator="containsText" text=" ">
      <formula>NOT(ISERROR(SEARCH(" ",AD98)))</formula>
    </cfRule>
  </conditionalFormatting>
  <conditionalFormatting sqref="AD99">
    <cfRule type="containsText" dxfId="1387" priority="242" operator="containsText" text=" ">
      <formula>NOT(ISERROR(SEARCH(" ",AD99)))</formula>
    </cfRule>
  </conditionalFormatting>
  <conditionalFormatting sqref="Z100">
    <cfRule type="containsText" dxfId="1386" priority="2" operator="containsText" text=" ">
      <formula>NOT(ISERROR(SEARCH(" ",Z100)))</formula>
    </cfRule>
    <cfRule type="containsText" dxfId="1385" priority="3" operator="containsText" text=" ">
      <formula>NOT(ISERROR(SEARCH(" ",Z100)))</formula>
    </cfRule>
  </conditionalFormatting>
  <conditionalFormatting sqref="AD100">
    <cfRule type="containsText" dxfId="1384" priority="239" operator="containsText" text=" ">
      <formula>NOT(ISERROR(SEARCH(" ",AD100)))</formula>
    </cfRule>
  </conditionalFormatting>
  <conditionalFormatting sqref="AD101">
    <cfRule type="containsText" dxfId="1383" priority="236" operator="containsText" text=" ">
      <formula>NOT(ISERROR(SEARCH(" ",AD101)))</formula>
    </cfRule>
  </conditionalFormatting>
  <conditionalFormatting sqref="AD102">
    <cfRule type="containsText" dxfId="1382" priority="233" operator="containsText" text=" ">
      <formula>NOT(ISERROR(SEARCH(" ",AD102)))</formula>
    </cfRule>
  </conditionalFormatting>
  <conditionalFormatting sqref="AD103">
    <cfRule type="containsText" dxfId="1381" priority="230" operator="containsText" text=" ">
      <formula>NOT(ISERROR(SEARCH(" ",AD103)))</formula>
    </cfRule>
  </conditionalFormatting>
  <conditionalFormatting sqref="F1:F4">
    <cfRule type="containsText" dxfId="1380" priority="120" operator="containsText" text=" ">
      <formula>NOT(ISERROR(SEARCH(" ",F1)))</formula>
    </cfRule>
  </conditionalFormatting>
  <conditionalFormatting sqref="U5:U103">
    <cfRule type="containsText" dxfId="1379" priority="49" operator="containsText" text=" ">
      <formula>NOT(ISERROR(SEARCH(" ",U5)))</formula>
    </cfRule>
  </conditionalFormatting>
  <conditionalFormatting sqref="V5:V103">
    <cfRule type="containsText" dxfId="1378" priority="50" operator="containsText" text=" ">
      <formula>NOT(ISERROR(SEARCH(" ",V5)))</formula>
    </cfRule>
  </conditionalFormatting>
  <conditionalFormatting sqref="Y5:Y103">
    <cfRule type="containsText" dxfId="1377" priority="43" operator="containsText" text=" ">
      <formula>NOT(ISERROR(SEARCH(" ",Y5)))</formula>
    </cfRule>
  </conditionalFormatting>
  <conditionalFormatting sqref="Z5:Z103">
    <cfRule type="containsText" dxfId="1376" priority="20" operator="containsText" text="狂暴">
      <formula>NOT(ISERROR(SEARCH("狂暴",Z5)))</formula>
    </cfRule>
  </conditionalFormatting>
  <conditionalFormatting sqref="Z5:Z6">
    <cfRule type="containsText" dxfId="1375" priority="47" operator="containsText" text=" ">
      <formula>NOT(ISERROR(SEARCH(" ",Z5)))</formula>
    </cfRule>
  </conditionalFormatting>
  <conditionalFormatting sqref="Z9:Z11">
    <cfRule type="containsText" dxfId="1374" priority="41" operator="containsText" text=" ">
      <formula>NOT(ISERROR(SEARCH(" ",Z9)))</formula>
    </cfRule>
  </conditionalFormatting>
  <conditionalFormatting sqref="Z14:Z16">
    <cfRule type="containsText" dxfId="1373" priority="36" operator="containsText" text=" ">
      <formula>NOT(ISERROR(SEARCH(" ",Z14)))</formula>
    </cfRule>
  </conditionalFormatting>
  <conditionalFormatting sqref="Z18:Z21">
    <cfRule type="containsText" dxfId="1372" priority="32" operator="containsText" text=" ">
      <formula>NOT(ISERROR(SEARCH(" ",Z18)))</formula>
    </cfRule>
  </conditionalFormatting>
  <conditionalFormatting sqref="Z24:Z103">
    <cfRule type="containsText" dxfId="1371" priority="21" operator="containsText" text=" ">
      <formula>NOT(ISERROR(SEARCH(" ",Z24)))</formula>
    </cfRule>
  </conditionalFormatting>
  <conditionalFormatting sqref="AC5:AC103">
    <cfRule type="containsText" dxfId="1370" priority="1" operator="containsText" text=" ">
      <formula>NOT(ISERROR(SEARCH(" ",AC5)))</formula>
    </cfRule>
  </conditionalFormatting>
  <conditionalFormatting sqref="AE10:AE14">
    <cfRule type="containsText" dxfId="1369" priority="223" operator="containsText" text=" ">
      <formula>NOT(ISERROR(SEARCH(" ",AE10)))</formula>
    </cfRule>
  </conditionalFormatting>
  <conditionalFormatting sqref="AF5:AF44">
    <cfRule type="cellIs" dxfId="1368" priority="203" operator="notEqual">
      <formula>"金币"</formula>
    </cfRule>
    <cfRule type="cellIs" dxfId="1367" priority="204" operator="equal">
      <formula>""""""</formula>
    </cfRule>
  </conditionalFormatting>
  <conditionalFormatting sqref="AF56:AF1048576">
    <cfRule type="cellIs" dxfId="1366" priority="391" operator="notEqual">
      <formula>"金币"</formula>
    </cfRule>
  </conditionalFormatting>
  <conditionalFormatting sqref="AK56:AK1048576">
    <cfRule type="cellIs" dxfId="1365" priority="387" operator="notEqual">
      <formula>"金币"</formula>
    </cfRule>
    <cfRule type="containsText" dxfId="1364" priority="390" operator="containsText" text=" ">
      <formula>NOT(ISERROR(SEARCH(" ",AK56)))</formula>
    </cfRule>
  </conditionalFormatting>
  <conditionalFormatting sqref="AR12:AR18">
    <cfRule type="containsText" dxfId="1363" priority="558" operator="containsText" text=" ">
      <formula>NOT(ISERROR(SEARCH(" ",AR12)))</formula>
    </cfRule>
  </conditionalFormatting>
  <conditionalFormatting sqref="G1:H5">
    <cfRule type="containsText" dxfId="1362" priority="397" operator="containsText" text=" ">
      <formula>NOT(ISERROR(SEARCH(" ",G1)))</formula>
    </cfRule>
  </conditionalFormatting>
  <conditionalFormatting sqref="Z1:Z4 Z104:Z1048576">
    <cfRule type="containsText" dxfId="1361" priority="140" operator="containsText" text="狂暴">
      <formula>NOT(ISERROR(SEARCH("狂暴",Z1)))</formula>
    </cfRule>
  </conditionalFormatting>
  <conditionalFormatting sqref="AH3:AJ3 AI1:AJ2">
    <cfRule type="containsText" dxfId="1360" priority="184" operator="containsText" text=" ">
      <formula>NOT(ISERROR(SEARCH(" ",AH1)))</formula>
    </cfRule>
  </conditionalFormatting>
  <conditionalFormatting sqref="AN1:AO3">
    <cfRule type="containsText" dxfId="1359" priority="182" operator="containsText" text=" ">
      <formula>NOT(ISERROR(SEARCH(" ",AN1)))</formula>
    </cfRule>
  </conditionalFormatting>
  <conditionalFormatting sqref="AM3 A5:E5 D6:D44 A104:V1048576 C6:C23">
    <cfRule type="containsText" dxfId="1358" priority="183" operator="containsText" text=" ">
      <formula>NOT(ISERROR(SEARCH(" ",A3)))</formula>
    </cfRule>
  </conditionalFormatting>
  <conditionalFormatting sqref="AE4 R7 R9 R11 R13 R15 R17 R19 R21 R23 R25 R27 R29 R31 R33 R35 R37 R3:V4 P5 Y3:Z4 W3:X44 AA3:AB44 R39:R44 I5 AY5:XFD30 W104:AB1048576 D45:D54 E6:E54 AR7:AR10 AR31:XFD44 AR19:AR30 AE7:AE9 R5 G14:I44 F14:F103 F13:G13 I13 G6:I12 A24:C103 A6:B23 F5:F12 P6:Q44">
    <cfRule type="containsText" dxfId="1357" priority="560" operator="containsText" text=" ">
      <formula>NOT(ISERROR(SEARCH(" ",A3)))</formula>
    </cfRule>
  </conditionalFormatting>
  <conditionalFormatting sqref="P45:Q103 AP4:AR4 AR5:AR6 AE5:AE6 AP5:AP54 G45:I103 J5:O103">
    <cfRule type="containsText" dxfId="1356" priority="395" operator="containsText" text=" ">
      <formula>NOT(ISERROR(SEARCH(" ",G4)))</formula>
    </cfRule>
  </conditionalFormatting>
  <conditionalFormatting sqref="P4:Q4 AG4:AJ4 AL56:XFD1048576 AE56:AJ103 AR45:XFD54 AE55 AP55:XFD55 AC104:AJ1048576">
    <cfRule type="containsText" dxfId="1355" priority="556" operator="containsText" text=" ">
      <formula>NOT(ISERROR(SEARCH(" ",P4)))</formula>
    </cfRule>
  </conditionalFormatting>
  <conditionalFormatting sqref="S5:T44">
    <cfRule type="containsText" dxfId="1354" priority="429" operator="containsText" text=" ">
      <formula>NOT(ISERROR(SEARCH(" ",S5)))</formula>
    </cfRule>
  </conditionalFormatting>
  <conditionalFormatting sqref="AD26:AD27 AD5:AD22">
    <cfRule type="containsText" dxfId="1353" priority="559" operator="containsText" text=" ">
      <formula>NOT(ISERROR(SEARCH(" ",AD5)))</formula>
    </cfRule>
  </conditionalFormatting>
  <conditionalFormatting sqref="AL5:AM44 AF5:AF44">
    <cfRule type="containsText" dxfId="1352" priority="208" operator="containsText" text=" ">
      <formula>NOT(ISERROR(SEARCH(" ",AF5)))</formula>
    </cfRule>
  </conditionalFormatting>
  <conditionalFormatting sqref="AG5:AH44">
    <cfRule type="containsText" dxfId="1351" priority="205" operator="containsText" text=" ">
      <formula>NOT(ISERROR(SEARCH(" ",AG5)))</formula>
    </cfRule>
  </conditionalFormatting>
  <conditionalFormatting sqref="AI5:AJ44">
    <cfRule type="containsText" dxfId="1350" priority="206" operator="containsText" text=" ">
      <formula>NOT(ISERROR(SEARCH(" ",AI5)))</formula>
    </cfRule>
  </conditionalFormatting>
  <conditionalFormatting sqref="AK5:AK52 AK54">
    <cfRule type="cellIs" dxfId="1349" priority="200" operator="notEqual">
      <formula>"金币"</formula>
    </cfRule>
    <cfRule type="cellIs" dxfId="1348" priority="201" operator="equal">
      <formula>""""""</formula>
    </cfRule>
    <cfRule type="containsText" dxfId="1347" priority="202" operator="containsText" text=" ">
      <formula>NOT(ISERROR(SEARCH(" ",AK5)))</formula>
    </cfRule>
  </conditionalFormatting>
  <conditionalFormatting sqref="AN5:AO5 AO6:AO52 AN6:AN44 AO54">
    <cfRule type="containsText" dxfId="1346" priority="207" operator="containsText" text=" ">
      <formula>NOT(ISERROR(SEARCH(" ",AN5)))</formula>
    </cfRule>
  </conditionalFormatting>
  <conditionalFormatting sqref="R6 R8 R10 R12 R14 R16 R18 R20 R22 R24 R26 R28 R30 R32 R34 R36 R38">
    <cfRule type="containsText" dxfId="1345" priority="554" operator="containsText" text=" ">
      <formula>NOT(ISERROR(SEARCH(" ",R6)))</formula>
    </cfRule>
  </conditionalFormatting>
  <conditionalFormatting sqref="AE15:AE19 AE25:AE29 AE35:AE39 AE45:AE49">
    <cfRule type="containsText" dxfId="1344" priority="222" operator="containsText" text=" ">
      <formula>NOT(ISERROR(SEARCH(" ",AE15)))</formula>
    </cfRule>
  </conditionalFormatting>
  <conditionalFormatting sqref="AE20:AE24 AE30:AE34 AE40:AE44 AE50:AE54">
    <cfRule type="containsText" dxfId="1343" priority="221" operator="containsText" text=" ">
      <formula>NOT(ISERROR(SEARCH(" ",AE20)))</formula>
    </cfRule>
  </conditionalFormatting>
  <conditionalFormatting sqref="R47 R49 R51 R53 R55 R57 R59 R61 R63 R65 R67 R69 R71 R73 R75 R77 R45 W45:X84 AA45:AB84 R79:R84">
    <cfRule type="containsText" dxfId="1342" priority="377" operator="containsText" text=" ">
      <formula>NOT(ISERROR(SEARCH(" ",R45)))</formula>
    </cfRule>
  </conditionalFormatting>
  <conditionalFormatting sqref="S45:T84">
    <cfRule type="containsText" dxfId="1341" priority="302" operator="containsText" text=" ">
      <formula>NOT(ISERROR(SEARCH(" ",S45)))</formula>
    </cfRule>
  </conditionalFormatting>
  <conditionalFormatting sqref="AD45:AD62 AD66:AD67">
    <cfRule type="containsText" dxfId="1340" priority="376" operator="containsText" text=" ">
      <formula>NOT(ISERROR(SEARCH(" ",AD45)))</formula>
    </cfRule>
  </conditionalFormatting>
  <conditionalFormatting sqref="AF45:AF52 AF54">
    <cfRule type="cellIs" dxfId="1339" priority="195" operator="notEqual">
      <formula>"金币"</formula>
    </cfRule>
    <cfRule type="cellIs" dxfId="1338" priority="196" operator="equal">
      <formula>""""""</formula>
    </cfRule>
  </conditionalFormatting>
  <conditionalFormatting sqref="AL45:AM52 AF45:AF52 AL54:AM54 AF54">
    <cfRule type="containsText" dxfId="1337" priority="199" operator="containsText" text=" ">
      <formula>NOT(ISERROR(SEARCH(" ",AF45)))</formula>
    </cfRule>
  </conditionalFormatting>
  <conditionalFormatting sqref="AG45:AH52 AG54:AH54">
    <cfRule type="containsText" dxfId="1336" priority="197" operator="containsText" text=" ">
      <formula>NOT(ISERROR(SEARCH(" ",AG45)))</formula>
    </cfRule>
  </conditionalFormatting>
  <conditionalFormatting sqref="AI45:AJ52 AI54:AJ54">
    <cfRule type="containsText" dxfId="1335" priority="198" operator="containsText" text=" ">
      <formula>NOT(ISERROR(SEARCH(" ",AI45)))</formula>
    </cfRule>
  </conditionalFormatting>
  <conditionalFormatting sqref="R46 R48 R50 R52 R54 R56 R58 R60 R62 R64 R66 R68 R70 R72 R74 R76 R78">
    <cfRule type="containsText" dxfId="1334" priority="375" operator="containsText" text=" ">
      <formula>NOT(ISERROR(SEARCH(" ",R46)))</formula>
    </cfRule>
  </conditionalFormatting>
  <conditionalFormatting sqref="AL53:AM53 AF53">
    <cfRule type="containsText" dxfId="1333" priority="174" operator="containsText" text=" ">
      <formula>NOT(ISERROR(SEARCH(" ",AF53)))</formula>
    </cfRule>
  </conditionalFormatting>
  <conditionalFormatting sqref="D55:E103">
    <cfRule type="containsText" dxfId="1332" priority="158" operator="containsText" text=" ">
      <formula>NOT(ISERROR(SEARCH(" ",D55)))</formula>
    </cfRule>
  </conditionalFormatting>
  <conditionalFormatting sqref="AL55:AM55 AF55">
    <cfRule type="containsText" dxfId="1331" priority="164" operator="containsText" text=" ">
      <formula>NOT(ISERROR(SEARCH(" ",AF55)))</formula>
    </cfRule>
  </conditionalFormatting>
  <conditionalFormatting sqref="R85 R87 W85:X94 AA85:AB94 R89:R94">
    <cfRule type="containsText" dxfId="1330" priority="300" operator="containsText" text=" ">
      <formula>NOT(ISERROR(SEARCH(" ",R85)))</formula>
    </cfRule>
  </conditionalFormatting>
  <conditionalFormatting sqref="S85:T94">
    <cfRule type="containsText" dxfId="1329" priority="262" operator="containsText" text=" ">
      <formula>NOT(ISERROR(SEARCH(" ",S85)))</formula>
    </cfRule>
  </conditionalFormatting>
  <conditionalFormatting sqref="R86 R88">
    <cfRule type="containsText" dxfId="1328" priority="299" operator="containsText" text=" ">
      <formula>NOT(ISERROR(SEARCH(" ",R86)))</formula>
    </cfRule>
  </conditionalFormatting>
  <conditionalFormatting sqref="R95 R97 W95:X103 AA95:AB103 R99:R103">
    <cfRule type="containsText" dxfId="1327" priority="260" operator="containsText" text=" ">
      <formula>NOT(ISERROR(SEARCH(" ",R95)))</formula>
    </cfRule>
  </conditionalFormatting>
  <conditionalFormatting sqref="S95:T103">
    <cfRule type="containsText" dxfId="1326" priority="225" operator="containsText" text=" ">
      <formula>NOT(ISERROR(SEARCH(" ",S95)))</formula>
    </cfRule>
  </conditionalFormatting>
  <conditionalFormatting sqref="R96 R98">
    <cfRule type="containsText" dxfId="1325" priority="259" operator="containsText" text=" ">
      <formula>NOT(ISERROR(SEARCH(" ",R96)))</formula>
    </cfRule>
  </conditionalFormatting>
  <pageMargins left="0.69930555555555596" right="0.69930555555555596" top="0.75" bottom="0.75" header="0.3" footer="0.3"/>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Z84"/>
  <sheetViews>
    <sheetView workbookViewId="0">
      <pane xSplit="6" ySplit="4" topLeftCell="DE14" activePane="bottomRight" state="frozen"/>
      <selection pane="topRight"/>
      <selection pane="bottomLeft"/>
      <selection pane="bottomRight" activeCell="DN31" sqref="DN31"/>
    </sheetView>
  </sheetViews>
  <sheetFormatPr defaultColWidth="9" defaultRowHeight="15.6" x14ac:dyDescent="0.25"/>
  <cols>
    <col min="1" max="1" width="15.33203125" style="1" customWidth="1"/>
    <col min="2" max="2" width="23.77734375" style="1" customWidth="1"/>
    <col min="3" max="3" width="15.77734375" style="1" customWidth="1"/>
    <col min="4" max="4" width="10.77734375" style="1" customWidth="1"/>
    <col min="5" max="5" width="11.77734375" style="1" customWidth="1"/>
    <col min="6" max="6" width="14.33203125" style="1" customWidth="1"/>
    <col min="7" max="7" width="29.6640625" style="1" customWidth="1"/>
    <col min="8" max="8" width="11.44140625" style="210" hidden="1" customWidth="1"/>
    <col min="9" max="9" width="15.21875" style="210" hidden="1" customWidth="1"/>
    <col min="10" max="10" width="11.44140625" style="210" hidden="1" customWidth="1"/>
    <col min="11" max="11" width="9.77734375" style="1" customWidth="1"/>
    <col min="12" max="12" width="9.21875" style="210" hidden="1" customWidth="1"/>
    <col min="13" max="13" width="9.44140625" style="210" hidden="1" customWidth="1"/>
    <col min="14" max="15" width="9.109375" style="1" customWidth="1"/>
    <col min="16" max="16" width="14.21875" style="1" customWidth="1"/>
    <col min="17" max="17" width="14.21875" style="210" hidden="1" customWidth="1"/>
    <col min="18" max="18" width="16.21875" style="210" hidden="1" customWidth="1"/>
    <col min="19" max="19" width="10.21875" style="210" hidden="1" customWidth="1"/>
    <col min="20" max="20" width="9" style="1" customWidth="1"/>
    <col min="21" max="21" width="9.21875" style="210" hidden="1" customWidth="1"/>
    <col min="22" max="22" width="9.44140625" style="210" hidden="1" customWidth="1"/>
    <col min="23" max="23" width="6.6640625" style="1" customWidth="1"/>
    <col min="24" max="24" width="9.109375" style="1" customWidth="1"/>
    <col min="25" max="25" width="14.21875" style="1" customWidth="1"/>
    <col min="26" max="26" width="14.21875" style="210" hidden="1" customWidth="1"/>
    <col min="27" max="27" width="16.21875" style="210" hidden="1" customWidth="1"/>
    <col min="28" max="28" width="10.21875" style="210" hidden="1" customWidth="1"/>
    <col min="29" max="29" width="9.88671875" style="1" customWidth="1"/>
    <col min="30" max="30" width="9.21875" style="210" hidden="1" customWidth="1"/>
    <col min="31" max="31" width="9.44140625" style="210" hidden="1" customWidth="1"/>
    <col min="32" max="32" width="8.109375" style="1" customWidth="1"/>
    <col min="33" max="33" width="9.109375" style="1" customWidth="1"/>
    <col min="34" max="34" width="14.21875" style="1" customWidth="1"/>
    <col min="35" max="35" width="12.88671875" style="210" hidden="1" customWidth="1"/>
    <col min="36" max="36" width="16.21875" style="210" hidden="1" customWidth="1"/>
    <col min="37" max="37" width="10.21875" style="210" hidden="1" customWidth="1"/>
    <col min="38" max="38" width="9.33203125" style="1" customWidth="1"/>
    <col min="39" max="39" width="9.21875" style="210" hidden="1" customWidth="1"/>
    <col min="40" max="40" width="9.44140625" style="210" hidden="1" customWidth="1"/>
    <col min="41" max="41" width="4.44140625" style="1" customWidth="1"/>
    <col min="42" max="42" width="9.109375" style="1" customWidth="1"/>
    <col min="43" max="43" width="15.6640625" style="1" customWidth="1"/>
    <col min="44" max="44" width="11.44140625" style="210" hidden="1" customWidth="1"/>
    <col min="45" max="45" width="16.21875" style="210" hidden="1" customWidth="1"/>
    <col min="46" max="46" width="10.21875" style="210" hidden="1" customWidth="1"/>
    <col min="47" max="47" width="10.109375" style="1" customWidth="1"/>
    <col min="48" max="48" width="9.21875" style="210" hidden="1" customWidth="1"/>
    <col min="49" max="49" width="9.44140625" style="210" hidden="1" customWidth="1"/>
    <col min="50" max="50" width="4.21875" style="1" customWidth="1"/>
    <col min="51" max="51" width="9.109375" style="1" customWidth="1"/>
    <col min="52" max="52" width="15.6640625" style="1" customWidth="1"/>
    <col min="53" max="53" width="11.44140625" style="210" hidden="1" customWidth="1"/>
    <col min="54" max="54" width="15.88671875" style="210" hidden="1" customWidth="1"/>
    <col min="55" max="55" width="11.44140625" style="210" hidden="1" customWidth="1"/>
    <col min="56" max="56" width="9.44140625" style="1" customWidth="1"/>
    <col min="57" max="57" width="8.88671875" style="210" hidden="1" customWidth="1"/>
    <col min="58" max="58" width="9.44140625" style="210" hidden="1" customWidth="1"/>
    <col min="59" max="59" width="7.33203125" style="1" customWidth="1"/>
    <col min="60" max="60" width="9.109375" style="1" customWidth="1"/>
    <col min="61" max="61" width="29.6640625" style="1" customWidth="1"/>
    <col min="62" max="62" width="11.44140625" style="210" hidden="1" customWidth="1"/>
    <col min="63" max="63" width="15.21875" style="210" hidden="1" customWidth="1"/>
    <col min="64" max="64" width="11.44140625" style="210" hidden="1" customWidth="1"/>
    <col min="65" max="65" width="9.77734375" style="1" customWidth="1"/>
    <col min="66" max="66" width="9.21875" style="210" hidden="1" customWidth="1"/>
    <col min="67" max="67" width="9.44140625" style="210" hidden="1" customWidth="1"/>
    <col min="68" max="68" width="4.21875" style="1" customWidth="1"/>
    <col min="69" max="69" width="9.109375" style="1" customWidth="1"/>
    <col min="70" max="70" width="29.6640625" style="1" customWidth="1"/>
    <col min="71" max="71" width="11.44140625" style="210" hidden="1" customWidth="1"/>
    <col min="72" max="72" width="15.21875" style="210" hidden="1" customWidth="1"/>
    <col min="73" max="73" width="11.44140625" style="210" hidden="1" customWidth="1"/>
    <col min="74" max="74" width="9.44140625" style="1" customWidth="1"/>
    <col min="75" max="75" width="9.21875" style="210" hidden="1" customWidth="1"/>
    <col min="76" max="76" width="9.44140625" style="210" hidden="1" customWidth="1"/>
    <col min="77" max="77" width="4.6640625" style="1" customWidth="1"/>
    <col min="78" max="78" width="9.109375" style="1" customWidth="1"/>
    <col min="79" max="79" width="29.6640625" style="1" customWidth="1"/>
    <col min="80" max="80" width="11.44140625" style="210" hidden="1" customWidth="1"/>
    <col min="81" max="81" width="15.21875" style="210" hidden="1" customWidth="1"/>
    <col min="82" max="82" width="11.44140625" style="210" hidden="1" customWidth="1"/>
    <col min="83" max="83" width="10" style="1" customWidth="1"/>
    <col min="84" max="84" width="9.21875" style="210" hidden="1" customWidth="1"/>
    <col min="85" max="85" width="9.44140625" style="210" hidden="1" customWidth="1"/>
    <col min="86" max="86" width="4.6640625" style="1" customWidth="1"/>
    <col min="87" max="87" width="9.109375" style="1" customWidth="1"/>
    <col min="88" max="88" width="29.6640625" style="1" customWidth="1"/>
    <col min="89" max="89" width="11.44140625" style="210" hidden="1" customWidth="1"/>
    <col min="90" max="90" width="15.21875" style="210" hidden="1" customWidth="1"/>
    <col min="91" max="91" width="11.44140625" style="210" hidden="1" customWidth="1"/>
    <col min="92" max="92" width="10.88671875" style="1" customWidth="1"/>
    <col min="93" max="93" width="9.21875" style="210" hidden="1" customWidth="1"/>
    <col min="94" max="94" width="9.44140625" style="210" hidden="1" customWidth="1"/>
    <col min="95" max="95" width="4.77734375" style="1" customWidth="1"/>
    <col min="96" max="96" width="9.109375" style="1" customWidth="1"/>
    <col min="97" max="97" width="11.44140625" style="1" customWidth="1"/>
    <col min="98" max="98" width="11.44140625" style="191" customWidth="1"/>
    <col min="99" max="99" width="10.44140625" style="59" customWidth="1"/>
    <col min="100" max="101" width="6.44140625" style="1" customWidth="1"/>
    <col min="102" max="102" width="12.33203125" style="59" customWidth="1"/>
    <col min="103" max="103" width="10.44140625" style="59" hidden="1" customWidth="1"/>
    <col min="104" max="104" width="6.44140625" style="59" hidden="1" customWidth="1"/>
    <col min="105" max="105" width="6.109375" style="59" hidden="1" customWidth="1"/>
    <col min="106" max="106" width="10.44140625" style="59" hidden="1" customWidth="1"/>
    <col min="107" max="107" width="13.109375" style="84" hidden="1" customWidth="1"/>
    <col min="108" max="108" width="12.44140625" style="84" hidden="1" customWidth="1"/>
    <col min="109" max="109" width="11.6640625" style="1" customWidth="1"/>
    <col min="110" max="110" width="8.33203125" style="1" hidden="1" customWidth="1"/>
    <col min="111" max="111" width="9.33203125" style="1" hidden="1" customWidth="1"/>
    <col min="112" max="112" width="9.21875" style="1" hidden="1" customWidth="1"/>
    <col min="113" max="113" width="9" style="1"/>
    <col min="114" max="114" width="11.6640625" style="1" customWidth="1"/>
    <col min="115" max="115" width="10.109375" style="1" customWidth="1"/>
    <col min="116" max="116" width="11.44140625" style="1" customWidth="1"/>
    <col min="117" max="117" width="9" style="1"/>
    <col min="118" max="118" width="12.44140625" style="1" customWidth="1"/>
    <col min="119" max="119" width="14.44140625" style="1" customWidth="1"/>
    <col min="120" max="120" width="12.88671875" style="1" customWidth="1"/>
    <col min="121" max="121" width="8.77734375" style="1" customWidth="1"/>
    <col min="122" max="122" width="6.44140625" style="1" customWidth="1"/>
    <col min="123" max="123" width="8.77734375" style="1" customWidth="1"/>
    <col min="124" max="16384" width="9" style="1"/>
  </cols>
  <sheetData>
    <row r="1" spans="1:124" s="56" customFormat="1" x14ac:dyDescent="0.35">
      <c r="A1" s="3" t="s">
        <v>0</v>
      </c>
      <c r="B1" s="3" t="s">
        <v>0</v>
      </c>
      <c r="C1" s="3" t="s">
        <v>2</v>
      </c>
      <c r="D1" s="3" t="s">
        <v>0</v>
      </c>
      <c r="E1" s="3" t="s">
        <v>0</v>
      </c>
      <c r="F1" s="211" t="s">
        <v>1</v>
      </c>
      <c r="G1" s="76" t="s">
        <v>0</v>
      </c>
      <c r="H1" s="212" t="s">
        <v>0</v>
      </c>
      <c r="I1" s="212" t="s">
        <v>0</v>
      </c>
      <c r="J1" s="212" t="s">
        <v>0</v>
      </c>
      <c r="K1" s="76" t="s">
        <v>0</v>
      </c>
      <c r="L1" s="212" t="s">
        <v>2</v>
      </c>
      <c r="M1" s="212" t="s">
        <v>1</v>
      </c>
      <c r="N1" s="76" t="s">
        <v>0</v>
      </c>
      <c r="O1" s="76" t="s">
        <v>0</v>
      </c>
      <c r="P1" s="220" t="s">
        <v>0</v>
      </c>
      <c r="Q1" s="212" t="s">
        <v>0</v>
      </c>
      <c r="R1" s="212" t="s">
        <v>0</v>
      </c>
      <c r="S1" s="212" t="s">
        <v>0</v>
      </c>
      <c r="T1" s="220" t="s">
        <v>0</v>
      </c>
      <c r="U1" s="212" t="s">
        <v>2</v>
      </c>
      <c r="V1" s="212" t="s">
        <v>1</v>
      </c>
      <c r="W1" s="220" t="s">
        <v>0</v>
      </c>
      <c r="X1" s="220" t="s">
        <v>0</v>
      </c>
      <c r="Y1" s="76" t="s">
        <v>0</v>
      </c>
      <c r="Z1" s="212" t="s">
        <v>0</v>
      </c>
      <c r="AA1" s="212" t="s">
        <v>0</v>
      </c>
      <c r="AB1" s="212" t="s">
        <v>0</v>
      </c>
      <c r="AC1" s="76" t="s">
        <v>0</v>
      </c>
      <c r="AD1" s="212" t="s">
        <v>2</v>
      </c>
      <c r="AE1" s="212" t="s">
        <v>1</v>
      </c>
      <c r="AF1" s="76" t="s">
        <v>0</v>
      </c>
      <c r="AG1" s="76" t="s">
        <v>0</v>
      </c>
      <c r="AH1" s="220" t="s">
        <v>0</v>
      </c>
      <c r="AI1" s="212" t="s">
        <v>0</v>
      </c>
      <c r="AJ1" s="212" t="s">
        <v>0</v>
      </c>
      <c r="AK1" s="212" t="s">
        <v>0</v>
      </c>
      <c r="AL1" s="220" t="s">
        <v>0</v>
      </c>
      <c r="AM1" s="212" t="s">
        <v>2</v>
      </c>
      <c r="AN1" s="212" t="s">
        <v>1</v>
      </c>
      <c r="AO1" s="220" t="s">
        <v>0</v>
      </c>
      <c r="AP1" s="220" t="s">
        <v>0</v>
      </c>
      <c r="AQ1" s="76" t="s">
        <v>0</v>
      </c>
      <c r="AR1" s="212" t="s">
        <v>0</v>
      </c>
      <c r="AS1" s="212" t="s">
        <v>0</v>
      </c>
      <c r="AT1" s="212" t="s">
        <v>0</v>
      </c>
      <c r="AU1" s="76" t="s">
        <v>0</v>
      </c>
      <c r="AV1" s="212" t="s">
        <v>2</v>
      </c>
      <c r="AW1" s="212" t="s">
        <v>1</v>
      </c>
      <c r="AX1" s="76" t="s">
        <v>0</v>
      </c>
      <c r="AY1" s="76" t="s">
        <v>0</v>
      </c>
      <c r="AZ1" s="220" t="s">
        <v>0</v>
      </c>
      <c r="BA1" s="212" t="s">
        <v>0</v>
      </c>
      <c r="BB1" s="212" t="s">
        <v>0</v>
      </c>
      <c r="BC1" s="212" t="s">
        <v>0</v>
      </c>
      <c r="BD1" s="220" t="s">
        <v>0</v>
      </c>
      <c r="BE1" s="212" t="s">
        <v>2</v>
      </c>
      <c r="BF1" s="212" t="s">
        <v>1</v>
      </c>
      <c r="BG1" s="220" t="s">
        <v>0</v>
      </c>
      <c r="BH1" s="220" t="s">
        <v>0</v>
      </c>
      <c r="BI1" s="76" t="s">
        <v>0</v>
      </c>
      <c r="BJ1" s="212" t="s">
        <v>0</v>
      </c>
      <c r="BK1" s="212" t="s">
        <v>0</v>
      </c>
      <c r="BL1" s="212" t="s">
        <v>0</v>
      </c>
      <c r="BM1" s="76" t="s">
        <v>0</v>
      </c>
      <c r="BN1" s="212" t="s">
        <v>2</v>
      </c>
      <c r="BO1" s="212" t="s">
        <v>1</v>
      </c>
      <c r="BP1" s="76" t="s">
        <v>0</v>
      </c>
      <c r="BQ1" s="76" t="s">
        <v>0</v>
      </c>
      <c r="BR1" s="220" t="s">
        <v>0</v>
      </c>
      <c r="BS1" s="212" t="s">
        <v>0</v>
      </c>
      <c r="BT1" s="212" t="s">
        <v>0</v>
      </c>
      <c r="BU1" s="212" t="s">
        <v>0</v>
      </c>
      <c r="BV1" s="220" t="s">
        <v>0</v>
      </c>
      <c r="BW1" s="212" t="s">
        <v>2</v>
      </c>
      <c r="BX1" s="212" t="s">
        <v>1</v>
      </c>
      <c r="BY1" s="220" t="s">
        <v>0</v>
      </c>
      <c r="BZ1" s="220" t="s">
        <v>0</v>
      </c>
      <c r="CA1" s="76" t="s">
        <v>0</v>
      </c>
      <c r="CB1" s="212" t="s">
        <v>0</v>
      </c>
      <c r="CC1" s="212" t="s">
        <v>0</v>
      </c>
      <c r="CD1" s="212" t="s">
        <v>0</v>
      </c>
      <c r="CE1" s="76" t="s">
        <v>0</v>
      </c>
      <c r="CF1" s="212" t="s">
        <v>2</v>
      </c>
      <c r="CG1" s="212" t="s">
        <v>1</v>
      </c>
      <c r="CH1" s="76" t="s">
        <v>0</v>
      </c>
      <c r="CI1" s="76" t="s">
        <v>0</v>
      </c>
      <c r="CJ1" s="220" t="s">
        <v>0</v>
      </c>
      <c r="CK1" s="212" t="s">
        <v>0</v>
      </c>
      <c r="CL1" s="212" t="s">
        <v>0</v>
      </c>
      <c r="CM1" s="212" t="s">
        <v>0</v>
      </c>
      <c r="CN1" s="220" t="s">
        <v>0</v>
      </c>
      <c r="CO1" s="212" t="s">
        <v>2</v>
      </c>
      <c r="CP1" s="212" t="s">
        <v>1</v>
      </c>
      <c r="CQ1" s="220" t="s">
        <v>0</v>
      </c>
      <c r="CR1" s="220" t="s">
        <v>0</v>
      </c>
      <c r="CT1" s="230"/>
      <c r="CU1" s="12" t="s">
        <v>418</v>
      </c>
      <c r="DC1" s="249"/>
      <c r="DD1" s="249"/>
      <c r="DN1" s="56" t="s">
        <v>419</v>
      </c>
    </row>
    <row r="2" spans="1:124" s="56" customFormat="1" ht="16.2" customHeight="1" x14ac:dyDescent="0.35">
      <c r="A2" s="3" t="s">
        <v>7</v>
      </c>
      <c r="B2" s="3" t="s">
        <v>9</v>
      </c>
      <c r="C2" s="3" t="s">
        <v>9</v>
      </c>
      <c r="D2" s="3" t="s">
        <v>7</v>
      </c>
      <c r="E2" s="3" t="s">
        <v>7</v>
      </c>
      <c r="F2" s="211" t="s">
        <v>7</v>
      </c>
      <c r="G2" s="76" t="s">
        <v>9</v>
      </c>
      <c r="H2" s="212" t="s">
        <v>9</v>
      </c>
      <c r="I2" s="212" t="s">
        <v>7</v>
      </c>
      <c r="J2" s="212" t="s">
        <v>7</v>
      </c>
      <c r="K2" s="76" t="s">
        <v>7</v>
      </c>
      <c r="L2" s="212" t="s">
        <v>8</v>
      </c>
      <c r="M2" s="212" t="s">
        <v>8</v>
      </c>
      <c r="N2" s="76" t="s">
        <v>7</v>
      </c>
      <c r="O2" s="76" t="s">
        <v>9</v>
      </c>
      <c r="P2" s="220" t="s">
        <v>9</v>
      </c>
      <c r="Q2" s="212" t="s">
        <v>9</v>
      </c>
      <c r="R2" s="212" t="s">
        <v>7</v>
      </c>
      <c r="S2" s="212" t="s">
        <v>7</v>
      </c>
      <c r="T2" s="220" t="s">
        <v>7</v>
      </c>
      <c r="U2" s="212" t="s">
        <v>8</v>
      </c>
      <c r="V2" s="212" t="s">
        <v>8</v>
      </c>
      <c r="W2" s="220" t="s">
        <v>7</v>
      </c>
      <c r="X2" s="220" t="s">
        <v>9</v>
      </c>
      <c r="Y2" s="76" t="s">
        <v>9</v>
      </c>
      <c r="Z2" s="212" t="s">
        <v>9</v>
      </c>
      <c r="AA2" s="212" t="s">
        <v>7</v>
      </c>
      <c r="AB2" s="212" t="s">
        <v>7</v>
      </c>
      <c r="AC2" s="76" t="s">
        <v>7</v>
      </c>
      <c r="AD2" s="212" t="s">
        <v>8</v>
      </c>
      <c r="AE2" s="212" t="s">
        <v>8</v>
      </c>
      <c r="AF2" s="76" t="s">
        <v>7</v>
      </c>
      <c r="AG2" s="76" t="s">
        <v>9</v>
      </c>
      <c r="AH2" s="220" t="s">
        <v>9</v>
      </c>
      <c r="AI2" s="212" t="s">
        <v>9</v>
      </c>
      <c r="AJ2" s="212" t="s">
        <v>7</v>
      </c>
      <c r="AK2" s="212" t="s">
        <v>7</v>
      </c>
      <c r="AL2" s="220" t="s">
        <v>7</v>
      </c>
      <c r="AM2" s="212" t="s">
        <v>8</v>
      </c>
      <c r="AN2" s="212" t="s">
        <v>8</v>
      </c>
      <c r="AO2" s="220" t="s">
        <v>7</v>
      </c>
      <c r="AP2" s="220" t="s">
        <v>9</v>
      </c>
      <c r="AQ2" s="76" t="s">
        <v>9</v>
      </c>
      <c r="AR2" s="212" t="s">
        <v>9</v>
      </c>
      <c r="AS2" s="212" t="s">
        <v>7</v>
      </c>
      <c r="AT2" s="212" t="s">
        <v>7</v>
      </c>
      <c r="AU2" s="76" t="s">
        <v>7</v>
      </c>
      <c r="AV2" s="212" t="s">
        <v>8</v>
      </c>
      <c r="AW2" s="212" t="s">
        <v>8</v>
      </c>
      <c r="AX2" s="76" t="s">
        <v>7</v>
      </c>
      <c r="AY2" s="76" t="s">
        <v>9</v>
      </c>
      <c r="AZ2" s="220" t="s">
        <v>9</v>
      </c>
      <c r="BA2" s="212" t="s">
        <v>9</v>
      </c>
      <c r="BB2" s="212" t="s">
        <v>7</v>
      </c>
      <c r="BC2" s="212" t="s">
        <v>7</v>
      </c>
      <c r="BD2" s="220" t="s">
        <v>7</v>
      </c>
      <c r="BE2" s="212" t="s">
        <v>8</v>
      </c>
      <c r="BF2" s="212" t="s">
        <v>8</v>
      </c>
      <c r="BG2" s="220" t="s">
        <v>7</v>
      </c>
      <c r="BH2" s="220" t="s">
        <v>9</v>
      </c>
      <c r="BI2" s="76" t="s">
        <v>9</v>
      </c>
      <c r="BJ2" s="212" t="s">
        <v>9</v>
      </c>
      <c r="BK2" s="212" t="s">
        <v>7</v>
      </c>
      <c r="BL2" s="212" t="s">
        <v>7</v>
      </c>
      <c r="BM2" s="76" t="s">
        <v>7</v>
      </c>
      <c r="BN2" s="212" t="s">
        <v>8</v>
      </c>
      <c r="BO2" s="212" t="s">
        <v>8</v>
      </c>
      <c r="BP2" s="76" t="s">
        <v>7</v>
      </c>
      <c r="BQ2" s="76" t="s">
        <v>9</v>
      </c>
      <c r="BR2" s="220" t="s">
        <v>9</v>
      </c>
      <c r="BS2" s="212" t="s">
        <v>9</v>
      </c>
      <c r="BT2" s="212" t="s">
        <v>7</v>
      </c>
      <c r="BU2" s="212" t="s">
        <v>7</v>
      </c>
      <c r="BV2" s="220" t="s">
        <v>7</v>
      </c>
      <c r="BW2" s="212" t="s">
        <v>8</v>
      </c>
      <c r="BX2" s="212" t="s">
        <v>8</v>
      </c>
      <c r="BY2" s="220" t="s">
        <v>7</v>
      </c>
      <c r="BZ2" s="220" t="s">
        <v>9</v>
      </c>
      <c r="CA2" s="76" t="s">
        <v>9</v>
      </c>
      <c r="CB2" s="212" t="s">
        <v>9</v>
      </c>
      <c r="CC2" s="212" t="s">
        <v>7</v>
      </c>
      <c r="CD2" s="212" t="s">
        <v>7</v>
      </c>
      <c r="CE2" s="76" t="s">
        <v>7</v>
      </c>
      <c r="CF2" s="212" t="s">
        <v>8</v>
      </c>
      <c r="CG2" s="212" t="s">
        <v>8</v>
      </c>
      <c r="CH2" s="76" t="s">
        <v>7</v>
      </c>
      <c r="CI2" s="76" t="s">
        <v>9</v>
      </c>
      <c r="CJ2" s="220" t="s">
        <v>9</v>
      </c>
      <c r="CK2" s="212" t="s">
        <v>9</v>
      </c>
      <c r="CL2" s="212" t="s">
        <v>7</v>
      </c>
      <c r="CM2" s="212" t="s">
        <v>7</v>
      </c>
      <c r="CN2" s="220" t="s">
        <v>7</v>
      </c>
      <c r="CO2" s="212" t="s">
        <v>8</v>
      </c>
      <c r="CP2" s="212" t="s">
        <v>8</v>
      </c>
      <c r="CQ2" s="220" t="s">
        <v>7</v>
      </c>
      <c r="CR2" s="220" t="s">
        <v>9</v>
      </c>
      <c r="CT2" s="230"/>
      <c r="CU2" s="1" t="s">
        <v>420</v>
      </c>
      <c r="DC2" s="249"/>
      <c r="DD2" s="249"/>
      <c r="DN2" s="12" t="s">
        <v>421</v>
      </c>
    </row>
    <row r="3" spans="1:124" s="56" customFormat="1" ht="16.95" customHeight="1" x14ac:dyDescent="0.25">
      <c r="A3" s="192" t="s">
        <v>422</v>
      </c>
      <c r="B3" s="192" t="s">
        <v>423</v>
      </c>
      <c r="C3" s="192" t="s">
        <v>424</v>
      </c>
      <c r="D3" s="192" t="s">
        <v>425</v>
      </c>
      <c r="E3" s="192" t="s">
        <v>426</v>
      </c>
      <c r="F3" s="213" t="s">
        <v>427</v>
      </c>
      <c r="G3" s="214" t="s">
        <v>428</v>
      </c>
      <c r="H3" s="215" t="s">
        <v>429</v>
      </c>
      <c r="I3" s="221" t="s">
        <v>430</v>
      </c>
      <c r="J3" s="221" t="s">
        <v>431</v>
      </c>
      <c r="K3" s="77" t="s">
        <v>432</v>
      </c>
      <c r="L3" s="221" t="s">
        <v>433</v>
      </c>
      <c r="M3" s="221" t="s">
        <v>434</v>
      </c>
      <c r="N3" s="77" t="s">
        <v>435</v>
      </c>
      <c r="O3" s="77" t="s">
        <v>436</v>
      </c>
      <c r="P3" s="222" t="s">
        <v>437</v>
      </c>
      <c r="Q3" s="215" t="s">
        <v>438</v>
      </c>
      <c r="R3" s="221" t="s">
        <v>439</v>
      </c>
      <c r="S3" s="221" t="s">
        <v>440</v>
      </c>
      <c r="T3" s="224" t="s">
        <v>441</v>
      </c>
      <c r="U3" s="221" t="s">
        <v>442</v>
      </c>
      <c r="V3" s="221" t="s">
        <v>443</v>
      </c>
      <c r="W3" s="224" t="s">
        <v>444</v>
      </c>
      <c r="X3" s="224" t="s">
        <v>445</v>
      </c>
      <c r="Y3" s="225" t="s">
        <v>446</v>
      </c>
      <c r="Z3" s="215" t="s">
        <v>447</v>
      </c>
      <c r="AA3" s="221" t="s">
        <v>448</v>
      </c>
      <c r="AB3" s="221" t="s">
        <v>449</v>
      </c>
      <c r="AC3" s="77" t="s">
        <v>450</v>
      </c>
      <c r="AD3" s="221" t="s">
        <v>451</v>
      </c>
      <c r="AE3" s="221" t="s">
        <v>452</v>
      </c>
      <c r="AF3" s="77" t="s">
        <v>453</v>
      </c>
      <c r="AG3" s="77" t="s">
        <v>454</v>
      </c>
      <c r="AH3" s="222" t="s">
        <v>455</v>
      </c>
      <c r="AI3" s="215" t="s">
        <v>456</v>
      </c>
      <c r="AJ3" s="221" t="s">
        <v>457</v>
      </c>
      <c r="AK3" s="221" t="s">
        <v>458</v>
      </c>
      <c r="AL3" s="224" t="s">
        <v>459</v>
      </c>
      <c r="AM3" s="221" t="s">
        <v>460</v>
      </c>
      <c r="AN3" s="221" t="s">
        <v>461</v>
      </c>
      <c r="AO3" s="224" t="s">
        <v>462</v>
      </c>
      <c r="AP3" s="224" t="s">
        <v>463</v>
      </c>
      <c r="AQ3" s="225" t="s">
        <v>464</v>
      </c>
      <c r="AR3" s="215" t="s">
        <v>465</v>
      </c>
      <c r="AS3" s="221" t="s">
        <v>466</v>
      </c>
      <c r="AT3" s="221" t="s">
        <v>467</v>
      </c>
      <c r="AU3" s="77" t="s">
        <v>468</v>
      </c>
      <c r="AV3" s="221" t="s">
        <v>469</v>
      </c>
      <c r="AW3" s="221" t="s">
        <v>470</v>
      </c>
      <c r="AX3" s="77" t="s">
        <v>471</v>
      </c>
      <c r="AY3" s="77" t="s">
        <v>472</v>
      </c>
      <c r="AZ3" s="222" t="s">
        <v>473</v>
      </c>
      <c r="BA3" s="215" t="s">
        <v>474</v>
      </c>
      <c r="BB3" s="215" t="s">
        <v>475</v>
      </c>
      <c r="BC3" s="221" t="s">
        <v>476</v>
      </c>
      <c r="BD3" s="222" t="s">
        <v>477</v>
      </c>
      <c r="BE3" s="215" t="s">
        <v>478</v>
      </c>
      <c r="BF3" s="215" t="s">
        <v>479</v>
      </c>
      <c r="BG3" s="222" t="s">
        <v>480</v>
      </c>
      <c r="BH3" s="224" t="s">
        <v>481</v>
      </c>
      <c r="BI3" s="225" t="s">
        <v>482</v>
      </c>
      <c r="BJ3" s="215" t="s">
        <v>483</v>
      </c>
      <c r="BK3" s="221" t="s">
        <v>484</v>
      </c>
      <c r="BL3" s="221" t="s">
        <v>485</v>
      </c>
      <c r="BM3" s="77" t="s">
        <v>486</v>
      </c>
      <c r="BN3" s="221" t="s">
        <v>487</v>
      </c>
      <c r="BO3" s="221" t="s">
        <v>488</v>
      </c>
      <c r="BP3" s="77" t="s">
        <v>489</v>
      </c>
      <c r="BQ3" s="77" t="s">
        <v>490</v>
      </c>
      <c r="BR3" s="222" t="s">
        <v>491</v>
      </c>
      <c r="BS3" s="215" t="s">
        <v>492</v>
      </c>
      <c r="BT3" s="221" t="s">
        <v>493</v>
      </c>
      <c r="BU3" s="221" t="s">
        <v>494</v>
      </c>
      <c r="BV3" s="224" t="s">
        <v>495</v>
      </c>
      <c r="BW3" s="221" t="s">
        <v>496</v>
      </c>
      <c r="BX3" s="221" t="s">
        <v>497</v>
      </c>
      <c r="BY3" s="224" t="s">
        <v>498</v>
      </c>
      <c r="BZ3" s="224" t="s">
        <v>499</v>
      </c>
      <c r="CA3" s="225" t="s">
        <v>500</v>
      </c>
      <c r="CB3" s="215" t="s">
        <v>501</v>
      </c>
      <c r="CC3" s="221" t="s">
        <v>502</v>
      </c>
      <c r="CD3" s="221" t="s">
        <v>503</v>
      </c>
      <c r="CE3" s="77" t="s">
        <v>504</v>
      </c>
      <c r="CF3" s="221" t="s">
        <v>505</v>
      </c>
      <c r="CG3" s="221" t="s">
        <v>506</v>
      </c>
      <c r="CH3" s="77" t="s">
        <v>507</v>
      </c>
      <c r="CI3" s="77" t="s">
        <v>508</v>
      </c>
      <c r="CJ3" s="229" t="s">
        <v>509</v>
      </c>
      <c r="CK3" s="215" t="s">
        <v>510</v>
      </c>
      <c r="CL3" s="221" t="s">
        <v>511</v>
      </c>
      <c r="CM3" s="221" t="s">
        <v>512</v>
      </c>
      <c r="CN3" s="224" t="s">
        <v>513</v>
      </c>
      <c r="CO3" s="221" t="s">
        <v>514</v>
      </c>
      <c r="CP3" s="221" t="s">
        <v>515</v>
      </c>
      <c r="CQ3" s="224" t="s">
        <v>516</v>
      </c>
      <c r="CR3" s="224" t="s">
        <v>517</v>
      </c>
      <c r="CT3" s="230"/>
      <c r="CU3" s="438" t="s">
        <v>518</v>
      </c>
      <c r="CV3" s="439"/>
      <c r="CW3" s="439"/>
      <c r="CX3" s="440"/>
      <c r="CY3" s="441" t="s">
        <v>519</v>
      </c>
      <c r="CZ3" s="442"/>
      <c r="DA3" s="442"/>
      <c r="DB3" s="443"/>
      <c r="DC3" s="249"/>
      <c r="DD3" s="249"/>
      <c r="DN3" s="136" t="s">
        <v>520</v>
      </c>
      <c r="DS3" s="136" t="s">
        <v>521</v>
      </c>
    </row>
    <row r="4" spans="1:124" s="56" customFormat="1" ht="132.75" customHeight="1" x14ac:dyDescent="0.35">
      <c r="A4" s="72" t="s">
        <v>522</v>
      </c>
      <c r="B4" s="72" t="s">
        <v>523</v>
      </c>
      <c r="C4" s="60" t="s">
        <v>524</v>
      </c>
      <c r="D4" s="72" t="s">
        <v>525</v>
      </c>
      <c r="E4" s="72" t="s">
        <v>526</v>
      </c>
      <c r="F4" s="216" t="s">
        <v>527</v>
      </c>
      <c r="G4" s="4" t="s">
        <v>528</v>
      </c>
      <c r="H4" s="217" t="s">
        <v>529</v>
      </c>
      <c r="I4" s="223" t="s">
        <v>530</v>
      </c>
      <c r="J4" s="223" t="s">
        <v>531</v>
      </c>
      <c r="K4" s="77" t="s">
        <v>532</v>
      </c>
      <c r="L4" s="221" t="s">
        <v>533</v>
      </c>
      <c r="M4" s="223" t="s">
        <v>534</v>
      </c>
      <c r="N4" s="77" t="s">
        <v>535</v>
      </c>
      <c r="O4" s="77" t="s">
        <v>536</v>
      </c>
      <c r="P4" s="224"/>
      <c r="Q4" s="221"/>
      <c r="R4" s="223" t="s">
        <v>537</v>
      </c>
      <c r="S4" s="221"/>
      <c r="T4" s="224"/>
      <c r="U4" s="221" t="s">
        <v>538</v>
      </c>
      <c r="V4" s="221" t="s">
        <v>534</v>
      </c>
      <c r="W4" s="77" t="s">
        <v>535</v>
      </c>
      <c r="X4" s="224" t="s">
        <v>536</v>
      </c>
      <c r="Y4" s="4"/>
      <c r="Z4" s="223"/>
      <c r="AA4" s="223" t="s">
        <v>539</v>
      </c>
      <c r="AB4" s="223"/>
      <c r="AC4" s="226"/>
      <c r="AD4" s="223"/>
      <c r="AE4" s="223"/>
      <c r="AF4" s="77" t="s">
        <v>535</v>
      </c>
      <c r="AG4" s="77" t="s">
        <v>540</v>
      </c>
      <c r="AH4" s="224"/>
      <c r="AI4" s="221"/>
      <c r="AJ4" s="223" t="s">
        <v>541</v>
      </c>
      <c r="AK4" s="221"/>
      <c r="AL4" s="224"/>
      <c r="AM4" s="221"/>
      <c r="AN4" s="221"/>
      <c r="AO4" s="77" t="s">
        <v>535</v>
      </c>
      <c r="AP4" s="224" t="s">
        <v>536</v>
      </c>
      <c r="AQ4" s="4"/>
      <c r="AR4" s="217"/>
      <c r="AS4" s="223" t="s">
        <v>542</v>
      </c>
      <c r="AT4" s="223"/>
      <c r="AU4" s="226"/>
      <c r="AV4" s="223"/>
      <c r="AW4" s="223"/>
      <c r="AX4" s="77" t="s">
        <v>535</v>
      </c>
      <c r="AY4" s="77" t="s">
        <v>536</v>
      </c>
      <c r="AZ4" s="224"/>
      <c r="BA4" s="221"/>
      <c r="BB4" s="227" t="s">
        <v>543</v>
      </c>
      <c r="BC4" s="221"/>
      <c r="BD4" s="220"/>
      <c r="BE4" s="212"/>
      <c r="BF4" s="212"/>
      <c r="BG4" s="77" t="s">
        <v>535</v>
      </c>
      <c r="BH4" s="224" t="s">
        <v>536</v>
      </c>
      <c r="BI4" s="4" t="s">
        <v>544</v>
      </c>
      <c r="BJ4" s="217" t="s">
        <v>529</v>
      </c>
      <c r="BK4" s="223" t="s">
        <v>545</v>
      </c>
      <c r="BL4" s="223" t="s">
        <v>546</v>
      </c>
      <c r="BM4" s="77" t="s">
        <v>532</v>
      </c>
      <c r="BN4" s="221" t="s">
        <v>547</v>
      </c>
      <c r="BO4" s="223" t="s">
        <v>534</v>
      </c>
      <c r="BP4" s="77" t="s">
        <v>535</v>
      </c>
      <c r="BQ4" s="77" t="s">
        <v>536</v>
      </c>
      <c r="BR4" s="228" t="s">
        <v>548</v>
      </c>
      <c r="BS4" s="217" t="s">
        <v>529</v>
      </c>
      <c r="BT4" s="223" t="s">
        <v>549</v>
      </c>
      <c r="BU4" s="223" t="s">
        <v>550</v>
      </c>
      <c r="BV4" s="224" t="s">
        <v>532</v>
      </c>
      <c r="BW4" s="221" t="s">
        <v>547</v>
      </c>
      <c r="BX4" s="223" t="s">
        <v>534</v>
      </c>
      <c r="BY4" s="77" t="s">
        <v>535</v>
      </c>
      <c r="BZ4" s="224" t="s">
        <v>551</v>
      </c>
      <c r="CA4" s="4" t="s">
        <v>552</v>
      </c>
      <c r="CB4" s="217" t="s">
        <v>529</v>
      </c>
      <c r="CC4" s="223" t="s">
        <v>553</v>
      </c>
      <c r="CD4" s="223" t="s">
        <v>554</v>
      </c>
      <c r="CE4" s="77" t="s">
        <v>532</v>
      </c>
      <c r="CF4" s="221" t="s">
        <v>547</v>
      </c>
      <c r="CG4" s="223" t="s">
        <v>534</v>
      </c>
      <c r="CH4" s="77" t="s">
        <v>535</v>
      </c>
      <c r="CI4" s="77" t="s">
        <v>540</v>
      </c>
      <c r="CJ4" s="228" t="s">
        <v>555</v>
      </c>
      <c r="CK4" s="217" t="s">
        <v>529</v>
      </c>
      <c r="CL4" s="223" t="s">
        <v>556</v>
      </c>
      <c r="CM4" s="223" t="s">
        <v>557</v>
      </c>
      <c r="CN4" s="224" t="s">
        <v>532</v>
      </c>
      <c r="CO4" s="221" t="s">
        <v>547</v>
      </c>
      <c r="CP4" s="223" t="s">
        <v>534</v>
      </c>
      <c r="CQ4" s="77" t="s">
        <v>535</v>
      </c>
      <c r="CR4" s="224" t="s">
        <v>558</v>
      </c>
      <c r="CT4" s="230"/>
      <c r="CU4" s="231" t="s">
        <v>559</v>
      </c>
      <c r="CV4" s="232" t="s">
        <v>405</v>
      </c>
      <c r="CW4" s="232" t="s">
        <v>560</v>
      </c>
      <c r="CX4" s="233" t="s">
        <v>407</v>
      </c>
      <c r="CY4" s="234" t="s">
        <v>559</v>
      </c>
      <c r="CZ4" s="232" t="s">
        <v>405</v>
      </c>
      <c r="DA4" s="232" t="s">
        <v>406</v>
      </c>
      <c r="DB4" s="233" t="s">
        <v>561</v>
      </c>
      <c r="DC4" s="250" t="s">
        <v>562</v>
      </c>
      <c r="DD4" s="250" t="s">
        <v>563</v>
      </c>
      <c r="DE4" s="251" t="s">
        <v>564</v>
      </c>
      <c r="DF4" s="252" t="s">
        <v>565</v>
      </c>
      <c r="DG4" s="253" t="s">
        <v>547</v>
      </c>
      <c r="DH4" s="254" t="s">
        <v>566</v>
      </c>
      <c r="DI4" s="133" t="s">
        <v>567</v>
      </c>
      <c r="DJ4" s="261"/>
      <c r="DK4" s="133"/>
      <c r="DL4" s="133"/>
      <c r="DM4" s="133"/>
      <c r="DN4" s="262"/>
      <c r="DO4" s="49" t="s">
        <v>568</v>
      </c>
      <c r="DP4" s="49" t="s">
        <v>569</v>
      </c>
      <c r="DQ4" s="49" t="s">
        <v>405</v>
      </c>
      <c r="DR4" s="267" t="s">
        <v>10</v>
      </c>
      <c r="DS4" s="56" t="s">
        <v>570</v>
      </c>
    </row>
    <row r="5" spans="1:124" x14ac:dyDescent="0.35">
      <c r="A5" s="1">
        <v>1</v>
      </c>
      <c r="B5" s="1" t="s">
        <v>571</v>
      </c>
      <c r="C5" s="56" t="s">
        <v>572</v>
      </c>
      <c r="D5" s="218">
        <v>0</v>
      </c>
      <c r="E5" s="6">
        <f>D6</f>
        <v>100000</v>
      </c>
      <c r="F5" s="218">
        <v>5000</v>
      </c>
      <c r="G5" s="39" t="str">
        <f>CV5&amp;"|"&amp;CW5&amp;"|"&amp;CX5</f>
        <v>1|2|120000</v>
      </c>
      <c r="H5" s="219" t="str">
        <f>CZ5&amp;"|"&amp;DA5&amp;"|"&amp;DB5</f>
        <v>1|2|24000</v>
      </c>
      <c r="I5" s="210">
        <f>DC5</f>
        <v>127200</v>
      </c>
      <c r="J5" s="210">
        <f>DE5</f>
        <v>120000</v>
      </c>
      <c r="K5" s="1">
        <f>AC14</f>
        <v>0</v>
      </c>
      <c r="L5" s="210">
        <f t="shared" ref="L5:N5" si="0">DG5</f>
        <v>1</v>
      </c>
      <c r="M5" s="210">
        <f t="shared" si="0"/>
        <v>0.3</v>
      </c>
      <c r="N5" s="1">
        <f t="shared" si="0"/>
        <v>6</v>
      </c>
      <c r="O5" s="1" t="s">
        <v>239</v>
      </c>
      <c r="P5" s="39" t="str">
        <f>CV6&amp;"|"&amp;CW6&amp;"|"&amp;CX6</f>
        <v>1|2|2000</v>
      </c>
      <c r="Q5" s="219" t="str">
        <f>CZ6&amp;"|"&amp;DA6&amp;"|"&amp;DB6</f>
        <v>1|2|400</v>
      </c>
      <c r="R5" s="210">
        <f>DC6</f>
        <v>2300</v>
      </c>
      <c r="S5" s="210">
        <f>DE6</f>
        <v>2000</v>
      </c>
      <c r="T5" s="1">
        <f>DF6</f>
        <v>0</v>
      </c>
      <c r="U5" s="210">
        <f t="shared" ref="U5:W5" si="1">DG6</f>
        <v>0.5</v>
      </c>
      <c r="V5" s="210">
        <f t="shared" si="1"/>
        <v>0.75</v>
      </c>
      <c r="W5" s="84">
        <f t="shared" si="1"/>
        <v>2</v>
      </c>
      <c r="X5" s="1" t="s">
        <v>239</v>
      </c>
      <c r="Y5" s="39" t="str">
        <f>CV7&amp;"|"&amp;CW7&amp;"|"&amp;CX7</f>
        <v>1|2|5000</v>
      </c>
      <c r="Z5" s="210" t="str">
        <f>CZ7&amp;"|"&amp;DA7&amp;"|"&amp;DB7</f>
        <v>1|2|1000</v>
      </c>
      <c r="AA5" s="210">
        <f>DC7</f>
        <v>5750</v>
      </c>
      <c r="AB5" s="210">
        <f>DE7</f>
        <v>5000</v>
      </c>
      <c r="AC5" s="1">
        <f>DF7</f>
        <v>0</v>
      </c>
      <c r="AD5" s="210">
        <f t="shared" ref="AD5:AF5" si="2">DG7</f>
        <v>1</v>
      </c>
      <c r="AE5" s="210">
        <f t="shared" si="2"/>
        <v>0.75</v>
      </c>
      <c r="AF5" s="84">
        <f t="shared" si="2"/>
        <v>4</v>
      </c>
      <c r="AG5" s="1" t="s">
        <v>239</v>
      </c>
      <c r="AH5" s="39" t="str">
        <f>CV8&amp;"|"&amp;CW8&amp;"|"&amp;CX8</f>
        <v>1|2|10000</v>
      </c>
      <c r="AI5" s="219" t="str">
        <f>CZ8&amp;"|"&amp;DA8&amp;"|"&amp;DB8</f>
        <v>1|2|2000</v>
      </c>
      <c r="AJ5" s="210">
        <f>DC8</f>
        <v>11500</v>
      </c>
      <c r="AK5" s="210">
        <f>DE8</f>
        <v>10000</v>
      </c>
      <c r="AL5" s="1">
        <f>DF8</f>
        <v>0</v>
      </c>
      <c r="AM5" s="210">
        <f t="shared" ref="AM5:AO5" si="3">DG8</f>
        <v>0.8</v>
      </c>
      <c r="AN5" s="210">
        <f t="shared" si="3"/>
        <v>0.75</v>
      </c>
      <c r="AO5" s="84">
        <f t="shared" si="3"/>
        <v>7</v>
      </c>
      <c r="AP5" s="1" t="s">
        <v>239</v>
      </c>
      <c r="AQ5" s="39" t="str">
        <f>CV9&amp;"|"&amp;CW9&amp;"|"&amp;CX9</f>
        <v>1|2|20000</v>
      </c>
      <c r="AR5" s="219" t="str">
        <f>CZ9&amp;"|"&amp;DA9&amp;"|"&amp;DB9</f>
        <v>1|2|4000</v>
      </c>
      <c r="AS5" s="210">
        <f>DC9</f>
        <v>22000</v>
      </c>
      <c r="AT5" s="210">
        <f>DE9</f>
        <v>20000</v>
      </c>
      <c r="AU5" s="1">
        <f>DF9</f>
        <v>0</v>
      </c>
      <c r="AV5" s="210">
        <f t="shared" ref="AV5:AX5" si="4">DG9</f>
        <v>0.5</v>
      </c>
      <c r="AW5" s="210">
        <f t="shared" si="4"/>
        <v>0.5</v>
      </c>
      <c r="AX5" s="84">
        <f t="shared" si="4"/>
        <v>9</v>
      </c>
      <c r="AY5" s="1" t="s">
        <v>239</v>
      </c>
      <c r="AZ5" s="39" t="str">
        <f>CV10&amp;"|"&amp;CW10&amp;"|"&amp;CX10</f>
        <v>1|2|40000</v>
      </c>
      <c r="BA5" s="219" t="str">
        <f>CZ10&amp;"|"&amp;DA10&amp;"|"&amp;DB10</f>
        <v>1|2|8000</v>
      </c>
      <c r="BB5" s="210">
        <f>DC10</f>
        <v>42400</v>
      </c>
      <c r="BC5" s="210">
        <f>DE10</f>
        <v>40000</v>
      </c>
      <c r="BD5" s="1">
        <f>DF10</f>
        <v>0</v>
      </c>
      <c r="BE5" s="210">
        <f>DG10</f>
        <v>1</v>
      </c>
      <c r="BF5" s="210">
        <f>DH10</f>
        <v>0.3</v>
      </c>
      <c r="BG5" s="84">
        <f>DI10</f>
        <v>10</v>
      </c>
      <c r="BH5" s="1" t="s">
        <v>239</v>
      </c>
      <c r="BI5" s="39" t="str">
        <f>CV11&amp;"|"&amp;CW11&amp;"|"&amp;CX11</f>
        <v>1|2|60000</v>
      </c>
      <c r="BJ5" s="219" t="str">
        <f>CZ11&amp;"|"&amp;DA11&amp;"|"&amp;DB11</f>
        <v>1|2|250</v>
      </c>
      <c r="BK5" s="210">
        <f>DC11</f>
        <v>60000</v>
      </c>
      <c r="BL5" s="210">
        <f>DE11</f>
        <v>60000</v>
      </c>
      <c r="BM5" s="1">
        <f>DF11</f>
        <v>0</v>
      </c>
      <c r="BN5" s="210">
        <f>DG11</f>
        <v>0</v>
      </c>
      <c r="BO5" s="210">
        <f>DH11</f>
        <v>0</v>
      </c>
      <c r="BP5" s="84">
        <f>DI11</f>
        <v>8</v>
      </c>
      <c r="BQ5" s="1" t="s">
        <v>239</v>
      </c>
      <c r="BR5" s="39" t="str">
        <f>CV12&amp;"|"&amp;CW12&amp;"|"&amp;CX12</f>
        <v>1|2|80000</v>
      </c>
      <c r="BS5" s="219" t="str">
        <f>CZ12&amp;"|"&amp;DA12&amp;"|"&amp;DB12</f>
        <v>1|2|260</v>
      </c>
      <c r="BT5" s="210">
        <f>DC12</f>
        <v>80000</v>
      </c>
      <c r="BU5" s="210">
        <f>DE12</f>
        <v>80000</v>
      </c>
      <c r="BV5" s="1">
        <f>DF12</f>
        <v>0</v>
      </c>
      <c r="BW5" s="210">
        <f>DG12</f>
        <v>0</v>
      </c>
      <c r="BX5" s="210">
        <f>DH12</f>
        <v>0</v>
      </c>
      <c r="BY5" s="84">
        <f>DI12</f>
        <v>5</v>
      </c>
      <c r="BZ5" s="1" t="s">
        <v>239</v>
      </c>
      <c r="CA5" s="39" t="str">
        <f>CV13&amp;"|"&amp;CW13&amp;"|"&amp;CX13</f>
        <v>1|2|100000</v>
      </c>
      <c r="CB5" s="219" t="str">
        <f>CZ13&amp;"|"&amp;DA13&amp;"|"&amp;DB13</f>
        <v>1|2|270</v>
      </c>
      <c r="CC5" s="210">
        <f>DC13</f>
        <v>100000</v>
      </c>
      <c r="CD5" s="210">
        <f>DE13</f>
        <v>100000</v>
      </c>
      <c r="CE5" s="1">
        <f>DF13</f>
        <v>0</v>
      </c>
      <c r="CF5" s="210">
        <f>DG13</f>
        <v>0</v>
      </c>
      <c r="CG5" s="210">
        <f>DH13</f>
        <v>0</v>
      </c>
      <c r="CH5" s="84">
        <f>DI13</f>
        <v>3</v>
      </c>
      <c r="CI5" s="1" t="s">
        <v>239</v>
      </c>
      <c r="CJ5" s="39" t="str">
        <f>CV14&amp;"|"&amp;CW14&amp;"|"&amp;CX14</f>
        <v>2|1204|1000</v>
      </c>
      <c r="CK5" s="219" t="str">
        <f>CZ14&amp;"|"&amp;DA14&amp;"|"&amp;DB14</f>
        <v>2|1204|280</v>
      </c>
      <c r="CL5" s="210">
        <f>DC14</f>
        <v>150000</v>
      </c>
      <c r="CM5" s="210">
        <f>DE14</f>
        <v>150000</v>
      </c>
      <c r="CN5" s="1">
        <v>1</v>
      </c>
      <c r="CO5" s="210">
        <f>DG14</f>
        <v>0</v>
      </c>
      <c r="CP5" s="210">
        <f>DH14</f>
        <v>0</v>
      </c>
      <c r="CQ5" s="84">
        <f>DI14</f>
        <v>1</v>
      </c>
      <c r="CR5" s="1" t="s">
        <v>573</v>
      </c>
      <c r="CS5" s="6"/>
      <c r="CT5" s="435" t="str">
        <f>"抽奖
第1档
"&amp;D5&amp;"~
"&amp;E5</f>
        <v>抽奖
第1档
0~
100000</v>
      </c>
      <c r="CU5" s="235" t="s">
        <v>391</v>
      </c>
      <c r="CV5" s="236">
        <f t="shared" ref="CV5:CV36" si="5">VLOOKUP(CU5,DN:DR,4,0)</f>
        <v>1</v>
      </c>
      <c r="CW5" s="236">
        <f t="shared" ref="CW5:CW36" si="6">VLOOKUP(CU5,DN:DR,5,0)</f>
        <v>2</v>
      </c>
      <c r="CX5" s="237">
        <v>120000</v>
      </c>
      <c r="CY5" s="235" t="str">
        <f t="shared" ref="CY5:CY36" si="7">CU5</f>
        <v>金币</v>
      </c>
      <c r="CZ5" s="238">
        <f t="shared" ref="CZ5:CZ36" si="8">VLOOKUP(CY5,DN:DR,4,0)</f>
        <v>1</v>
      </c>
      <c r="DA5" s="238">
        <f t="shared" ref="DA5:DA36" si="9">VLOOKUP(CY5,DN:DR,5,0)</f>
        <v>2</v>
      </c>
      <c r="DB5" s="237">
        <f t="shared" ref="DB5:DB10" si="10">ROUNDUP(CX5/5,0)</f>
        <v>24000</v>
      </c>
      <c r="DC5" s="238">
        <f t="shared" ref="DC5:DC36" si="11">DD5*DH5+DE5</f>
        <v>127200</v>
      </c>
      <c r="DD5" s="238">
        <f t="shared" ref="DD5:DD36" si="12">VLOOKUP(CY5,DN:DR,3,0)/$DP$7*DB5*VLOOKUP(CY5,DN:DS,6,0)</f>
        <v>24000</v>
      </c>
      <c r="DE5" s="255">
        <f t="shared" ref="DE5:DE36" si="13">VLOOKUP(CU5,DN:DR,3,0)/$DP$7*CX5*VLOOKUP(CU5,DN:DS,6,0)</f>
        <v>120000</v>
      </c>
      <c r="DF5" s="256">
        <v>1</v>
      </c>
      <c r="DG5" s="257">
        <v>1</v>
      </c>
      <c r="DH5" s="257">
        <v>0.3</v>
      </c>
      <c r="DI5" s="150">
        <v>6</v>
      </c>
      <c r="DJ5" s="263"/>
      <c r="DK5" s="1">
        <f>CX5*VLOOKUP(CU5,DN:DS,6,0)</f>
        <v>120000</v>
      </c>
      <c r="DL5" s="1">
        <f>VLOOKUP(CU5,DN:DR,3,0)</f>
        <v>1E-4</v>
      </c>
      <c r="DN5" s="10" t="s">
        <v>574</v>
      </c>
      <c r="DO5" s="11">
        <v>1</v>
      </c>
      <c r="DP5" s="11">
        <v>20</v>
      </c>
      <c r="DQ5" s="11">
        <v>1</v>
      </c>
      <c r="DR5" s="19"/>
      <c r="DS5" s="268">
        <v>1</v>
      </c>
    </row>
    <row r="6" spans="1:124" x14ac:dyDescent="0.35">
      <c r="A6" s="1">
        <v>2</v>
      </c>
      <c r="B6" s="1" t="s">
        <v>571</v>
      </c>
      <c r="C6" s="56" t="s">
        <v>575</v>
      </c>
      <c r="D6" s="218">
        <v>100000</v>
      </c>
      <c r="E6" s="6">
        <f>D7</f>
        <v>500000</v>
      </c>
      <c r="F6" s="218">
        <v>100000</v>
      </c>
      <c r="G6" s="39" t="str">
        <f>CV15&amp;"|"&amp;CW15&amp;"|"&amp;CX15</f>
        <v>1|2|250000</v>
      </c>
      <c r="H6" s="219" t="str">
        <f>CZ15&amp;"|"&amp;DA15&amp;"|"&amp;DB15</f>
        <v>1|2|50000</v>
      </c>
      <c r="I6" s="210">
        <f>DC15</f>
        <v>265000</v>
      </c>
      <c r="J6" s="210">
        <f>DE15</f>
        <v>250000</v>
      </c>
      <c r="K6" s="1">
        <f>AC24</f>
        <v>0</v>
      </c>
      <c r="L6" s="210">
        <f t="shared" ref="L6:N6" si="14">DG15</f>
        <v>1</v>
      </c>
      <c r="M6" s="210">
        <f t="shared" si="14"/>
        <v>0.3</v>
      </c>
      <c r="N6" s="1">
        <f t="shared" si="14"/>
        <v>8</v>
      </c>
      <c r="O6" s="1" t="s">
        <v>239</v>
      </c>
      <c r="P6" s="39" t="str">
        <f>CV16&amp;"|"&amp;CW16&amp;"|"&amp;CX16</f>
        <v>2|1003|2</v>
      </c>
      <c r="Q6" s="219" t="str">
        <f>CZ16&amp;"|"&amp;DA16&amp;"|"&amp;DB16</f>
        <v>2|1003|1</v>
      </c>
      <c r="R6" s="210">
        <f>DC16</f>
        <v>275000</v>
      </c>
      <c r="S6" s="210">
        <f>DE16</f>
        <v>200000</v>
      </c>
      <c r="T6" s="1">
        <f>DF16</f>
        <v>0</v>
      </c>
      <c r="U6" s="210">
        <f t="shared" ref="U6:W6" si="15">DG16</f>
        <v>0.5</v>
      </c>
      <c r="V6" s="210">
        <f t="shared" si="15"/>
        <v>0.75</v>
      </c>
      <c r="W6" s="84">
        <f t="shared" si="15"/>
        <v>10</v>
      </c>
      <c r="X6" s="1" t="s">
        <v>239</v>
      </c>
      <c r="Y6" s="39" t="str">
        <f>CV17&amp;"|"&amp;CW17&amp;"|"&amp;CX17</f>
        <v>1|2|60000</v>
      </c>
      <c r="Z6" s="210" t="str">
        <f>CZ17&amp;"|"&amp;DA17&amp;"|"&amp;DB17</f>
        <v>1|2|12000</v>
      </c>
      <c r="AA6" s="210">
        <f>DC17</f>
        <v>69000</v>
      </c>
      <c r="AB6" s="210">
        <f>DE17</f>
        <v>60000</v>
      </c>
      <c r="AC6" s="1">
        <f>DF17</f>
        <v>0</v>
      </c>
      <c r="AD6" s="210">
        <f t="shared" ref="AD6:AF6" si="16">DG17</f>
        <v>1</v>
      </c>
      <c r="AE6" s="210">
        <f t="shared" si="16"/>
        <v>0.75</v>
      </c>
      <c r="AF6" s="84">
        <f t="shared" si="16"/>
        <v>2</v>
      </c>
      <c r="AG6" s="1" t="s">
        <v>239</v>
      </c>
      <c r="AH6" s="39" t="str">
        <f>CV18&amp;"|"&amp;CW18&amp;"|"&amp;CX18</f>
        <v>1|2|100000</v>
      </c>
      <c r="AI6" s="219" t="str">
        <f>CZ18&amp;"|"&amp;DA18&amp;"|"&amp;DB18</f>
        <v>1|2|20000</v>
      </c>
      <c r="AJ6" s="210">
        <f>DC18</f>
        <v>115000</v>
      </c>
      <c r="AK6" s="210">
        <f>DE18</f>
        <v>100000</v>
      </c>
      <c r="AL6" s="1">
        <f>DF18</f>
        <v>0</v>
      </c>
      <c r="AM6" s="210">
        <f t="shared" ref="AM6:AO6" si="17">DG18</f>
        <v>0.5</v>
      </c>
      <c r="AN6" s="210">
        <f t="shared" si="17"/>
        <v>0.75</v>
      </c>
      <c r="AO6" s="84">
        <f t="shared" si="17"/>
        <v>4</v>
      </c>
      <c r="AP6" s="1" t="s">
        <v>239</v>
      </c>
      <c r="AQ6" s="39" t="str">
        <f>CV19&amp;"|"&amp;CW19&amp;"|"&amp;CX19</f>
        <v>1|2|200000</v>
      </c>
      <c r="AR6" s="219" t="str">
        <f>CZ19&amp;"|"&amp;DA19&amp;"|"&amp;DB19</f>
        <v>1|2|40000</v>
      </c>
      <c r="AS6" s="210">
        <f>DC19</f>
        <v>220000</v>
      </c>
      <c r="AT6" s="210">
        <f>DE19</f>
        <v>200000</v>
      </c>
      <c r="AU6" s="1">
        <f>DF19</f>
        <v>0</v>
      </c>
      <c r="AV6" s="210">
        <f t="shared" ref="AV6:AX6" si="18">DG19</f>
        <v>0.5</v>
      </c>
      <c r="AW6" s="210">
        <f t="shared" si="18"/>
        <v>0.5</v>
      </c>
      <c r="AX6" s="84">
        <f t="shared" si="18"/>
        <v>7</v>
      </c>
      <c r="AY6" s="1" t="s">
        <v>239</v>
      </c>
      <c r="AZ6" s="39" t="str">
        <f>CV20&amp;"|"&amp;CW20&amp;"|"&amp;CX20</f>
        <v>1|2|350000</v>
      </c>
      <c r="BA6" s="219" t="str">
        <f>CZ20&amp;"|"&amp;DA20&amp;"|"&amp;DB20</f>
        <v>1|2|70000</v>
      </c>
      <c r="BB6" s="210">
        <f>DC20</f>
        <v>371000</v>
      </c>
      <c r="BC6" s="210">
        <f>DE20</f>
        <v>350000</v>
      </c>
      <c r="BD6" s="1">
        <f>DF20</f>
        <v>0</v>
      </c>
      <c r="BE6" s="210">
        <f t="shared" ref="BE6:BG6" si="19">DG20</f>
        <v>1</v>
      </c>
      <c r="BF6" s="210">
        <f t="shared" si="19"/>
        <v>0.3</v>
      </c>
      <c r="BG6" s="84">
        <f t="shared" si="19"/>
        <v>5</v>
      </c>
      <c r="BH6" s="1" t="s">
        <v>239</v>
      </c>
      <c r="BI6" s="39" t="str">
        <f>CV21&amp;"|"&amp;CW21&amp;"|"&amp;CX21</f>
        <v>1|2|500000</v>
      </c>
      <c r="BJ6" s="219" t="str">
        <f>CZ21&amp;"|"&amp;DA21&amp;"|"&amp;DB21</f>
        <v>1|2|100000</v>
      </c>
      <c r="BK6" s="210">
        <f>DC21</f>
        <v>500000</v>
      </c>
      <c r="BL6" s="210">
        <f>DE21</f>
        <v>500000</v>
      </c>
      <c r="BM6" s="1">
        <f>DF21</f>
        <v>0</v>
      </c>
      <c r="BN6" s="210">
        <f>DG21</f>
        <v>0</v>
      </c>
      <c r="BO6" s="210">
        <f>DH21</f>
        <v>0</v>
      </c>
      <c r="BP6" s="84">
        <f>DI21</f>
        <v>3</v>
      </c>
      <c r="BQ6" s="1" t="s">
        <v>239</v>
      </c>
      <c r="BR6" s="39" t="str">
        <f>CV22&amp;"|"&amp;CW22&amp;"|"&amp;CX22</f>
        <v>1|1|10</v>
      </c>
      <c r="BS6" s="219" t="str">
        <f>CZ22&amp;"|"&amp;DA22&amp;"|"&amp;DB22</f>
        <v>1|1|2</v>
      </c>
      <c r="BT6" s="210">
        <f>DC22</f>
        <v>200000</v>
      </c>
      <c r="BU6" s="210">
        <f>DE22</f>
        <v>200000</v>
      </c>
      <c r="BV6" s="1">
        <f>DF22</f>
        <v>0</v>
      </c>
      <c r="BW6" s="210">
        <f>DG22</f>
        <v>0</v>
      </c>
      <c r="BX6" s="210">
        <f>DH22</f>
        <v>0</v>
      </c>
      <c r="BY6" s="84">
        <f>DI22</f>
        <v>9</v>
      </c>
      <c r="BZ6" s="1" t="s">
        <v>239</v>
      </c>
      <c r="CA6" s="39" t="str">
        <f>CV23&amp;"|"&amp;CW23&amp;"|"&amp;CX23</f>
        <v>1|1|25</v>
      </c>
      <c r="CB6" s="219" t="str">
        <f>CZ23&amp;"|"&amp;DA23&amp;"|"&amp;DB23</f>
        <v>1|1|5</v>
      </c>
      <c r="CC6" s="210">
        <f>DC23</f>
        <v>500000</v>
      </c>
      <c r="CD6" s="210">
        <f>DE23</f>
        <v>500000</v>
      </c>
      <c r="CE6" s="1">
        <f>DF23</f>
        <v>0</v>
      </c>
      <c r="CF6" s="210">
        <f>DG23</f>
        <v>0</v>
      </c>
      <c r="CG6" s="210">
        <f>DH23</f>
        <v>0</v>
      </c>
      <c r="CH6" s="84">
        <f>DI23</f>
        <v>6</v>
      </c>
      <c r="CI6" s="1" t="s">
        <v>239</v>
      </c>
      <c r="CJ6" s="39" t="str">
        <f>CV24&amp;"|"&amp;CW24&amp;"|"&amp;CX24</f>
        <v>2|1204|5000</v>
      </c>
      <c r="CK6" s="219" t="str">
        <f>CZ24&amp;"|"&amp;DA24&amp;"|"&amp;DB24</f>
        <v>2|1204|1000</v>
      </c>
      <c r="CL6" s="210">
        <f>DC24</f>
        <v>750000</v>
      </c>
      <c r="CM6" s="210">
        <f>DE24</f>
        <v>750000</v>
      </c>
      <c r="CN6" s="1">
        <v>1</v>
      </c>
      <c r="CO6" s="210">
        <f>DG24</f>
        <v>0</v>
      </c>
      <c r="CP6" s="210">
        <f>DH24</f>
        <v>0</v>
      </c>
      <c r="CQ6" s="84">
        <f>DI24</f>
        <v>1</v>
      </c>
      <c r="CR6" s="1" t="s">
        <v>573</v>
      </c>
      <c r="CS6" s="6"/>
      <c r="CT6" s="436"/>
      <c r="CU6" s="239" t="s">
        <v>391</v>
      </c>
      <c r="CV6" s="70">
        <f t="shared" si="5"/>
        <v>1</v>
      </c>
      <c r="CW6" s="70">
        <f t="shared" si="6"/>
        <v>2</v>
      </c>
      <c r="CX6" s="240">
        <v>2000</v>
      </c>
      <c r="CY6" s="239" t="str">
        <f t="shared" si="7"/>
        <v>金币</v>
      </c>
      <c r="CZ6" s="241">
        <f t="shared" si="8"/>
        <v>1</v>
      </c>
      <c r="DA6" s="241">
        <f t="shared" si="9"/>
        <v>2</v>
      </c>
      <c r="DB6" s="240">
        <f t="shared" si="10"/>
        <v>400</v>
      </c>
      <c r="DC6" s="241">
        <f t="shared" si="11"/>
        <v>2300</v>
      </c>
      <c r="DD6" s="241">
        <f t="shared" si="12"/>
        <v>400</v>
      </c>
      <c r="DE6" s="70">
        <f t="shared" si="13"/>
        <v>2000</v>
      </c>
      <c r="DF6" s="70">
        <v>0</v>
      </c>
      <c r="DG6" s="258">
        <v>0.5</v>
      </c>
      <c r="DH6" s="258">
        <v>0.75</v>
      </c>
      <c r="DI6" s="11">
        <v>2</v>
      </c>
      <c r="DJ6" s="264"/>
      <c r="DL6" s="1">
        <f>200*50*6%*5</f>
        <v>3000</v>
      </c>
      <c r="DN6" s="10" t="s">
        <v>375</v>
      </c>
      <c r="DO6" s="11">
        <f>DO7*20000</f>
        <v>0.1</v>
      </c>
      <c r="DP6" s="11">
        <f>DP7*20000</f>
        <v>2</v>
      </c>
      <c r="DQ6" s="11">
        <v>1</v>
      </c>
      <c r="DR6" s="19">
        <v>1</v>
      </c>
      <c r="DS6" s="268">
        <v>1</v>
      </c>
    </row>
    <row r="7" spans="1:124" x14ac:dyDescent="0.35">
      <c r="A7" s="1">
        <v>3</v>
      </c>
      <c r="B7" s="1" t="s">
        <v>571</v>
      </c>
      <c r="C7" s="56" t="s">
        <v>576</v>
      </c>
      <c r="D7" s="218">
        <v>500000</v>
      </c>
      <c r="E7" s="6">
        <f>D8</f>
        <v>1000000</v>
      </c>
      <c r="F7" s="6">
        <v>-1</v>
      </c>
      <c r="G7" s="39" t="str">
        <f>CV25&amp;"|"&amp;CW25&amp;"|"&amp;CX25</f>
        <v>1|2|200000</v>
      </c>
      <c r="H7" s="219" t="str">
        <f t="shared" ref="H7" si="20">CZ7&amp;"|"&amp;DA7&amp;"|"&amp;DB7</f>
        <v>1|2|1000</v>
      </c>
      <c r="I7" s="210">
        <f>DC25</f>
        <v>212000</v>
      </c>
      <c r="J7" s="210">
        <f>DE25</f>
        <v>200000</v>
      </c>
      <c r="K7" s="1">
        <f>AC34</f>
        <v>0</v>
      </c>
      <c r="L7" s="210">
        <f t="shared" ref="L7:N7" si="21">DG25</f>
        <v>1</v>
      </c>
      <c r="M7" s="210">
        <f t="shared" si="21"/>
        <v>0.3</v>
      </c>
      <c r="N7" s="1">
        <f t="shared" si="21"/>
        <v>2</v>
      </c>
      <c r="O7" s="1" t="s">
        <v>239</v>
      </c>
      <c r="P7" s="39" t="str">
        <f>CV26&amp;"|"&amp;CW26&amp;"|"&amp;CX26</f>
        <v>2|1003|3</v>
      </c>
      <c r="Q7" s="219" t="str">
        <f>CZ26&amp;"|"&amp;DA26&amp;"|"&amp;DB26</f>
        <v>2|1003|1</v>
      </c>
      <c r="R7" s="210">
        <f>DC26</f>
        <v>375000</v>
      </c>
      <c r="S7" s="210">
        <f>DE26</f>
        <v>300000</v>
      </c>
      <c r="T7" s="1">
        <f>DF26</f>
        <v>0</v>
      </c>
      <c r="U7" s="210">
        <f t="shared" ref="U7:W7" si="22">DG26</f>
        <v>1</v>
      </c>
      <c r="V7" s="210">
        <f t="shared" si="22"/>
        <v>0.75</v>
      </c>
      <c r="W7" s="84">
        <f t="shared" si="22"/>
        <v>9</v>
      </c>
      <c r="X7" s="1" t="s">
        <v>239</v>
      </c>
      <c r="Y7" s="39" t="str">
        <f>CV27&amp;"|"&amp;CW27&amp;"|"&amp;CX27</f>
        <v>2|1003|4</v>
      </c>
      <c r="Z7" s="210" t="str">
        <f>CZ27&amp;"|"&amp;DA27&amp;"|"&amp;DB27</f>
        <v>2|1003|1</v>
      </c>
      <c r="AA7" s="210">
        <f>DC27</f>
        <v>475000</v>
      </c>
      <c r="AB7" s="210">
        <f>DE27</f>
        <v>400000</v>
      </c>
      <c r="AC7" s="1">
        <f>DF27</f>
        <v>0</v>
      </c>
      <c r="AD7" s="210">
        <f t="shared" ref="AD7:AF7" si="23">DG27</f>
        <v>0.5</v>
      </c>
      <c r="AE7" s="210">
        <f t="shared" si="23"/>
        <v>0.75</v>
      </c>
      <c r="AF7" s="84">
        <f t="shared" si="23"/>
        <v>4</v>
      </c>
      <c r="AG7" s="1" t="s">
        <v>239</v>
      </c>
      <c r="AH7" s="39" t="str">
        <f>CV28&amp;"|"&amp;CW28&amp;"|"&amp;CX28</f>
        <v>1|2|400000</v>
      </c>
      <c r="AI7" s="219" t="str">
        <f>CZ28&amp;"|"&amp;DA28&amp;"|"&amp;DB28</f>
        <v>1|2|80000</v>
      </c>
      <c r="AJ7" s="210">
        <f>DC28</f>
        <v>460000</v>
      </c>
      <c r="AK7" s="210">
        <f>DE28</f>
        <v>400000</v>
      </c>
      <c r="AL7" s="1">
        <f>DF28</f>
        <v>0</v>
      </c>
      <c r="AM7" s="210">
        <f t="shared" ref="AM7:AO7" si="24">DG28</f>
        <v>1</v>
      </c>
      <c r="AN7" s="210">
        <f t="shared" si="24"/>
        <v>0.75</v>
      </c>
      <c r="AO7" s="84">
        <f t="shared" si="24"/>
        <v>7</v>
      </c>
      <c r="AP7" s="1" t="s">
        <v>239</v>
      </c>
      <c r="AQ7" s="39" t="str">
        <f>CV29&amp;"|"&amp;CW29&amp;"|"&amp;CX29</f>
        <v>1|2|600000</v>
      </c>
      <c r="AR7" s="219" t="str">
        <f>CZ29&amp;"|"&amp;DA29&amp;"|"&amp;DB29</f>
        <v>1|2|120000</v>
      </c>
      <c r="AS7" s="210">
        <f>DC29</f>
        <v>660000</v>
      </c>
      <c r="AT7" s="210">
        <f>DE29</f>
        <v>600000</v>
      </c>
      <c r="AU7" s="1">
        <f>DF29</f>
        <v>0</v>
      </c>
      <c r="AV7" s="210">
        <f t="shared" ref="AV7:AX7" si="25">DG29</f>
        <v>1</v>
      </c>
      <c r="AW7" s="210">
        <f t="shared" si="25"/>
        <v>0.5</v>
      </c>
      <c r="AX7" s="84">
        <f t="shared" si="25"/>
        <v>10</v>
      </c>
      <c r="AY7" s="1" t="s">
        <v>239</v>
      </c>
      <c r="AZ7" s="39" t="str">
        <f>CV30&amp;"|"&amp;CW30&amp;"|"&amp;CX30</f>
        <v>1|2|800000</v>
      </c>
      <c r="BA7" s="219" t="str">
        <f>CZ30&amp;"|"&amp;DA30&amp;"|"&amp;DB30</f>
        <v>1|2|160000</v>
      </c>
      <c r="BB7" s="210">
        <f>DC30</f>
        <v>848000</v>
      </c>
      <c r="BC7" s="210">
        <f>DE30</f>
        <v>800000</v>
      </c>
      <c r="BD7" s="1">
        <f>DF30</f>
        <v>0</v>
      </c>
      <c r="BE7" s="210">
        <f t="shared" ref="BE7:BG7" si="26">DG30</f>
        <v>1</v>
      </c>
      <c r="BF7" s="210">
        <f t="shared" si="26"/>
        <v>0.3</v>
      </c>
      <c r="BG7" s="84">
        <f t="shared" si="26"/>
        <v>5</v>
      </c>
      <c r="BH7" s="1" t="s">
        <v>239</v>
      </c>
      <c r="BI7" s="39" t="str">
        <f>CV31&amp;"|"&amp;CW31&amp;"|"&amp;CX31</f>
        <v>1|2|1000000</v>
      </c>
      <c r="BJ7" s="219" t="str">
        <f>CZ31&amp;"|"&amp;DA31&amp;"|"&amp;DB31</f>
        <v>1|2|100</v>
      </c>
      <c r="BK7" s="210">
        <f>DC31</f>
        <v>1000000</v>
      </c>
      <c r="BL7" s="210">
        <f>DE31</f>
        <v>1000000</v>
      </c>
      <c r="BM7" s="1">
        <f>DF31</f>
        <v>0</v>
      </c>
      <c r="BN7" s="210">
        <f>DG31</f>
        <v>0</v>
      </c>
      <c r="BO7" s="210">
        <f>DH31</f>
        <v>0</v>
      </c>
      <c r="BP7" s="84">
        <f>DI31</f>
        <v>3</v>
      </c>
      <c r="BQ7" s="1" t="s">
        <v>239</v>
      </c>
      <c r="BR7" s="39" t="str">
        <f>CV32&amp;"|"&amp;CW32&amp;"|"&amp;CX32</f>
        <v>2|1204|10000</v>
      </c>
      <c r="BS7" s="219" t="str">
        <f>CZ32&amp;"|"&amp;DA32&amp;"|"&amp;DB32</f>
        <v>2|1204|101</v>
      </c>
      <c r="BT7" s="210">
        <f>DC32</f>
        <v>1500000</v>
      </c>
      <c r="BU7" s="210">
        <f>DE32</f>
        <v>1500000</v>
      </c>
      <c r="BV7" s="1">
        <f>DF32</f>
        <v>0</v>
      </c>
      <c r="BW7" s="210">
        <f>DG32</f>
        <v>0</v>
      </c>
      <c r="BX7" s="210">
        <f>DH32</f>
        <v>0</v>
      </c>
      <c r="BY7" s="84">
        <f>DI32</f>
        <v>1</v>
      </c>
      <c r="BZ7" s="1" t="s">
        <v>577</v>
      </c>
      <c r="CA7" s="39" t="str">
        <f>CV33&amp;"|"&amp;CW33&amp;"|"&amp;CX33</f>
        <v>1|1|40</v>
      </c>
      <c r="CB7" s="219" t="str">
        <f>CZ33&amp;"|"&amp;DA33&amp;"|"&amp;DB33</f>
        <v>1|1|102</v>
      </c>
      <c r="CC7" s="210">
        <f>DC33</f>
        <v>800000</v>
      </c>
      <c r="CD7" s="210">
        <f>DE33</f>
        <v>800000</v>
      </c>
      <c r="CE7" s="1">
        <f>DF33</f>
        <v>0</v>
      </c>
      <c r="CF7" s="210">
        <f>DG33</f>
        <v>0</v>
      </c>
      <c r="CG7" s="210">
        <f>DH33</f>
        <v>0</v>
      </c>
      <c r="CH7" s="84">
        <f>DI33</f>
        <v>8</v>
      </c>
      <c r="CI7" s="1" t="s">
        <v>239</v>
      </c>
      <c r="CJ7" s="39" t="str">
        <f>CV34&amp;"|"&amp;CW34&amp;"|"&amp;CX34</f>
        <v>2|1005|1</v>
      </c>
      <c r="CK7" s="219" t="str">
        <f>CZ34&amp;"|"&amp;DA34&amp;"|"&amp;DB34</f>
        <v>2|1005|103</v>
      </c>
      <c r="CL7" s="210">
        <f>DC34</f>
        <v>1000000</v>
      </c>
      <c r="CM7" s="210">
        <f>DE34</f>
        <v>1000000</v>
      </c>
      <c r="CN7" s="1">
        <v>1</v>
      </c>
      <c r="CO7" s="210">
        <f>DG34</f>
        <v>0</v>
      </c>
      <c r="CP7" s="210">
        <f>DH34</f>
        <v>0</v>
      </c>
      <c r="CQ7" s="84">
        <f>DI34</f>
        <v>6</v>
      </c>
      <c r="CR7" s="1" t="s">
        <v>573</v>
      </c>
      <c r="CS7" s="6"/>
      <c r="CT7" s="436"/>
      <c r="CU7" s="239" t="s">
        <v>391</v>
      </c>
      <c r="CV7" s="70">
        <f t="shared" si="5"/>
        <v>1</v>
      </c>
      <c r="CW7" s="70">
        <f t="shared" si="6"/>
        <v>2</v>
      </c>
      <c r="CX7" s="240">
        <v>5000</v>
      </c>
      <c r="CY7" s="239" t="str">
        <f t="shared" si="7"/>
        <v>金币</v>
      </c>
      <c r="CZ7" s="241">
        <f t="shared" si="8"/>
        <v>1</v>
      </c>
      <c r="DA7" s="241">
        <f t="shared" si="9"/>
        <v>2</v>
      </c>
      <c r="DB7" s="240">
        <f t="shared" si="10"/>
        <v>1000</v>
      </c>
      <c r="DC7" s="241">
        <f t="shared" si="11"/>
        <v>5750</v>
      </c>
      <c r="DD7" s="241">
        <f t="shared" si="12"/>
        <v>1000</v>
      </c>
      <c r="DE7" s="70">
        <f t="shared" si="13"/>
        <v>5000</v>
      </c>
      <c r="DF7" s="70">
        <v>0</v>
      </c>
      <c r="DG7" s="258">
        <v>1</v>
      </c>
      <c r="DH7" s="258">
        <v>0.75</v>
      </c>
      <c r="DI7" s="11">
        <v>4</v>
      </c>
      <c r="DJ7" s="264"/>
      <c r="DL7" s="1">
        <f>1000*170*6%*10</f>
        <v>102000</v>
      </c>
      <c r="DN7" s="10" t="s">
        <v>391</v>
      </c>
      <c r="DO7" s="11">
        <f>1/200000</f>
        <v>5.0000000000000004E-6</v>
      </c>
      <c r="DP7" s="11">
        <f>1/10000</f>
        <v>1E-4</v>
      </c>
      <c r="DQ7" s="11">
        <v>1</v>
      </c>
      <c r="DR7" s="19">
        <v>2</v>
      </c>
      <c r="DS7" s="268">
        <v>1</v>
      </c>
    </row>
    <row r="8" spans="1:124" x14ac:dyDescent="0.35">
      <c r="A8" s="1">
        <v>4</v>
      </c>
      <c r="B8" s="1" t="s">
        <v>571</v>
      </c>
      <c r="C8" s="56" t="s">
        <v>578</v>
      </c>
      <c r="D8" s="218">
        <v>1000000</v>
      </c>
      <c r="E8" s="6">
        <f>D9</f>
        <v>2000000</v>
      </c>
      <c r="F8" s="6">
        <v>-1</v>
      </c>
      <c r="G8" s="39" t="str">
        <f>CV35&amp;"|"&amp;CW35&amp;"|"&amp;CX35</f>
        <v>1|2|750000</v>
      </c>
      <c r="H8" s="219" t="str">
        <f>CZ35&amp;"|"&amp;DA35&amp;"|"&amp;DB35</f>
        <v>1|2|150000</v>
      </c>
      <c r="I8" s="210">
        <f>DC35</f>
        <v>795000</v>
      </c>
      <c r="J8" s="210">
        <f>DE35</f>
        <v>750000</v>
      </c>
      <c r="K8" s="1">
        <f>AC44</f>
        <v>0</v>
      </c>
      <c r="L8" s="210">
        <f t="shared" ref="L8:N8" si="27">DG35</f>
        <v>1</v>
      </c>
      <c r="M8" s="210">
        <f t="shared" si="27"/>
        <v>0.3</v>
      </c>
      <c r="N8" s="1">
        <f t="shared" si="27"/>
        <v>4</v>
      </c>
      <c r="O8" s="1" t="s">
        <v>239</v>
      </c>
      <c r="P8" s="39" t="str">
        <f>CV36&amp;"|"&amp;CW36&amp;"|"&amp;CX36</f>
        <v>2|1003|4</v>
      </c>
      <c r="Q8" s="219" t="str">
        <f>CZ36&amp;"|"&amp;DA36&amp;"|"&amp;DB36</f>
        <v>2|1003|1</v>
      </c>
      <c r="R8" s="210">
        <f>DC36</f>
        <v>475000</v>
      </c>
      <c r="S8" s="210">
        <f>DE36</f>
        <v>400000</v>
      </c>
      <c r="T8" s="1">
        <f>DF36</f>
        <v>0</v>
      </c>
      <c r="U8" s="210">
        <f t="shared" ref="U8:W8" si="28">DG36</f>
        <v>1</v>
      </c>
      <c r="V8" s="210">
        <f t="shared" si="28"/>
        <v>0.75</v>
      </c>
      <c r="W8" s="84">
        <f t="shared" si="28"/>
        <v>9</v>
      </c>
      <c r="X8" s="1" t="s">
        <v>239</v>
      </c>
      <c r="Y8" s="39" t="str">
        <f>CV37&amp;"|"&amp;CW37&amp;"|"&amp;CX37</f>
        <v>2|1003|6</v>
      </c>
      <c r="Z8" s="210" t="str">
        <f>CZ37&amp;"|"&amp;DA37&amp;"|"&amp;DB37</f>
        <v>2|1003|2</v>
      </c>
      <c r="AA8" s="210">
        <f>DC37</f>
        <v>750000</v>
      </c>
      <c r="AB8" s="210">
        <f>DE37</f>
        <v>600000</v>
      </c>
      <c r="AC8" s="1">
        <f>DF37</f>
        <v>0</v>
      </c>
      <c r="AD8" s="210">
        <f t="shared" ref="AD8:AF8" si="29">DG37</f>
        <v>0.5</v>
      </c>
      <c r="AE8" s="210">
        <f t="shared" si="29"/>
        <v>0.75</v>
      </c>
      <c r="AF8" s="84">
        <f t="shared" si="29"/>
        <v>7</v>
      </c>
      <c r="AG8" s="1" t="s">
        <v>239</v>
      </c>
      <c r="AH8" s="39" t="str">
        <f>CV38&amp;"|"&amp;CW38&amp;"|"&amp;CX38</f>
        <v>1|2|800000</v>
      </c>
      <c r="AI8" s="219" t="str">
        <f>CZ38&amp;"|"&amp;DA38&amp;"|"&amp;DB38</f>
        <v>1|2|160000</v>
      </c>
      <c r="AJ8" s="210">
        <f>DC38</f>
        <v>920000</v>
      </c>
      <c r="AK8" s="210">
        <f>DE38</f>
        <v>800000</v>
      </c>
      <c r="AL8" s="1">
        <f>DF38</f>
        <v>0</v>
      </c>
      <c r="AM8" s="210">
        <f t="shared" ref="AM8:AO8" si="30">DG38</f>
        <v>1</v>
      </c>
      <c r="AN8" s="210">
        <f t="shared" si="30"/>
        <v>0.75</v>
      </c>
      <c r="AO8" s="84">
        <f t="shared" si="30"/>
        <v>2</v>
      </c>
      <c r="AP8" s="1" t="s">
        <v>239</v>
      </c>
      <c r="AQ8" s="39" t="str">
        <f>CV39&amp;"|"&amp;CW39&amp;"|"&amp;CX39</f>
        <v>1|2|1000000</v>
      </c>
      <c r="AR8" s="219" t="str">
        <f>CZ39&amp;"|"&amp;DA39&amp;"|"&amp;DB39</f>
        <v>1|2|200000</v>
      </c>
      <c r="AS8" s="210">
        <f>DC39</f>
        <v>1100000</v>
      </c>
      <c r="AT8" s="210">
        <f>DE39</f>
        <v>1000000</v>
      </c>
      <c r="AU8" s="1">
        <f>DF39</f>
        <v>0</v>
      </c>
      <c r="AV8" s="210">
        <f t="shared" ref="AV8:AX8" si="31">DG39</f>
        <v>1</v>
      </c>
      <c r="AW8" s="210">
        <f t="shared" si="31"/>
        <v>0.5</v>
      </c>
      <c r="AX8" s="84">
        <f t="shared" si="31"/>
        <v>10</v>
      </c>
      <c r="AY8" s="1" t="s">
        <v>239</v>
      </c>
      <c r="AZ8" s="39" t="str">
        <f>CV40&amp;"|"&amp;CW40&amp;"|"&amp;CX40</f>
        <v>1|2|1500000</v>
      </c>
      <c r="BA8" s="219" t="str">
        <f>CZ40&amp;"|"&amp;DA40&amp;"|"&amp;DB40</f>
        <v>1|2|300000</v>
      </c>
      <c r="BB8" s="210">
        <f>DC40</f>
        <v>1590000</v>
      </c>
      <c r="BC8" s="210">
        <f>DE40</f>
        <v>1500000</v>
      </c>
      <c r="BD8" s="1">
        <f>DF40</f>
        <v>0</v>
      </c>
      <c r="BE8" s="210">
        <f t="shared" ref="BE8:BG8" si="32">DG40</f>
        <v>1</v>
      </c>
      <c r="BF8" s="210">
        <f t="shared" si="32"/>
        <v>0.3</v>
      </c>
      <c r="BG8" s="84">
        <f t="shared" si="32"/>
        <v>8</v>
      </c>
      <c r="BH8" s="1" t="s">
        <v>239</v>
      </c>
      <c r="BI8" s="39" t="str">
        <f>CV41&amp;"|"&amp;CW41&amp;"|"&amp;CX41</f>
        <v>2|1204|20000</v>
      </c>
      <c r="BJ8" s="219" t="str">
        <f>CZ41&amp;"|"&amp;DA41&amp;"|"&amp;DB41</f>
        <v>2|1204|4000</v>
      </c>
      <c r="BK8" s="210">
        <f>DC41</f>
        <v>3000000</v>
      </c>
      <c r="BL8" s="210">
        <f>DE41</f>
        <v>3000000</v>
      </c>
      <c r="BM8" s="1">
        <f>DF41</f>
        <v>0</v>
      </c>
      <c r="BN8" s="210">
        <f>DG41</f>
        <v>0</v>
      </c>
      <c r="BO8" s="210">
        <f>DH41</f>
        <v>0</v>
      </c>
      <c r="BP8" s="84">
        <f>DI41</f>
        <v>3</v>
      </c>
      <c r="BQ8" s="1" t="s">
        <v>239</v>
      </c>
      <c r="BR8" s="39" t="str">
        <f>CV42&amp;"|"&amp;CW42&amp;"|"&amp;CX42</f>
        <v>1|1|80</v>
      </c>
      <c r="BS8" s="219" t="str">
        <f>CZ42&amp;"|"&amp;DA42&amp;"|"&amp;DB42</f>
        <v>1|1|16</v>
      </c>
      <c r="BT8" s="210">
        <f>DC42</f>
        <v>1600000</v>
      </c>
      <c r="BU8" s="210">
        <f>DE42</f>
        <v>1600000</v>
      </c>
      <c r="BV8" s="1">
        <f>DF42</f>
        <v>0</v>
      </c>
      <c r="BW8" s="210">
        <f>DG42</f>
        <v>0</v>
      </c>
      <c r="BX8" s="210">
        <f>DH42</f>
        <v>0</v>
      </c>
      <c r="BY8" s="84">
        <f>DI42</f>
        <v>5</v>
      </c>
      <c r="BZ8" s="1" t="s">
        <v>239</v>
      </c>
      <c r="CA8" s="39" t="str">
        <f>CV43&amp;"|"&amp;CW43&amp;"|"&amp;CX43</f>
        <v>2|1005|2</v>
      </c>
      <c r="CB8" s="219" t="str">
        <f>CZ43&amp;"|"&amp;DA43&amp;"|"&amp;DB43</f>
        <v>2|1005|1</v>
      </c>
      <c r="CC8" s="210">
        <f>DC43</f>
        <v>2000000</v>
      </c>
      <c r="CD8" s="210">
        <f>DE43</f>
        <v>2000000</v>
      </c>
      <c r="CE8" s="1">
        <f>DF43</f>
        <v>0</v>
      </c>
      <c r="CF8" s="210">
        <f>DG43</f>
        <v>0</v>
      </c>
      <c r="CG8" s="210">
        <f>DH43</f>
        <v>0</v>
      </c>
      <c r="CH8" s="84">
        <f>DI43</f>
        <v>6</v>
      </c>
      <c r="CI8" s="1" t="s">
        <v>573</v>
      </c>
      <c r="CJ8" s="39" t="str">
        <f>CV44&amp;"|"&amp;CW44&amp;"|"&amp;CX44</f>
        <v>2|1005|3</v>
      </c>
      <c r="CK8" s="219" t="str">
        <f>CZ44&amp;"|"&amp;DA44&amp;"|"&amp;DB44</f>
        <v>2|1005|1</v>
      </c>
      <c r="CL8" s="210">
        <f>DC44</f>
        <v>3000000</v>
      </c>
      <c r="CM8" s="210">
        <f>DE44</f>
        <v>3000000</v>
      </c>
      <c r="CN8" s="1">
        <v>1</v>
      </c>
      <c r="CO8" s="210">
        <f>DG44</f>
        <v>0</v>
      </c>
      <c r="CP8" s="210">
        <f>DH44</f>
        <v>0</v>
      </c>
      <c r="CQ8" s="84">
        <f>DI44</f>
        <v>1</v>
      </c>
      <c r="CR8" s="1" t="s">
        <v>577</v>
      </c>
      <c r="CS8" s="6"/>
      <c r="CT8" s="436"/>
      <c r="CU8" s="239" t="s">
        <v>391</v>
      </c>
      <c r="CV8" s="70">
        <f t="shared" si="5"/>
        <v>1</v>
      </c>
      <c r="CW8" s="70">
        <f t="shared" si="6"/>
        <v>2</v>
      </c>
      <c r="CX8" s="240">
        <v>10000</v>
      </c>
      <c r="CY8" s="239" t="str">
        <f t="shared" si="7"/>
        <v>金币</v>
      </c>
      <c r="CZ8" s="241">
        <f t="shared" si="8"/>
        <v>1</v>
      </c>
      <c r="DA8" s="241">
        <f t="shared" si="9"/>
        <v>2</v>
      </c>
      <c r="DB8" s="240">
        <f t="shared" si="10"/>
        <v>2000</v>
      </c>
      <c r="DC8" s="241">
        <f t="shared" si="11"/>
        <v>11500</v>
      </c>
      <c r="DD8" s="241">
        <f t="shared" si="12"/>
        <v>2000</v>
      </c>
      <c r="DE8" s="70">
        <f t="shared" si="13"/>
        <v>10000</v>
      </c>
      <c r="DF8" s="70">
        <v>0</v>
      </c>
      <c r="DG8" s="258">
        <v>0.8</v>
      </c>
      <c r="DH8" s="258">
        <v>0.75</v>
      </c>
      <c r="DI8" s="11">
        <v>7</v>
      </c>
      <c r="DJ8" s="264"/>
      <c r="DN8" s="10" t="s">
        <v>412</v>
      </c>
      <c r="DO8" s="11">
        <f>DP8/20</f>
        <v>0.1</v>
      </c>
      <c r="DP8" s="11">
        <v>2</v>
      </c>
      <c r="DQ8" s="11">
        <v>2</v>
      </c>
      <c r="DR8" s="19">
        <v>1001</v>
      </c>
      <c r="DS8" s="268">
        <v>1</v>
      </c>
    </row>
    <row r="9" spans="1:124" x14ac:dyDescent="0.35">
      <c r="A9" s="1">
        <v>5</v>
      </c>
      <c r="B9" s="1" t="s">
        <v>571</v>
      </c>
      <c r="C9" s="56" t="s">
        <v>579</v>
      </c>
      <c r="D9" s="218">
        <v>2000000</v>
      </c>
      <c r="E9" s="6">
        <f>D10</f>
        <v>6000000</v>
      </c>
      <c r="F9" s="6">
        <v>-1</v>
      </c>
      <c r="G9" s="39" t="str">
        <f>CV45&amp;"|"&amp;CW45&amp;"|"&amp;CX45</f>
        <v>1|2|2000000</v>
      </c>
      <c r="H9" s="219" t="str">
        <f>CZ45&amp;"|"&amp;DA45&amp;"|"&amp;DB45</f>
        <v>1|2|400000</v>
      </c>
      <c r="I9" s="210">
        <f>DC45</f>
        <v>2120000</v>
      </c>
      <c r="J9" s="210">
        <f>DE45</f>
        <v>2000000</v>
      </c>
      <c r="K9" s="1">
        <f>AC54</f>
        <v>0</v>
      </c>
      <c r="L9" s="210">
        <f t="shared" ref="L9:N9" si="33">DG45</f>
        <v>1</v>
      </c>
      <c r="M9" s="210">
        <f t="shared" si="33"/>
        <v>0.3</v>
      </c>
      <c r="N9" s="1">
        <f t="shared" si="33"/>
        <v>7</v>
      </c>
      <c r="O9" s="1" t="s">
        <v>577</v>
      </c>
      <c r="P9" s="39" t="str">
        <f>CV46&amp;"|"&amp;CW46&amp;"|"&amp;CX46</f>
        <v>1|2|1000000</v>
      </c>
      <c r="Q9" s="219" t="str">
        <f>CZ46&amp;"|"&amp;DA46&amp;"|"&amp;DB46</f>
        <v>1|2|200000</v>
      </c>
      <c r="R9" s="210">
        <f>DC46</f>
        <v>1150000</v>
      </c>
      <c r="S9" s="210">
        <f>DE46</f>
        <v>1000000</v>
      </c>
      <c r="T9" s="1">
        <f>DF46</f>
        <v>0</v>
      </c>
      <c r="U9" s="210">
        <f t="shared" ref="U9:W9" si="34">DG46</f>
        <v>1</v>
      </c>
      <c r="V9" s="210">
        <f t="shared" si="34"/>
        <v>0.75</v>
      </c>
      <c r="W9" s="84">
        <f t="shared" si="34"/>
        <v>2</v>
      </c>
      <c r="X9" s="1" t="s">
        <v>239</v>
      </c>
      <c r="Y9" s="39" t="str">
        <f>CV47&amp;"|"&amp;CW47&amp;"|"&amp;CX47</f>
        <v>1|2|1500000</v>
      </c>
      <c r="Z9" s="210" t="str">
        <f>CZ47&amp;"|"&amp;DA47&amp;"|"&amp;DB47</f>
        <v>1|2|300000</v>
      </c>
      <c r="AA9" s="210">
        <f>DC47</f>
        <v>1725000</v>
      </c>
      <c r="AB9" s="210">
        <f>DE47</f>
        <v>1500000</v>
      </c>
      <c r="AC9" s="1">
        <f>DF47</f>
        <v>0</v>
      </c>
      <c r="AD9" s="210">
        <f t="shared" ref="AD9:AF9" si="35">DG47</f>
        <v>0.5</v>
      </c>
      <c r="AE9" s="210">
        <f t="shared" si="35"/>
        <v>0.75</v>
      </c>
      <c r="AF9" s="84">
        <f t="shared" si="35"/>
        <v>4</v>
      </c>
      <c r="AG9" s="1" t="s">
        <v>239</v>
      </c>
      <c r="AH9" s="39" t="str">
        <f>CV48&amp;"|"&amp;CW48&amp;"|"&amp;CX48</f>
        <v>1|2|2500000</v>
      </c>
      <c r="AI9" s="219" t="str">
        <f>CZ48&amp;"|"&amp;DA48&amp;"|"&amp;DB48</f>
        <v>1|2|500000</v>
      </c>
      <c r="AJ9" s="210">
        <f>DC48</f>
        <v>2875000</v>
      </c>
      <c r="AK9" s="210">
        <f>DE48</f>
        <v>2500000</v>
      </c>
      <c r="AL9" s="1">
        <f>DF48</f>
        <v>0</v>
      </c>
      <c r="AM9" s="210">
        <f t="shared" ref="AM9:AO9" si="36">DG48</f>
        <v>1</v>
      </c>
      <c r="AN9" s="210">
        <f t="shared" si="36"/>
        <v>0.75</v>
      </c>
      <c r="AO9" s="84">
        <f t="shared" si="36"/>
        <v>9</v>
      </c>
      <c r="AP9" s="1" t="s">
        <v>239</v>
      </c>
      <c r="AQ9" s="39" t="str">
        <f>CV49&amp;"|"&amp;CW49&amp;"|"&amp;CX49</f>
        <v>1|2|3500000</v>
      </c>
      <c r="AR9" s="219" t="str">
        <f>CZ49&amp;"|"&amp;DA49&amp;"|"&amp;DB49</f>
        <v>1|2|700000</v>
      </c>
      <c r="AS9" s="210">
        <f>DC49</f>
        <v>3850000</v>
      </c>
      <c r="AT9" s="210">
        <f>DE49</f>
        <v>3500000</v>
      </c>
      <c r="AU9" s="1">
        <f>DF49</f>
        <v>0</v>
      </c>
      <c r="AV9" s="210">
        <f t="shared" ref="AV9:AX9" si="37">DG49</f>
        <v>1</v>
      </c>
      <c r="AW9" s="210">
        <f t="shared" si="37"/>
        <v>0.5</v>
      </c>
      <c r="AX9" s="84">
        <f t="shared" si="37"/>
        <v>10</v>
      </c>
      <c r="AY9" s="1" t="s">
        <v>239</v>
      </c>
      <c r="AZ9" s="39" t="str">
        <f>CV50&amp;"|"&amp;CW50&amp;"|"&amp;CX50</f>
        <v>1|2|4500000</v>
      </c>
      <c r="BA9" s="219" t="str">
        <f>CZ50&amp;"|"&amp;DA50&amp;"|"&amp;DB50</f>
        <v>1|2|900000</v>
      </c>
      <c r="BB9" s="210">
        <f>DC50</f>
        <v>4770000</v>
      </c>
      <c r="BC9" s="210">
        <f>DE50</f>
        <v>4500000</v>
      </c>
      <c r="BD9" s="1">
        <f>DF50</f>
        <v>0</v>
      </c>
      <c r="BE9" s="210">
        <f t="shared" ref="BE9:BG9" si="38">DG50</f>
        <v>1</v>
      </c>
      <c r="BF9" s="210">
        <f t="shared" si="38"/>
        <v>0.3</v>
      </c>
      <c r="BG9" s="84">
        <f t="shared" si="38"/>
        <v>5</v>
      </c>
      <c r="BH9" s="1" t="s">
        <v>573</v>
      </c>
      <c r="BI9" s="39" t="str">
        <f>CV51&amp;"|"&amp;CW51&amp;"|"&amp;CX51</f>
        <v>2|1204|35000</v>
      </c>
      <c r="BJ9" s="219" t="str">
        <f>CZ51&amp;"|"&amp;DA51&amp;"|"&amp;DB51</f>
        <v>2|1204|7000</v>
      </c>
      <c r="BK9" s="210">
        <f>DC51</f>
        <v>5250000</v>
      </c>
      <c r="BL9" s="210">
        <f>DE51</f>
        <v>5250000</v>
      </c>
      <c r="BM9" s="1">
        <f>DF51</f>
        <v>0</v>
      </c>
      <c r="BN9" s="210">
        <f>DG51</f>
        <v>0</v>
      </c>
      <c r="BO9" s="210">
        <f>DH51</f>
        <v>0</v>
      </c>
      <c r="BP9" s="84">
        <f>DI51</f>
        <v>3</v>
      </c>
      <c r="BQ9" s="1" t="s">
        <v>573</v>
      </c>
      <c r="BR9" s="39" t="str">
        <f>CV52&amp;"|"&amp;CW52&amp;"|"&amp;CX52</f>
        <v>1|1|200</v>
      </c>
      <c r="BS9" s="219" t="str">
        <f>CZ52&amp;"|"&amp;DA52&amp;"|"&amp;DB52</f>
        <v>1|1|40</v>
      </c>
      <c r="BT9" s="210">
        <f>DC52</f>
        <v>4000000</v>
      </c>
      <c r="BU9" s="210">
        <f>DE52</f>
        <v>4000000</v>
      </c>
      <c r="BV9" s="1">
        <f>DF52</f>
        <v>0</v>
      </c>
      <c r="BW9" s="210">
        <f>DG52</f>
        <v>0</v>
      </c>
      <c r="BX9" s="210">
        <f>DH52</f>
        <v>0</v>
      </c>
      <c r="BY9" s="84">
        <f>DI52</f>
        <v>8</v>
      </c>
      <c r="BZ9" s="1" t="s">
        <v>573</v>
      </c>
      <c r="CA9" s="39" t="str">
        <f>CV53&amp;"|"&amp;CW53&amp;"|"&amp;CX53</f>
        <v>2|1006|3</v>
      </c>
      <c r="CB9" s="219" t="str">
        <f>CZ53&amp;"|"&amp;DA53&amp;"|"&amp;DB53</f>
        <v>2|1006|1</v>
      </c>
      <c r="CC9" s="210">
        <f>DC53</f>
        <v>6000000</v>
      </c>
      <c r="CD9" s="210">
        <f>DE53</f>
        <v>6000000</v>
      </c>
      <c r="CE9" s="1">
        <f>DF53</f>
        <v>0</v>
      </c>
      <c r="CF9" s="210">
        <f>DG53</f>
        <v>0</v>
      </c>
      <c r="CG9" s="210">
        <f>DH53</f>
        <v>0</v>
      </c>
      <c r="CH9" s="84">
        <f>DI53</f>
        <v>6</v>
      </c>
      <c r="CI9" s="1" t="s">
        <v>573</v>
      </c>
      <c r="CJ9" s="39" t="str">
        <f>CV54&amp;"|"&amp;CW54&amp;"|"&amp;CX54</f>
        <v>2|1007|2</v>
      </c>
      <c r="CK9" s="219" t="str">
        <f>CZ54&amp;"|"&amp;DA54&amp;"|"&amp;DB54</f>
        <v>2|1007|1</v>
      </c>
      <c r="CL9" s="210">
        <f>DC54</f>
        <v>10000000</v>
      </c>
      <c r="CM9" s="210">
        <f>DE54</f>
        <v>10000000</v>
      </c>
      <c r="CN9" s="1">
        <v>1</v>
      </c>
      <c r="CO9" s="210">
        <f>DG54</f>
        <v>0</v>
      </c>
      <c r="CP9" s="210">
        <f>DH54</f>
        <v>0</v>
      </c>
      <c r="CQ9" s="84">
        <f>DI54</f>
        <v>1</v>
      </c>
      <c r="CR9" s="59" t="s">
        <v>577</v>
      </c>
      <c r="CS9" s="6"/>
      <c r="CT9" s="436"/>
      <c r="CU9" s="239" t="s">
        <v>391</v>
      </c>
      <c r="CV9" s="70">
        <f t="shared" si="5"/>
        <v>1</v>
      </c>
      <c r="CW9" s="70">
        <f t="shared" si="6"/>
        <v>2</v>
      </c>
      <c r="CX9" s="240">
        <v>20000</v>
      </c>
      <c r="CY9" s="239" t="str">
        <f t="shared" si="7"/>
        <v>金币</v>
      </c>
      <c r="CZ9" s="241">
        <f t="shared" si="8"/>
        <v>1</v>
      </c>
      <c r="DA9" s="241">
        <f t="shared" si="9"/>
        <v>2</v>
      </c>
      <c r="DB9" s="240">
        <f t="shared" si="10"/>
        <v>4000</v>
      </c>
      <c r="DC9" s="241">
        <f t="shared" si="11"/>
        <v>22000</v>
      </c>
      <c r="DD9" s="241">
        <f t="shared" si="12"/>
        <v>4000</v>
      </c>
      <c r="DE9" s="70">
        <f t="shared" si="13"/>
        <v>20000</v>
      </c>
      <c r="DF9" s="70">
        <v>0</v>
      </c>
      <c r="DG9" s="258">
        <v>0.5</v>
      </c>
      <c r="DH9" s="259">
        <v>0.5</v>
      </c>
      <c r="DI9" s="11">
        <v>9</v>
      </c>
      <c r="DJ9" s="264"/>
      <c r="DN9" s="10" t="s">
        <v>413</v>
      </c>
      <c r="DO9" s="11">
        <f t="shared" ref="DO9:DO11" si="39">DP9/20</f>
        <v>0.25</v>
      </c>
      <c r="DP9" s="11">
        <v>5</v>
      </c>
      <c r="DQ9" s="11">
        <v>2</v>
      </c>
      <c r="DR9" s="19">
        <v>1002</v>
      </c>
      <c r="DS9" s="268">
        <v>1</v>
      </c>
    </row>
    <row r="10" spans="1:124" x14ac:dyDescent="0.35">
      <c r="A10" s="1">
        <v>6</v>
      </c>
      <c r="B10" s="1" t="s">
        <v>571</v>
      </c>
      <c r="C10" s="56" t="s">
        <v>580</v>
      </c>
      <c r="D10" s="218">
        <v>6000000</v>
      </c>
      <c r="E10" s="6">
        <f t="shared" ref="E10:E11" si="40">D11</f>
        <v>12000000</v>
      </c>
      <c r="F10" s="6">
        <v>-1</v>
      </c>
      <c r="G10" s="39" t="str">
        <f>CV55&amp;"|"&amp;CW55&amp;"|"&amp;CX55</f>
        <v>1|2|4500000</v>
      </c>
      <c r="H10" s="219" t="str">
        <f>CZ55&amp;"|"&amp;DA55&amp;"|"&amp;DB55</f>
        <v>1|2|900000</v>
      </c>
      <c r="I10" s="210">
        <f>DC55</f>
        <v>4770000</v>
      </c>
      <c r="J10" s="210">
        <f>DE55</f>
        <v>4500000</v>
      </c>
      <c r="K10" s="1">
        <f>AC64</f>
        <v>0</v>
      </c>
      <c r="L10" s="210">
        <f t="shared" ref="L10:N10" si="41">DG55</f>
        <v>1</v>
      </c>
      <c r="M10" s="210">
        <f t="shared" si="41"/>
        <v>0.3</v>
      </c>
      <c r="N10" s="1">
        <f t="shared" si="41"/>
        <v>4</v>
      </c>
      <c r="O10" s="1" t="s">
        <v>577</v>
      </c>
      <c r="P10" s="39" t="str">
        <f>CV56&amp;"|"&amp;CW56&amp;"|"&amp;CX56</f>
        <v>1|2|4000000</v>
      </c>
      <c r="Q10" s="219" t="str">
        <f>CZ56&amp;"|"&amp;DA56&amp;"|"&amp;DB56</f>
        <v>1|2|800000</v>
      </c>
      <c r="R10" s="210">
        <f>DC56</f>
        <v>4600000</v>
      </c>
      <c r="S10" s="210">
        <f>DE56</f>
        <v>4000000</v>
      </c>
      <c r="T10" s="1">
        <f>DF56</f>
        <v>0</v>
      </c>
      <c r="U10" s="210">
        <f t="shared" ref="U10:W10" si="42">DG56</f>
        <v>0.5</v>
      </c>
      <c r="V10" s="210">
        <f t="shared" si="42"/>
        <v>0.75</v>
      </c>
      <c r="W10" s="84">
        <f t="shared" si="42"/>
        <v>2</v>
      </c>
      <c r="X10" s="1" t="s">
        <v>239</v>
      </c>
      <c r="Y10" s="39" t="str">
        <f>CV57&amp;"|"&amp;CW57&amp;"|"&amp;CX57</f>
        <v>1|2|5000000</v>
      </c>
      <c r="Z10" s="210" t="str">
        <f>CZ57&amp;"|"&amp;DA57&amp;"|"&amp;DB57</f>
        <v>1|2|1000000</v>
      </c>
      <c r="AA10" s="210">
        <f>DC57</f>
        <v>5750000</v>
      </c>
      <c r="AB10" s="210">
        <f>DE57</f>
        <v>5000000</v>
      </c>
      <c r="AC10" s="1">
        <f>DF57</f>
        <v>0</v>
      </c>
      <c r="AD10" s="210">
        <f t="shared" ref="AD10:AF10" si="43">DG57</f>
        <v>1</v>
      </c>
      <c r="AE10" s="210">
        <f t="shared" si="43"/>
        <v>0.75</v>
      </c>
      <c r="AF10" s="84">
        <f t="shared" si="43"/>
        <v>7</v>
      </c>
      <c r="AG10" s="1" t="s">
        <v>239</v>
      </c>
      <c r="AH10" s="39" t="str">
        <f>CV58&amp;"|"&amp;CW58&amp;"|"&amp;CX58</f>
        <v>1|2|6000000</v>
      </c>
      <c r="AI10" s="219" t="str">
        <f>CZ58&amp;"|"&amp;DA58&amp;"|"&amp;DB58</f>
        <v>1|2|1200000</v>
      </c>
      <c r="AJ10" s="210">
        <f>DC58</f>
        <v>6900000</v>
      </c>
      <c r="AK10" s="210">
        <f>DE58</f>
        <v>6000000</v>
      </c>
      <c r="AL10" s="1">
        <f>DF58</f>
        <v>0</v>
      </c>
      <c r="AM10" s="210">
        <f t="shared" ref="AM10:AO10" si="44">DG58</f>
        <v>1</v>
      </c>
      <c r="AN10" s="210">
        <f t="shared" si="44"/>
        <v>0.75</v>
      </c>
      <c r="AO10" s="84">
        <f t="shared" si="44"/>
        <v>9</v>
      </c>
      <c r="AP10" s="59" t="s">
        <v>239</v>
      </c>
      <c r="AQ10" s="39" t="str">
        <f>CV59&amp;"|"&amp;CW59&amp;"|"&amp;CX59</f>
        <v>1|2|7000000</v>
      </c>
      <c r="AR10" s="219" t="str">
        <f>CZ59&amp;"|"&amp;DA59&amp;"|"&amp;DB59</f>
        <v>1|2|1400000</v>
      </c>
      <c r="AS10" s="210">
        <f>DC59</f>
        <v>7700000</v>
      </c>
      <c r="AT10" s="210">
        <f>DE59</f>
        <v>7000000</v>
      </c>
      <c r="AU10" s="1">
        <f>DF59</f>
        <v>0</v>
      </c>
      <c r="AV10" s="210">
        <f t="shared" ref="AV10:AX10" si="45">DG59</f>
        <v>1</v>
      </c>
      <c r="AW10" s="210">
        <f t="shared" si="45"/>
        <v>0.5</v>
      </c>
      <c r="AX10" s="84">
        <f t="shared" si="45"/>
        <v>10</v>
      </c>
      <c r="AY10" s="59" t="s">
        <v>239</v>
      </c>
      <c r="AZ10" s="39" t="str">
        <f>CV60&amp;"|"&amp;CW60&amp;"|"&amp;CX60</f>
        <v>1|2|8000000</v>
      </c>
      <c r="BA10" s="219" t="str">
        <f>CZ60&amp;"|"&amp;DA60&amp;"|"&amp;DB60</f>
        <v>1|2|1600000</v>
      </c>
      <c r="BB10" s="210">
        <f>DC60</f>
        <v>8480000</v>
      </c>
      <c r="BC10" s="210">
        <f>DE60</f>
        <v>8000000</v>
      </c>
      <c r="BD10" s="1">
        <f>DF60</f>
        <v>0</v>
      </c>
      <c r="BE10" s="210">
        <f t="shared" ref="BE10:BG10" si="46">DG60</f>
        <v>1</v>
      </c>
      <c r="BF10" s="210">
        <f t="shared" si="46"/>
        <v>0.3</v>
      </c>
      <c r="BG10" s="84">
        <f t="shared" si="46"/>
        <v>8</v>
      </c>
      <c r="BH10" s="59" t="s">
        <v>239</v>
      </c>
      <c r="BI10" s="39" t="str">
        <f>CV61&amp;"|"&amp;CW61&amp;"|"&amp;CX61</f>
        <v>2|1204|60000</v>
      </c>
      <c r="BJ10" s="219" t="str">
        <f>CZ61&amp;"|"&amp;DA61&amp;"|"&amp;DB61</f>
        <v>2|1204|12000</v>
      </c>
      <c r="BK10" s="210">
        <f>DC61</f>
        <v>9000000</v>
      </c>
      <c r="BL10" s="210">
        <f>DE61</f>
        <v>9000000</v>
      </c>
      <c r="BM10" s="1">
        <f>DF61</f>
        <v>0</v>
      </c>
      <c r="BN10" s="210">
        <f>DG61</f>
        <v>0</v>
      </c>
      <c r="BO10" s="210">
        <f>DH61</f>
        <v>0</v>
      </c>
      <c r="BP10" s="84">
        <f>DI61</f>
        <v>3</v>
      </c>
      <c r="BQ10" s="59" t="s">
        <v>573</v>
      </c>
      <c r="BR10" s="39" t="str">
        <f>CV62&amp;"|"&amp;CW62&amp;"|"&amp;CX62</f>
        <v>1|1|400</v>
      </c>
      <c r="BS10" s="219" t="str">
        <f>CZ62&amp;"|"&amp;DA62&amp;"|"&amp;DB62</f>
        <v>1|1|80</v>
      </c>
      <c r="BT10" s="210">
        <f>DC62</f>
        <v>8000000</v>
      </c>
      <c r="BU10" s="210">
        <f>DE62</f>
        <v>8000000</v>
      </c>
      <c r="BV10" s="1">
        <f>DF62</f>
        <v>0</v>
      </c>
      <c r="BW10" s="210">
        <f>DG62</f>
        <v>0</v>
      </c>
      <c r="BX10" s="210">
        <f>DH62</f>
        <v>0</v>
      </c>
      <c r="BY10" s="84">
        <f>DI62</f>
        <v>5</v>
      </c>
      <c r="BZ10" s="59" t="s">
        <v>573</v>
      </c>
      <c r="CA10" s="39" t="str">
        <f>CV63&amp;"|"&amp;CW63&amp;"|"&amp;CX63</f>
        <v>2|1007|2</v>
      </c>
      <c r="CB10" s="219" t="str">
        <f>CZ63&amp;"|"&amp;DA63&amp;"|"&amp;DB63</f>
        <v>2|1007|1</v>
      </c>
      <c r="CC10" s="210">
        <f>DC63</f>
        <v>10000000</v>
      </c>
      <c r="CD10" s="210">
        <f>DE63</f>
        <v>10000000</v>
      </c>
      <c r="CE10" s="1">
        <f>DF63</f>
        <v>0</v>
      </c>
      <c r="CF10" s="210">
        <f>DG63</f>
        <v>0</v>
      </c>
      <c r="CG10" s="210">
        <f>DH63</f>
        <v>0</v>
      </c>
      <c r="CH10" s="84">
        <f>DI63</f>
        <v>6</v>
      </c>
      <c r="CI10" s="1" t="s">
        <v>573</v>
      </c>
      <c r="CJ10" s="39" t="str">
        <f>CV64&amp;"|"&amp;CW64&amp;"|"&amp;CX64</f>
        <v>2|1008|2</v>
      </c>
      <c r="CK10" s="219" t="str">
        <f>CZ64&amp;"|"&amp;DA64&amp;"|"&amp;DB64</f>
        <v>2|1008|1</v>
      </c>
      <c r="CL10" s="210">
        <f>DC64</f>
        <v>20000000</v>
      </c>
      <c r="CM10" s="210">
        <f>DE64</f>
        <v>20000000</v>
      </c>
      <c r="CN10" s="1">
        <v>1</v>
      </c>
      <c r="CO10" s="210">
        <f>DG64</f>
        <v>0</v>
      </c>
      <c r="CP10" s="210">
        <f>DH64</f>
        <v>0</v>
      </c>
      <c r="CQ10" s="84">
        <f>DI64</f>
        <v>1</v>
      </c>
      <c r="CR10" s="59" t="s">
        <v>577</v>
      </c>
      <c r="CS10" s="6"/>
      <c r="CT10" s="436"/>
      <c r="CU10" s="239" t="s">
        <v>391</v>
      </c>
      <c r="CV10" s="70">
        <f t="shared" si="5"/>
        <v>1</v>
      </c>
      <c r="CW10" s="70">
        <f t="shared" si="6"/>
        <v>2</v>
      </c>
      <c r="CX10" s="240">
        <v>40000</v>
      </c>
      <c r="CY10" s="239" t="str">
        <f t="shared" si="7"/>
        <v>金币</v>
      </c>
      <c r="CZ10" s="241">
        <f t="shared" si="8"/>
        <v>1</v>
      </c>
      <c r="DA10" s="241">
        <f t="shared" si="9"/>
        <v>2</v>
      </c>
      <c r="DB10" s="240">
        <f t="shared" si="10"/>
        <v>8000</v>
      </c>
      <c r="DC10" s="241">
        <f t="shared" si="11"/>
        <v>42400</v>
      </c>
      <c r="DD10" s="241">
        <f t="shared" si="12"/>
        <v>8000</v>
      </c>
      <c r="DE10" s="70">
        <f t="shared" si="13"/>
        <v>40000</v>
      </c>
      <c r="DF10" s="70">
        <v>0</v>
      </c>
      <c r="DG10" s="258">
        <v>1</v>
      </c>
      <c r="DH10" s="259">
        <v>0.3</v>
      </c>
      <c r="DI10" s="11">
        <v>10</v>
      </c>
      <c r="DJ10" s="264"/>
      <c r="DN10" s="10" t="s">
        <v>417</v>
      </c>
      <c r="DO10" s="11">
        <f t="shared" si="39"/>
        <v>0.5</v>
      </c>
      <c r="DP10" s="11">
        <v>10</v>
      </c>
      <c r="DQ10" s="11">
        <v>2</v>
      </c>
      <c r="DR10" s="19">
        <v>1003</v>
      </c>
      <c r="DS10" s="268">
        <v>1</v>
      </c>
    </row>
    <row r="11" spans="1:124" ht="16.5" customHeight="1" x14ac:dyDescent="0.35">
      <c r="A11" s="1">
        <v>7</v>
      </c>
      <c r="B11" s="1" t="s">
        <v>581</v>
      </c>
      <c r="C11" s="56" t="s">
        <v>582</v>
      </c>
      <c r="D11" s="218">
        <v>12000000</v>
      </c>
      <c r="E11" s="6">
        <f t="shared" si="40"/>
        <v>24000000</v>
      </c>
      <c r="F11" s="6">
        <v>-1</v>
      </c>
      <c r="G11" s="39" t="str">
        <f>CV65&amp;"|"&amp;CW65&amp;"|"&amp;CX65</f>
        <v>2|1008|4</v>
      </c>
      <c r="H11" s="219" t="str">
        <f>CZ65&amp;"|"&amp;DA65&amp;"|"&amp;DB65</f>
        <v>2|1008|1</v>
      </c>
      <c r="I11" s="210">
        <f>DC65</f>
        <v>43000000</v>
      </c>
      <c r="J11" s="210">
        <f>DE65</f>
        <v>40000000</v>
      </c>
      <c r="K11" s="1">
        <v>1</v>
      </c>
      <c r="L11" s="210">
        <f>DG65</f>
        <v>1</v>
      </c>
      <c r="M11" s="210">
        <f>DH65</f>
        <v>0.3</v>
      </c>
      <c r="N11" s="1">
        <f>DI65</f>
        <v>1</v>
      </c>
      <c r="O11" s="1" t="s">
        <v>577</v>
      </c>
      <c r="P11" s="39" t="str">
        <f>CV66&amp;"|"&amp;CW66&amp;"|"&amp;CX66</f>
        <v>1|2|8000000</v>
      </c>
      <c r="Q11" s="219" t="str">
        <f>CZ66&amp;"|"&amp;DA66&amp;"|"&amp;DB66</f>
        <v>1|2|1600000</v>
      </c>
      <c r="R11" s="210">
        <f>DC66</f>
        <v>9200000</v>
      </c>
      <c r="S11" s="210">
        <f>DE66</f>
        <v>8000000</v>
      </c>
      <c r="T11" s="1">
        <f>DF66</f>
        <v>0</v>
      </c>
      <c r="U11" s="210">
        <f>DG66</f>
        <v>0.5</v>
      </c>
      <c r="V11" s="210">
        <f>DH66</f>
        <v>0.75</v>
      </c>
      <c r="W11" s="84">
        <f>DI66</f>
        <v>2</v>
      </c>
      <c r="X11" s="59" t="s">
        <v>573</v>
      </c>
      <c r="Y11" s="39" t="str">
        <f>CV67&amp;"|"&amp;CW67&amp;"|"&amp;CX67</f>
        <v>1|2|10000000</v>
      </c>
      <c r="Z11" s="210" t="str">
        <f>CZ67&amp;"|"&amp;DA67&amp;"|"&amp;DB67</f>
        <v>1|2|2000000</v>
      </c>
      <c r="AA11" s="210">
        <f>DC67</f>
        <v>11500000</v>
      </c>
      <c r="AB11" s="210">
        <f>DE67</f>
        <v>10000000</v>
      </c>
      <c r="AC11" s="1">
        <f>DF67</f>
        <v>0</v>
      </c>
      <c r="AD11" s="210">
        <f>DG67</f>
        <v>1</v>
      </c>
      <c r="AE11" s="210">
        <f>DH67</f>
        <v>0.75</v>
      </c>
      <c r="AF11" s="84">
        <f>DI67</f>
        <v>4</v>
      </c>
      <c r="AG11" s="59" t="s">
        <v>573</v>
      </c>
      <c r="AH11" s="39" t="str">
        <f>CV68&amp;"|"&amp;CW68&amp;"|"&amp;CX68</f>
        <v>1|2|12000000</v>
      </c>
      <c r="AI11" s="219" t="str">
        <f>CZ68&amp;"|"&amp;DA68&amp;"|"&amp;DB68</f>
        <v>1|2|2400000</v>
      </c>
      <c r="AJ11" s="210">
        <f>DC68</f>
        <v>13800000</v>
      </c>
      <c r="AK11" s="210">
        <f>DE68</f>
        <v>12000000</v>
      </c>
      <c r="AL11" s="1">
        <f>DF68</f>
        <v>0</v>
      </c>
      <c r="AM11" s="210">
        <f>DG68</f>
        <v>1</v>
      </c>
      <c r="AN11" s="210">
        <f>DH68</f>
        <v>0.75</v>
      </c>
      <c r="AO11" s="84">
        <f>DI68</f>
        <v>7</v>
      </c>
      <c r="AP11" s="59" t="s">
        <v>573</v>
      </c>
      <c r="AQ11" s="39" t="str">
        <f>CV69&amp;"|"&amp;CW69&amp;"|"&amp;CX69</f>
        <v>1|2|14000000</v>
      </c>
      <c r="AR11" s="219" t="str">
        <f>CZ69&amp;"|"&amp;DA69&amp;"|"&amp;DB69</f>
        <v>1|2|2800000</v>
      </c>
      <c r="AS11" s="210">
        <f>DC69</f>
        <v>15400000</v>
      </c>
      <c r="AT11" s="210">
        <f>DE69</f>
        <v>14000000</v>
      </c>
      <c r="AU11" s="1">
        <f>DF69</f>
        <v>0</v>
      </c>
      <c r="AV11" s="210">
        <f>DG69</f>
        <v>1</v>
      </c>
      <c r="AW11" s="210">
        <f>DH69</f>
        <v>0.5</v>
      </c>
      <c r="AX11" s="84">
        <f>DI69</f>
        <v>9</v>
      </c>
      <c r="AY11" s="59" t="s">
        <v>573</v>
      </c>
      <c r="AZ11" s="39" t="str">
        <f>CV70&amp;"|"&amp;CW70&amp;"|"&amp;CX70</f>
        <v>1|2|16000000</v>
      </c>
      <c r="BA11" s="219" t="str">
        <f>CZ70&amp;"|"&amp;DA70&amp;"|"&amp;DB70</f>
        <v>1|2|3200000</v>
      </c>
      <c r="BB11" s="210">
        <f>DC70</f>
        <v>16960000</v>
      </c>
      <c r="BC11" s="210">
        <f>DE70</f>
        <v>16000000</v>
      </c>
      <c r="BD11" s="1">
        <f>DF70</f>
        <v>0</v>
      </c>
      <c r="BE11" s="210">
        <f>DG70</f>
        <v>1</v>
      </c>
      <c r="BF11" s="210">
        <f>DH70</f>
        <v>0.3</v>
      </c>
      <c r="BG11" s="84">
        <f>DI70</f>
        <v>10</v>
      </c>
      <c r="BH11" s="59" t="s">
        <v>577</v>
      </c>
      <c r="BI11" s="39" t="str">
        <f>CV71&amp;"|"&amp;CW71&amp;"|"&amp;CX71</f>
        <v>1|2|18000000</v>
      </c>
      <c r="BJ11" s="219" t="str">
        <f>CZ71&amp;"|"&amp;DA71&amp;"|"&amp;DB71</f>
        <v>1|2|3600000</v>
      </c>
      <c r="BK11" s="210">
        <f>DC71</f>
        <v>18000000</v>
      </c>
      <c r="BL11" s="210">
        <f>DE71</f>
        <v>18000000</v>
      </c>
      <c r="BM11" s="1">
        <f>DF71</f>
        <v>0</v>
      </c>
      <c r="BN11" s="210">
        <f>DG71</f>
        <v>0</v>
      </c>
      <c r="BO11" s="210">
        <f>DH71</f>
        <v>0</v>
      </c>
      <c r="BP11" s="84">
        <f>DI71</f>
        <v>8</v>
      </c>
      <c r="BQ11" s="59" t="s">
        <v>577</v>
      </c>
      <c r="BR11" s="39" t="str">
        <f>CV72&amp;"|"&amp;CW72&amp;"|"&amp;CX72</f>
        <v>1|2|20000000</v>
      </c>
      <c r="BS11" s="219" t="str">
        <f>CZ72&amp;"|"&amp;DA72&amp;"|"&amp;DB72</f>
        <v>1|2|4000000</v>
      </c>
      <c r="BT11" s="210">
        <f>DC72</f>
        <v>20000000</v>
      </c>
      <c r="BU11" s="210">
        <f>DE72</f>
        <v>20000000</v>
      </c>
      <c r="BV11" s="1">
        <f>DF72</f>
        <v>0</v>
      </c>
      <c r="BW11" s="210">
        <f>DG72</f>
        <v>0</v>
      </c>
      <c r="BX11" s="210">
        <f>DH72</f>
        <v>0</v>
      </c>
      <c r="BY11" s="84">
        <f>DI72</f>
        <v>5</v>
      </c>
      <c r="BZ11" s="59" t="s">
        <v>577</v>
      </c>
      <c r="CA11" s="39" t="str">
        <f>CV73&amp;"|"&amp;CW73&amp;"|"&amp;CX73</f>
        <v>2|1007|4</v>
      </c>
      <c r="CB11" s="219" t="str">
        <f>CZ73&amp;"|"&amp;DA73&amp;"|"&amp;DB73</f>
        <v>2|1007|1</v>
      </c>
      <c r="CC11" s="210">
        <f>DC73</f>
        <v>20000000</v>
      </c>
      <c r="CD11" s="210">
        <f>DE73</f>
        <v>20000000</v>
      </c>
      <c r="CE11" s="1">
        <f>DF73</f>
        <v>0</v>
      </c>
      <c r="CF11" s="210">
        <f>DG73</f>
        <v>0</v>
      </c>
      <c r="CG11" s="210">
        <f>DH73</f>
        <v>0</v>
      </c>
      <c r="CH11" s="84">
        <f>DI73</f>
        <v>3</v>
      </c>
      <c r="CI11" s="1" t="s">
        <v>577</v>
      </c>
      <c r="CJ11" s="39" t="str">
        <f>CV74&amp;"|"&amp;CW74&amp;"|"&amp;CX74</f>
        <v>2|1008|3</v>
      </c>
      <c r="CK11" s="219" t="str">
        <f>CZ74&amp;"|"&amp;DA74&amp;"|"&amp;DB74</f>
        <v>2|1008|1</v>
      </c>
      <c r="CL11" s="210">
        <f>DC74</f>
        <v>30000000</v>
      </c>
      <c r="CM11" s="210">
        <f>DE74</f>
        <v>30000000</v>
      </c>
      <c r="CN11" s="1">
        <v>0</v>
      </c>
      <c r="CO11" s="210">
        <f>DG74</f>
        <v>0</v>
      </c>
      <c r="CP11" s="210">
        <f>DH74</f>
        <v>0</v>
      </c>
      <c r="CQ11" s="84">
        <f>DI74</f>
        <v>6</v>
      </c>
      <c r="CR11" s="59" t="s">
        <v>577</v>
      </c>
      <c r="CS11" s="6"/>
      <c r="CT11" s="436"/>
      <c r="CU11" s="239" t="s">
        <v>391</v>
      </c>
      <c r="CV11" s="70">
        <f t="shared" si="5"/>
        <v>1</v>
      </c>
      <c r="CW11" s="70">
        <f t="shared" si="6"/>
        <v>2</v>
      </c>
      <c r="CX11" s="240">
        <v>60000</v>
      </c>
      <c r="CY11" s="239" t="str">
        <f t="shared" si="7"/>
        <v>金币</v>
      </c>
      <c r="CZ11" s="241">
        <f t="shared" si="8"/>
        <v>1</v>
      </c>
      <c r="DA11" s="241">
        <f t="shared" si="9"/>
        <v>2</v>
      </c>
      <c r="DB11" s="240">
        <v>250</v>
      </c>
      <c r="DC11" s="241">
        <f t="shared" si="11"/>
        <v>60000</v>
      </c>
      <c r="DD11" s="241">
        <f t="shared" si="12"/>
        <v>250</v>
      </c>
      <c r="DE11" s="70">
        <f t="shared" si="13"/>
        <v>60000</v>
      </c>
      <c r="DF11" s="70">
        <v>0</v>
      </c>
      <c r="DG11" s="11"/>
      <c r="DH11" s="11"/>
      <c r="DI11" s="11">
        <v>8</v>
      </c>
      <c r="DJ11" s="264"/>
      <c r="DN11" s="10" t="s">
        <v>416</v>
      </c>
      <c r="DO11" s="11">
        <f t="shared" si="39"/>
        <v>0.1</v>
      </c>
      <c r="DP11" s="11">
        <v>2</v>
      </c>
      <c r="DQ11" s="11">
        <v>2</v>
      </c>
      <c r="DR11" s="19">
        <v>1004</v>
      </c>
      <c r="DS11" s="268">
        <v>1</v>
      </c>
    </row>
    <row r="12" spans="1:124" ht="16.5" customHeight="1" x14ac:dyDescent="0.35">
      <c r="A12" s="1">
        <v>8</v>
      </c>
      <c r="B12" s="1" t="s">
        <v>583</v>
      </c>
      <c r="C12" s="56" t="s">
        <v>584</v>
      </c>
      <c r="D12" s="218">
        <v>24000000</v>
      </c>
      <c r="E12" s="6">
        <v>999999999</v>
      </c>
      <c r="F12" s="6">
        <v>-1</v>
      </c>
      <c r="G12" s="39" t="str">
        <f>CV75&amp;"|"&amp;CW75&amp;"|"&amp;CX75</f>
        <v>2|1008|6</v>
      </c>
      <c r="H12" s="219" t="str">
        <f>CZ75&amp;"|"&amp;DA75&amp;"|"&amp;DB75</f>
        <v>2|1008|2</v>
      </c>
      <c r="I12" s="210">
        <f>DC75</f>
        <v>66000000</v>
      </c>
      <c r="J12" s="210">
        <f>DE75</f>
        <v>60000000</v>
      </c>
      <c r="K12" s="1">
        <v>1</v>
      </c>
      <c r="L12" s="210">
        <f>DG75</f>
        <v>1</v>
      </c>
      <c r="M12" s="210">
        <f>DH75</f>
        <v>0.3</v>
      </c>
      <c r="N12" s="1">
        <f>DI75</f>
        <v>1</v>
      </c>
      <c r="O12" s="1" t="s">
        <v>577</v>
      </c>
      <c r="P12" s="39" t="str">
        <f>CV76&amp;"|"&amp;CW76&amp;"|"&amp;CX76</f>
        <v>1|2|20000000</v>
      </c>
      <c r="Q12" s="219" t="str">
        <f>CZ76&amp;"|"&amp;DA76&amp;"|"&amp;DB76</f>
        <v>1|2|4000000</v>
      </c>
      <c r="R12" s="210">
        <f>DC76</f>
        <v>23000000</v>
      </c>
      <c r="S12" s="210">
        <f>DE76</f>
        <v>20000000</v>
      </c>
      <c r="T12" s="1">
        <f>DF76</f>
        <v>0</v>
      </c>
      <c r="U12" s="210">
        <f>DG76</f>
        <v>0.5</v>
      </c>
      <c r="V12" s="210">
        <f>DH76</f>
        <v>0.75</v>
      </c>
      <c r="W12" s="84">
        <f>DI76</f>
        <v>9</v>
      </c>
      <c r="X12" s="59" t="s">
        <v>577</v>
      </c>
      <c r="Y12" s="39" t="str">
        <f>CV77&amp;"|"&amp;CW77&amp;"|"&amp;CX77</f>
        <v>1|2|25000000</v>
      </c>
      <c r="Z12" s="210" t="str">
        <f>CZ77&amp;"|"&amp;DA77&amp;"|"&amp;DB77</f>
        <v>1|2|5000000</v>
      </c>
      <c r="AA12" s="210">
        <f>DC77</f>
        <v>28750000</v>
      </c>
      <c r="AB12" s="210">
        <f>DE77</f>
        <v>25000000</v>
      </c>
      <c r="AC12" s="1">
        <f>DF77</f>
        <v>0</v>
      </c>
      <c r="AD12" s="210">
        <f>DG77</f>
        <v>1</v>
      </c>
      <c r="AE12" s="210">
        <f>DH77</f>
        <v>0.75</v>
      </c>
      <c r="AF12" s="84">
        <f>DI77</f>
        <v>7</v>
      </c>
      <c r="AG12" s="59" t="s">
        <v>577</v>
      </c>
      <c r="AH12" s="39" t="str">
        <f>CV78&amp;"|"&amp;CW78&amp;"|"&amp;CX78</f>
        <v>1|2|30000000</v>
      </c>
      <c r="AI12" s="219" t="str">
        <f>CZ78&amp;"|"&amp;DA78&amp;"|"&amp;DB78</f>
        <v>1|2|6000000</v>
      </c>
      <c r="AJ12" s="210">
        <f>DC78</f>
        <v>34500000</v>
      </c>
      <c r="AK12" s="210">
        <f>DE78</f>
        <v>30000000</v>
      </c>
      <c r="AL12" s="1">
        <f>DF78</f>
        <v>0</v>
      </c>
      <c r="AM12" s="210">
        <f>DG78</f>
        <v>1</v>
      </c>
      <c r="AN12" s="210">
        <f>DH78</f>
        <v>0.75</v>
      </c>
      <c r="AO12" s="84">
        <f>DI78</f>
        <v>4</v>
      </c>
      <c r="AP12" s="59" t="s">
        <v>577</v>
      </c>
      <c r="AQ12" s="39" t="str">
        <f>CV79&amp;"|"&amp;CW79&amp;"|"&amp;CX79</f>
        <v>1|2|35000000</v>
      </c>
      <c r="AR12" s="219" t="str">
        <f>CZ79&amp;"|"&amp;DA79&amp;"|"&amp;DB79</f>
        <v>1|2|7000000</v>
      </c>
      <c r="AS12" s="210">
        <f>DC79</f>
        <v>38500000</v>
      </c>
      <c r="AT12" s="210">
        <f>DE79</f>
        <v>35000000</v>
      </c>
      <c r="AU12" s="1">
        <f>DF79</f>
        <v>0</v>
      </c>
      <c r="AV12" s="210">
        <f>DG79</f>
        <v>1</v>
      </c>
      <c r="AW12" s="210">
        <f>DH79</f>
        <v>0.5</v>
      </c>
      <c r="AX12" s="84">
        <f>DI79</f>
        <v>2</v>
      </c>
      <c r="AY12" s="59" t="s">
        <v>577</v>
      </c>
      <c r="AZ12" s="39" t="str">
        <f>CV80&amp;"|"&amp;CW80&amp;"|"&amp;CX80</f>
        <v>1|2|40000000</v>
      </c>
      <c r="BA12" s="219" t="str">
        <f>CZ80&amp;"|"&amp;DA80&amp;"|"&amp;DB80</f>
        <v>1|2|8000000</v>
      </c>
      <c r="BB12" s="210">
        <f>DC80</f>
        <v>42400000</v>
      </c>
      <c r="BC12" s="210">
        <f>DE80</f>
        <v>40000000</v>
      </c>
      <c r="BD12" s="1">
        <f>DF80</f>
        <v>0</v>
      </c>
      <c r="BE12" s="210">
        <f>DG80</f>
        <v>1</v>
      </c>
      <c r="BF12" s="210">
        <f>DH80</f>
        <v>0.3</v>
      </c>
      <c r="BG12" s="84">
        <f>DI80</f>
        <v>10</v>
      </c>
      <c r="BH12" s="59" t="s">
        <v>577</v>
      </c>
      <c r="BI12" s="39" t="str">
        <f>CV81&amp;"|"&amp;CW81&amp;"|"&amp;CX81</f>
        <v>1|2|45000000</v>
      </c>
      <c r="BJ12" s="219" t="str">
        <f>CZ81&amp;"|"&amp;DA81&amp;"|"&amp;DB81</f>
        <v>1|2|9000000</v>
      </c>
      <c r="BK12" s="210">
        <f>DC81</f>
        <v>45000000</v>
      </c>
      <c r="BL12" s="210">
        <f>DE81</f>
        <v>45000000</v>
      </c>
      <c r="BM12" s="1">
        <f>DF81</f>
        <v>0</v>
      </c>
      <c r="BN12" s="210">
        <f>DG81</f>
        <v>0</v>
      </c>
      <c r="BO12" s="210">
        <f>DH81</f>
        <v>0</v>
      </c>
      <c r="BP12" s="84">
        <f>DI81</f>
        <v>8</v>
      </c>
      <c r="BQ12" s="59" t="s">
        <v>577</v>
      </c>
      <c r="BR12" s="39" t="str">
        <f>CV82&amp;"|"&amp;CW82&amp;"|"&amp;CX82</f>
        <v>2|1007|7</v>
      </c>
      <c r="BS12" s="219" t="str">
        <f>CZ82&amp;"|"&amp;DA82&amp;"|"&amp;DB82</f>
        <v>2|1007|2</v>
      </c>
      <c r="BT12" s="210">
        <f>DC82</f>
        <v>35000000</v>
      </c>
      <c r="BU12" s="210">
        <f>DE82</f>
        <v>35000000</v>
      </c>
      <c r="BV12" s="1">
        <f>DF82</f>
        <v>0</v>
      </c>
      <c r="BW12" s="210">
        <f>DG82</f>
        <v>0</v>
      </c>
      <c r="BX12" s="210">
        <f>DH82</f>
        <v>0</v>
      </c>
      <c r="BY12" s="84">
        <f>DI82</f>
        <v>5</v>
      </c>
      <c r="BZ12" s="59" t="s">
        <v>577</v>
      </c>
      <c r="CA12" s="39" t="str">
        <f>CV83&amp;"|"&amp;CW83&amp;"|"&amp;CX83</f>
        <v>2|1007|8</v>
      </c>
      <c r="CB12" s="219" t="str">
        <f>CZ83&amp;"|"&amp;DA83&amp;"|"&amp;DB83</f>
        <v>2|1007|2</v>
      </c>
      <c r="CC12" s="210">
        <f>DC83</f>
        <v>40000000</v>
      </c>
      <c r="CD12" s="210">
        <f>DE83</f>
        <v>40000000</v>
      </c>
      <c r="CE12" s="1">
        <f>DF83</f>
        <v>0</v>
      </c>
      <c r="CF12" s="210">
        <f>DG83</f>
        <v>0</v>
      </c>
      <c r="CG12" s="210">
        <f>DH83</f>
        <v>0</v>
      </c>
      <c r="CH12" s="84">
        <f>DI83</f>
        <v>3</v>
      </c>
      <c r="CI12" s="1" t="s">
        <v>577</v>
      </c>
      <c r="CJ12" s="39" t="str">
        <f>CV84&amp;"|"&amp;CW84&amp;"|"&amp;CX84</f>
        <v>2|1008|5</v>
      </c>
      <c r="CK12" s="219" t="str">
        <f>CZ84&amp;"|"&amp;DA84&amp;"|"&amp;DB84</f>
        <v>2|1008|1</v>
      </c>
      <c r="CL12" s="210">
        <f>DC84</f>
        <v>50000000</v>
      </c>
      <c r="CM12" s="210">
        <f>DE84</f>
        <v>50000000</v>
      </c>
      <c r="CN12" s="1">
        <v>0</v>
      </c>
      <c r="CO12" s="210">
        <f>DG84</f>
        <v>0</v>
      </c>
      <c r="CP12" s="210">
        <f>DH84</f>
        <v>0</v>
      </c>
      <c r="CQ12" s="84">
        <f>DI84</f>
        <v>6</v>
      </c>
      <c r="CR12" s="59" t="s">
        <v>577</v>
      </c>
      <c r="CS12" s="6"/>
      <c r="CT12" s="436"/>
      <c r="CU12" s="239" t="s">
        <v>391</v>
      </c>
      <c r="CV12" s="70">
        <f t="shared" si="5"/>
        <v>1</v>
      </c>
      <c r="CW12" s="70">
        <f t="shared" si="6"/>
        <v>2</v>
      </c>
      <c r="CX12" s="240">
        <v>80000</v>
      </c>
      <c r="CY12" s="239" t="str">
        <f t="shared" si="7"/>
        <v>金币</v>
      </c>
      <c r="CZ12" s="241">
        <f t="shared" si="8"/>
        <v>1</v>
      </c>
      <c r="DA12" s="241">
        <f t="shared" si="9"/>
        <v>2</v>
      </c>
      <c r="DB12" s="240">
        <v>260</v>
      </c>
      <c r="DC12" s="241">
        <f t="shared" si="11"/>
        <v>80000</v>
      </c>
      <c r="DD12" s="241">
        <f t="shared" si="12"/>
        <v>260</v>
      </c>
      <c r="DE12" s="70">
        <f t="shared" si="13"/>
        <v>80000</v>
      </c>
      <c r="DF12" s="70">
        <v>0</v>
      </c>
      <c r="DG12" s="11"/>
      <c r="DH12" s="11"/>
      <c r="DI12" s="11">
        <v>5</v>
      </c>
      <c r="DJ12" s="264"/>
      <c r="DM12"/>
      <c r="DN12" s="10" t="s">
        <v>379</v>
      </c>
      <c r="DO12" s="11">
        <f>DO7*150</f>
        <v>7.5000000000000002E-4</v>
      </c>
      <c r="DP12" s="11">
        <f>DP7*150</f>
        <v>1.5000000000000001E-2</v>
      </c>
      <c r="DQ12" s="11">
        <v>2</v>
      </c>
      <c r="DR12" s="19">
        <v>1204</v>
      </c>
      <c r="DS12" s="268">
        <v>1</v>
      </c>
      <c r="DT12" s="11">
        <f>DP7*5000</f>
        <v>0.5</v>
      </c>
    </row>
    <row r="13" spans="1:124" ht="16.5" customHeight="1" x14ac:dyDescent="0.25">
      <c r="CS13" s="6"/>
      <c r="CT13" s="436"/>
      <c r="CU13" s="239" t="s">
        <v>391</v>
      </c>
      <c r="CV13" s="70">
        <f t="shared" si="5"/>
        <v>1</v>
      </c>
      <c r="CW13" s="70">
        <f t="shared" si="6"/>
        <v>2</v>
      </c>
      <c r="CX13" s="240">
        <v>100000</v>
      </c>
      <c r="CY13" s="239" t="str">
        <f t="shared" si="7"/>
        <v>金币</v>
      </c>
      <c r="CZ13" s="241">
        <f t="shared" si="8"/>
        <v>1</v>
      </c>
      <c r="DA13" s="241">
        <f t="shared" si="9"/>
        <v>2</v>
      </c>
      <c r="DB13" s="240">
        <v>270</v>
      </c>
      <c r="DC13" s="241">
        <f t="shared" si="11"/>
        <v>100000</v>
      </c>
      <c r="DD13" s="241">
        <f t="shared" si="12"/>
        <v>270</v>
      </c>
      <c r="DE13" s="70">
        <f t="shared" si="13"/>
        <v>100000</v>
      </c>
      <c r="DF13" s="70">
        <v>0</v>
      </c>
      <c r="DG13" s="11"/>
      <c r="DH13" s="11"/>
      <c r="DI13" s="11">
        <v>3</v>
      </c>
      <c r="DJ13" s="264"/>
      <c r="DN13" s="10" t="s">
        <v>585</v>
      </c>
      <c r="DO13" s="11">
        <f>DP13/20</f>
        <v>5</v>
      </c>
      <c r="DP13" s="11">
        <f>DP7*1000000</f>
        <v>100</v>
      </c>
      <c r="DQ13" s="11">
        <v>2</v>
      </c>
      <c r="DR13" s="19">
        <v>1005</v>
      </c>
      <c r="DS13" s="268">
        <v>1</v>
      </c>
    </row>
    <row r="14" spans="1:124" ht="16.5" customHeight="1" x14ac:dyDescent="0.25">
      <c r="CS14" s="6">
        <f>100000/5*6</f>
        <v>120000</v>
      </c>
      <c r="CT14" s="437"/>
      <c r="CU14" s="242" t="s">
        <v>379</v>
      </c>
      <c r="CV14" s="243">
        <f t="shared" si="5"/>
        <v>2</v>
      </c>
      <c r="CW14" s="243">
        <f t="shared" si="6"/>
        <v>1204</v>
      </c>
      <c r="CX14" s="240">
        <v>1000</v>
      </c>
      <c r="CY14" s="242" t="str">
        <f t="shared" si="7"/>
        <v>福卡</v>
      </c>
      <c r="CZ14" s="244">
        <f t="shared" si="8"/>
        <v>2</v>
      </c>
      <c r="DA14" s="244">
        <f t="shared" si="9"/>
        <v>1204</v>
      </c>
      <c r="DB14" s="240">
        <v>280</v>
      </c>
      <c r="DC14" s="244">
        <f t="shared" si="11"/>
        <v>150000</v>
      </c>
      <c r="DD14" s="244">
        <f t="shared" si="12"/>
        <v>42000</v>
      </c>
      <c r="DE14" s="243">
        <f t="shared" si="13"/>
        <v>150000</v>
      </c>
      <c r="DF14" s="243">
        <v>0</v>
      </c>
      <c r="DG14" s="158"/>
      <c r="DH14" s="158"/>
      <c r="DI14" s="158">
        <v>1</v>
      </c>
      <c r="DJ14" s="265"/>
      <c r="DN14" s="10" t="s">
        <v>378</v>
      </c>
      <c r="DO14" s="11">
        <f t="shared" ref="DO14:DO16" si="47">DP14/20</f>
        <v>10</v>
      </c>
      <c r="DP14" s="11">
        <f>DP7*2000000</f>
        <v>200</v>
      </c>
      <c r="DQ14" s="11">
        <v>2</v>
      </c>
      <c r="DR14" s="19">
        <v>1006</v>
      </c>
      <c r="DS14" s="268">
        <v>1</v>
      </c>
    </row>
    <row r="15" spans="1:124" ht="16.5" customHeight="1" x14ac:dyDescent="0.25">
      <c r="CS15" s="6"/>
      <c r="CT15" s="435" t="str">
        <f>"抽奖
第2档
"&amp;D6&amp;"~
"&amp;E6</f>
        <v>抽奖
第2档
100000~
500000</v>
      </c>
      <c r="CU15" s="235" t="s">
        <v>391</v>
      </c>
      <c r="CV15" s="236">
        <f t="shared" si="5"/>
        <v>1</v>
      </c>
      <c r="CW15" s="236">
        <f t="shared" si="6"/>
        <v>2</v>
      </c>
      <c r="CX15" s="237">
        <v>250000</v>
      </c>
      <c r="CY15" s="235" t="str">
        <f t="shared" si="7"/>
        <v>金币</v>
      </c>
      <c r="CZ15" s="238">
        <f t="shared" si="8"/>
        <v>1</v>
      </c>
      <c r="DA15" s="238">
        <f t="shared" si="9"/>
        <v>2</v>
      </c>
      <c r="DB15" s="237">
        <f t="shared" ref="DB15:DB28" si="48">ROUNDUP(CX15/5,0)</f>
        <v>50000</v>
      </c>
      <c r="DC15" s="238">
        <f t="shared" si="11"/>
        <v>265000</v>
      </c>
      <c r="DD15" s="238">
        <f t="shared" si="12"/>
        <v>50000</v>
      </c>
      <c r="DE15" s="260">
        <f t="shared" si="13"/>
        <v>250000</v>
      </c>
      <c r="DF15" s="236">
        <v>1</v>
      </c>
      <c r="DG15" s="257">
        <v>1</v>
      </c>
      <c r="DH15" s="257">
        <v>0.3</v>
      </c>
      <c r="DI15" s="150">
        <v>8</v>
      </c>
      <c r="DJ15" s="263"/>
      <c r="DN15" s="10" t="s">
        <v>390</v>
      </c>
      <c r="DO15" s="11">
        <f t="shared" si="47"/>
        <v>25</v>
      </c>
      <c r="DP15" s="11">
        <f>DP7*5000000</f>
        <v>500</v>
      </c>
      <c r="DQ15" s="11">
        <v>2</v>
      </c>
      <c r="DR15" s="19">
        <v>1007</v>
      </c>
      <c r="DS15" s="268">
        <v>1</v>
      </c>
    </row>
    <row r="16" spans="1:124" x14ac:dyDescent="0.25">
      <c r="CS16" s="6"/>
      <c r="CT16" s="436"/>
      <c r="CU16" s="239" t="s">
        <v>417</v>
      </c>
      <c r="CV16" s="70">
        <f t="shared" si="5"/>
        <v>2</v>
      </c>
      <c r="CW16" s="70">
        <f t="shared" si="6"/>
        <v>1003</v>
      </c>
      <c r="CX16" s="240">
        <v>2</v>
      </c>
      <c r="CY16" s="239" t="str">
        <f t="shared" si="7"/>
        <v>狂暴</v>
      </c>
      <c r="CZ16" s="241">
        <f t="shared" si="8"/>
        <v>2</v>
      </c>
      <c r="DA16" s="241">
        <f t="shared" si="9"/>
        <v>1003</v>
      </c>
      <c r="DB16" s="240">
        <f t="shared" si="48"/>
        <v>1</v>
      </c>
      <c r="DC16" s="241">
        <f t="shared" si="11"/>
        <v>275000</v>
      </c>
      <c r="DD16" s="241">
        <f t="shared" si="12"/>
        <v>100000</v>
      </c>
      <c r="DE16" s="70">
        <f t="shared" si="13"/>
        <v>200000</v>
      </c>
      <c r="DF16" s="70">
        <v>0</v>
      </c>
      <c r="DG16" s="258">
        <v>0.5</v>
      </c>
      <c r="DH16" s="258">
        <v>0.75</v>
      </c>
      <c r="DI16" s="11">
        <v>10</v>
      </c>
      <c r="DJ16" s="264"/>
      <c r="DN16" s="10" t="s">
        <v>376</v>
      </c>
      <c r="DO16" s="11">
        <f t="shared" si="47"/>
        <v>50</v>
      </c>
      <c r="DP16" s="11">
        <f>DP7*10000000</f>
        <v>1000</v>
      </c>
      <c r="DQ16" s="11">
        <v>2</v>
      </c>
      <c r="DR16" s="19">
        <v>1008</v>
      </c>
      <c r="DS16" s="268">
        <v>1</v>
      </c>
    </row>
    <row r="17" spans="97:130" ht="16.5" customHeight="1" x14ac:dyDescent="0.25">
      <c r="CS17" s="6"/>
      <c r="CT17" s="436"/>
      <c r="CU17" s="239" t="s">
        <v>391</v>
      </c>
      <c r="CV17" s="70">
        <f t="shared" si="5"/>
        <v>1</v>
      </c>
      <c r="CW17" s="70">
        <f t="shared" si="6"/>
        <v>2</v>
      </c>
      <c r="CX17" s="240">
        <v>60000</v>
      </c>
      <c r="CY17" s="239" t="str">
        <f t="shared" si="7"/>
        <v>金币</v>
      </c>
      <c r="CZ17" s="241">
        <f t="shared" si="8"/>
        <v>1</v>
      </c>
      <c r="DA17" s="241">
        <f t="shared" si="9"/>
        <v>2</v>
      </c>
      <c r="DB17" s="240">
        <f t="shared" si="48"/>
        <v>12000</v>
      </c>
      <c r="DC17" s="241">
        <f t="shared" si="11"/>
        <v>69000</v>
      </c>
      <c r="DD17" s="241">
        <f t="shared" si="12"/>
        <v>12000</v>
      </c>
      <c r="DE17" s="70">
        <f t="shared" si="13"/>
        <v>60000</v>
      </c>
      <c r="DF17" s="70">
        <v>0</v>
      </c>
      <c r="DG17" s="258">
        <v>1</v>
      </c>
      <c r="DH17" s="258">
        <v>0.75</v>
      </c>
      <c r="DI17" s="11">
        <v>2</v>
      </c>
      <c r="DJ17" s="264"/>
      <c r="DN17" s="10" t="s">
        <v>586</v>
      </c>
      <c r="DO17" s="11">
        <v>5</v>
      </c>
      <c r="DP17" s="11">
        <f>DO17*20</f>
        <v>100</v>
      </c>
      <c r="DQ17" s="11">
        <v>2</v>
      </c>
      <c r="DR17" s="19">
        <v>1206</v>
      </c>
      <c r="DS17" s="268">
        <v>1</v>
      </c>
    </row>
    <row r="18" spans="97:130" ht="16.5" customHeight="1" x14ac:dyDescent="0.25">
      <c r="CS18" s="6"/>
      <c r="CT18" s="436"/>
      <c r="CU18" s="239" t="s">
        <v>391</v>
      </c>
      <c r="CV18" s="70">
        <f t="shared" si="5"/>
        <v>1</v>
      </c>
      <c r="CW18" s="70">
        <f t="shared" si="6"/>
        <v>2</v>
      </c>
      <c r="CX18" s="240">
        <v>100000</v>
      </c>
      <c r="CY18" s="239" t="str">
        <f t="shared" si="7"/>
        <v>金币</v>
      </c>
      <c r="CZ18" s="241">
        <f t="shared" si="8"/>
        <v>1</v>
      </c>
      <c r="DA18" s="241">
        <f t="shared" si="9"/>
        <v>2</v>
      </c>
      <c r="DB18" s="240">
        <f t="shared" si="48"/>
        <v>20000</v>
      </c>
      <c r="DC18" s="241">
        <f t="shared" si="11"/>
        <v>115000</v>
      </c>
      <c r="DD18" s="241">
        <f t="shared" si="12"/>
        <v>20000</v>
      </c>
      <c r="DE18" s="70">
        <f t="shared" si="13"/>
        <v>100000</v>
      </c>
      <c r="DF18" s="70">
        <v>0</v>
      </c>
      <c r="DG18" s="258">
        <v>0.5</v>
      </c>
      <c r="DH18" s="258">
        <v>0.75</v>
      </c>
      <c r="DI18" s="11">
        <v>4</v>
      </c>
      <c r="DJ18" s="264"/>
      <c r="DN18" s="10" t="s">
        <v>587</v>
      </c>
      <c r="DO18" s="11">
        <v>2</v>
      </c>
      <c r="DP18" s="11">
        <f>DO18*20</f>
        <v>40</v>
      </c>
      <c r="DQ18" s="11">
        <v>2</v>
      </c>
      <c r="DR18" s="19">
        <v>1205</v>
      </c>
      <c r="DS18" s="268">
        <v>1</v>
      </c>
    </row>
    <row r="19" spans="97:130" ht="16.5" customHeight="1" x14ac:dyDescent="0.25">
      <c r="CS19" s="6"/>
      <c r="CT19" s="436"/>
      <c r="CU19" s="239" t="s">
        <v>391</v>
      </c>
      <c r="CV19" s="70">
        <f t="shared" si="5"/>
        <v>1</v>
      </c>
      <c r="CW19" s="70">
        <f t="shared" si="6"/>
        <v>2</v>
      </c>
      <c r="CX19" s="240">
        <v>200000</v>
      </c>
      <c r="CY19" s="239" t="str">
        <f t="shared" si="7"/>
        <v>金币</v>
      </c>
      <c r="CZ19" s="241">
        <f t="shared" si="8"/>
        <v>1</v>
      </c>
      <c r="DA19" s="241">
        <f t="shared" si="9"/>
        <v>2</v>
      </c>
      <c r="DB19" s="240">
        <f t="shared" si="48"/>
        <v>40000</v>
      </c>
      <c r="DC19" s="241">
        <f t="shared" si="11"/>
        <v>220000</v>
      </c>
      <c r="DD19" s="241">
        <f t="shared" si="12"/>
        <v>40000</v>
      </c>
      <c r="DE19" s="70">
        <f t="shared" si="13"/>
        <v>200000</v>
      </c>
      <c r="DF19" s="70">
        <v>0</v>
      </c>
      <c r="DG19" s="258">
        <v>0.5</v>
      </c>
      <c r="DH19" s="259">
        <v>0.5</v>
      </c>
      <c r="DI19" s="11">
        <v>7</v>
      </c>
      <c r="DJ19" s="264"/>
      <c r="DN19" s="13" t="s">
        <v>588</v>
      </c>
      <c r="DO19" s="14">
        <v>200</v>
      </c>
      <c r="DP19" s="11">
        <f>DO19*20</f>
        <v>4000</v>
      </c>
      <c r="DQ19" s="14">
        <v>2</v>
      </c>
      <c r="DR19" s="21">
        <v>1208</v>
      </c>
      <c r="DS19" s="268">
        <v>1</v>
      </c>
    </row>
    <row r="20" spans="97:130" ht="16.5" customHeight="1" x14ac:dyDescent="0.25">
      <c r="CS20" s="6"/>
      <c r="CT20" s="436"/>
      <c r="CU20" s="239" t="s">
        <v>391</v>
      </c>
      <c r="CV20" s="70">
        <f t="shared" si="5"/>
        <v>1</v>
      </c>
      <c r="CW20" s="70">
        <f t="shared" si="6"/>
        <v>2</v>
      </c>
      <c r="CX20" s="240">
        <v>350000</v>
      </c>
      <c r="CY20" s="239" t="str">
        <f t="shared" si="7"/>
        <v>金币</v>
      </c>
      <c r="CZ20" s="241">
        <f t="shared" si="8"/>
        <v>1</v>
      </c>
      <c r="DA20" s="241">
        <f t="shared" si="9"/>
        <v>2</v>
      </c>
      <c r="DB20" s="240">
        <f t="shared" si="48"/>
        <v>70000</v>
      </c>
      <c r="DC20" s="241">
        <f t="shared" si="11"/>
        <v>371000</v>
      </c>
      <c r="DD20" s="241">
        <f t="shared" si="12"/>
        <v>70000</v>
      </c>
      <c r="DE20" s="70">
        <f t="shared" si="13"/>
        <v>350000</v>
      </c>
      <c r="DF20" s="70">
        <v>0</v>
      </c>
      <c r="DG20" s="258">
        <v>1</v>
      </c>
      <c r="DH20" s="259">
        <v>0.3</v>
      </c>
      <c r="DI20" s="11">
        <v>5</v>
      </c>
      <c r="DJ20" s="264"/>
      <c r="DN20" s="10" t="s">
        <v>589</v>
      </c>
      <c r="DO20" s="11">
        <v>30</v>
      </c>
      <c r="DP20" s="11">
        <f>DO20*20</f>
        <v>600</v>
      </c>
      <c r="DQ20" s="1">
        <v>2</v>
      </c>
      <c r="DR20" s="1">
        <v>1209</v>
      </c>
      <c r="DS20" s="268">
        <v>1</v>
      </c>
    </row>
    <row r="21" spans="97:130" ht="16.5" customHeight="1" x14ac:dyDescent="0.25">
      <c r="CS21" s="6"/>
      <c r="CT21" s="436"/>
      <c r="CU21" s="239" t="s">
        <v>391</v>
      </c>
      <c r="CV21" s="70">
        <f t="shared" si="5"/>
        <v>1</v>
      </c>
      <c r="CW21" s="70">
        <f t="shared" si="6"/>
        <v>2</v>
      </c>
      <c r="CX21" s="240">
        <v>500000</v>
      </c>
      <c r="CY21" s="239" t="str">
        <f t="shared" si="7"/>
        <v>金币</v>
      </c>
      <c r="CZ21" s="241">
        <f t="shared" si="8"/>
        <v>1</v>
      </c>
      <c r="DA21" s="241">
        <f t="shared" si="9"/>
        <v>2</v>
      </c>
      <c r="DB21" s="240">
        <f t="shared" si="48"/>
        <v>100000</v>
      </c>
      <c r="DC21" s="241">
        <f t="shared" si="11"/>
        <v>500000</v>
      </c>
      <c r="DD21" s="241">
        <f t="shared" si="12"/>
        <v>100000</v>
      </c>
      <c r="DE21" s="70">
        <f t="shared" si="13"/>
        <v>500000</v>
      </c>
      <c r="DF21" s="70">
        <v>0</v>
      </c>
      <c r="DG21" s="11"/>
      <c r="DH21" s="11"/>
      <c r="DI21" s="11">
        <v>3</v>
      </c>
      <c r="DJ21" s="264"/>
      <c r="DN21" s="10" t="s">
        <v>590</v>
      </c>
      <c r="DO21" s="1">
        <v>50</v>
      </c>
      <c r="DP21" s="11">
        <f>DO21*20</f>
        <v>1000</v>
      </c>
      <c r="DQ21" s="1">
        <v>2</v>
      </c>
      <c r="DR21" s="1">
        <v>1210</v>
      </c>
      <c r="DS21" s="268">
        <v>1</v>
      </c>
    </row>
    <row r="22" spans="97:130" x14ac:dyDescent="0.25">
      <c r="CS22" s="6"/>
      <c r="CT22" s="436"/>
      <c r="CU22" s="239" t="s">
        <v>375</v>
      </c>
      <c r="CV22" s="70">
        <f t="shared" si="5"/>
        <v>1</v>
      </c>
      <c r="CW22" s="70">
        <f t="shared" si="6"/>
        <v>1</v>
      </c>
      <c r="CX22" s="240">
        <v>10</v>
      </c>
      <c r="CY22" s="239" t="str">
        <f t="shared" si="7"/>
        <v>钻石</v>
      </c>
      <c r="CZ22" s="241">
        <f t="shared" si="8"/>
        <v>1</v>
      </c>
      <c r="DA22" s="241">
        <f t="shared" si="9"/>
        <v>1</v>
      </c>
      <c r="DB22" s="240">
        <f t="shared" si="48"/>
        <v>2</v>
      </c>
      <c r="DC22" s="241">
        <f t="shared" si="11"/>
        <v>200000</v>
      </c>
      <c r="DD22" s="241">
        <f t="shared" si="12"/>
        <v>40000</v>
      </c>
      <c r="DE22" s="70">
        <f t="shared" si="13"/>
        <v>200000</v>
      </c>
      <c r="DF22" s="70">
        <v>0</v>
      </c>
      <c r="DG22" s="11"/>
      <c r="DH22" s="11"/>
      <c r="DI22" s="11">
        <v>9</v>
      </c>
      <c r="DJ22" s="264"/>
      <c r="DK22" s="1">
        <v>200000</v>
      </c>
      <c r="DN22" s="1" t="s">
        <v>591</v>
      </c>
      <c r="DO22" s="1">
        <v>1</v>
      </c>
      <c r="DP22" s="11">
        <f t="shared" ref="DP22:DP30" si="49">DO22*20</f>
        <v>20</v>
      </c>
      <c r="DQ22" s="1">
        <v>1</v>
      </c>
      <c r="DR22" s="1">
        <v>6</v>
      </c>
      <c r="DS22" s="268">
        <v>1</v>
      </c>
    </row>
    <row r="23" spans="97:130" ht="16.5" customHeight="1" x14ac:dyDescent="0.25">
      <c r="CS23" s="6"/>
      <c r="CT23" s="436"/>
      <c r="CU23" s="239" t="s">
        <v>375</v>
      </c>
      <c r="CV23" s="70">
        <f t="shared" si="5"/>
        <v>1</v>
      </c>
      <c r="CW23" s="70">
        <f t="shared" si="6"/>
        <v>1</v>
      </c>
      <c r="CX23" s="240">
        <v>25</v>
      </c>
      <c r="CY23" s="239" t="str">
        <f t="shared" si="7"/>
        <v>钻石</v>
      </c>
      <c r="CZ23" s="241">
        <f t="shared" si="8"/>
        <v>1</v>
      </c>
      <c r="DA23" s="241">
        <f t="shared" si="9"/>
        <v>1</v>
      </c>
      <c r="DB23" s="240">
        <f t="shared" si="48"/>
        <v>5</v>
      </c>
      <c r="DC23" s="241">
        <f t="shared" si="11"/>
        <v>500000</v>
      </c>
      <c r="DD23" s="241">
        <f t="shared" si="12"/>
        <v>100000</v>
      </c>
      <c r="DE23" s="70">
        <f t="shared" si="13"/>
        <v>500000</v>
      </c>
      <c r="DF23" s="70">
        <v>0</v>
      </c>
      <c r="DG23" s="11"/>
      <c r="DH23" s="11"/>
      <c r="DI23" s="11">
        <v>6</v>
      </c>
      <c r="DJ23" s="264"/>
      <c r="DK23" s="1">
        <v>500000</v>
      </c>
      <c r="DN23" s="1" t="s">
        <v>592</v>
      </c>
      <c r="DO23" s="1">
        <v>1</v>
      </c>
      <c r="DP23" s="11">
        <f t="shared" si="49"/>
        <v>20</v>
      </c>
      <c r="DQ23" s="1">
        <v>2</v>
      </c>
      <c r="DR23" s="1">
        <v>1301</v>
      </c>
      <c r="DS23" s="268">
        <v>1</v>
      </c>
    </row>
    <row r="24" spans="97:130" ht="16.5" customHeight="1" x14ac:dyDescent="0.25">
      <c r="CS24" s="6">
        <f>500000/5*6</f>
        <v>600000</v>
      </c>
      <c r="CT24" s="437"/>
      <c r="CU24" s="242" t="s">
        <v>379</v>
      </c>
      <c r="CV24" s="243">
        <f t="shared" si="5"/>
        <v>2</v>
      </c>
      <c r="CW24" s="243">
        <f t="shared" si="6"/>
        <v>1204</v>
      </c>
      <c r="CX24" s="240">
        <v>5000</v>
      </c>
      <c r="CY24" s="242" t="str">
        <f t="shared" si="7"/>
        <v>福卡</v>
      </c>
      <c r="CZ24" s="244">
        <f t="shared" si="8"/>
        <v>2</v>
      </c>
      <c r="DA24" s="244">
        <f t="shared" si="9"/>
        <v>1204</v>
      </c>
      <c r="DB24" s="246">
        <f t="shared" si="48"/>
        <v>1000</v>
      </c>
      <c r="DC24" s="244">
        <f t="shared" si="11"/>
        <v>750000</v>
      </c>
      <c r="DD24" s="244">
        <f t="shared" si="12"/>
        <v>150000</v>
      </c>
      <c r="DE24" s="243">
        <f t="shared" si="13"/>
        <v>750000</v>
      </c>
      <c r="DF24" s="243">
        <v>0</v>
      </c>
      <c r="DG24" s="158"/>
      <c r="DH24" s="158"/>
      <c r="DI24" s="158">
        <v>1</v>
      </c>
      <c r="DJ24" s="265"/>
      <c r="DN24" s="1" t="s">
        <v>593</v>
      </c>
      <c r="DO24" s="1">
        <v>1</v>
      </c>
      <c r="DP24" s="11">
        <f t="shared" si="49"/>
        <v>20</v>
      </c>
      <c r="DQ24" s="1">
        <v>2</v>
      </c>
      <c r="DR24" s="1">
        <v>1302</v>
      </c>
      <c r="DS24" s="268">
        <v>1</v>
      </c>
    </row>
    <row r="25" spans="97:130" ht="16.5" customHeight="1" x14ac:dyDescent="0.25">
      <c r="CS25" s="6"/>
      <c r="CT25" s="435" t="str">
        <f>"抽奖
第3档
"&amp;D7&amp;"~
"&amp;E7</f>
        <v>抽奖
第3档
500000~
1000000</v>
      </c>
      <c r="CU25" s="235" t="s">
        <v>391</v>
      </c>
      <c r="CV25" s="236">
        <f t="shared" si="5"/>
        <v>1</v>
      </c>
      <c r="CW25" s="236">
        <f t="shared" si="6"/>
        <v>2</v>
      </c>
      <c r="CX25" s="237">
        <v>200000</v>
      </c>
      <c r="CY25" s="235" t="str">
        <f t="shared" si="7"/>
        <v>金币</v>
      </c>
      <c r="CZ25" s="238">
        <f t="shared" si="8"/>
        <v>1</v>
      </c>
      <c r="DA25" s="238">
        <f t="shared" si="9"/>
        <v>2</v>
      </c>
      <c r="DB25" s="237">
        <f t="shared" si="48"/>
        <v>40000</v>
      </c>
      <c r="DC25" s="238">
        <f t="shared" si="11"/>
        <v>212000</v>
      </c>
      <c r="DD25" s="238">
        <f t="shared" si="12"/>
        <v>40000</v>
      </c>
      <c r="DE25" s="260">
        <f t="shared" si="13"/>
        <v>200000</v>
      </c>
      <c r="DF25" s="236">
        <v>1</v>
      </c>
      <c r="DG25" s="257">
        <v>1</v>
      </c>
      <c r="DH25" s="257">
        <v>0.3</v>
      </c>
      <c r="DI25" s="150">
        <v>2</v>
      </c>
      <c r="DJ25" s="263"/>
      <c r="DN25" s="1" t="s">
        <v>594</v>
      </c>
      <c r="DO25" s="1">
        <v>1</v>
      </c>
      <c r="DP25" s="11">
        <f t="shared" si="49"/>
        <v>20</v>
      </c>
      <c r="DQ25" s="1">
        <v>2</v>
      </c>
      <c r="DR25" s="1">
        <v>1303</v>
      </c>
      <c r="DS25" s="268">
        <v>1</v>
      </c>
      <c r="DU25" s="1" t="s">
        <v>595</v>
      </c>
      <c r="DV25" s="1">
        <v>40</v>
      </c>
      <c r="DW25" s="1">
        <f>'抽奖|MoonBless'!HP25</f>
        <v>0</v>
      </c>
      <c r="DX25" s="1">
        <v>2</v>
      </c>
      <c r="DY25" s="1">
        <v>1500</v>
      </c>
      <c r="DZ25" s="140">
        <v>1</v>
      </c>
    </row>
    <row r="26" spans="97:130" ht="16.5" customHeight="1" x14ac:dyDescent="0.25">
      <c r="CS26" s="6"/>
      <c r="CT26" s="436"/>
      <c r="CU26" s="239" t="s">
        <v>417</v>
      </c>
      <c r="CV26" s="70">
        <f t="shared" si="5"/>
        <v>2</v>
      </c>
      <c r="CW26" s="70">
        <f t="shared" si="6"/>
        <v>1003</v>
      </c>
      <c r="CX26" s="245">
        <v>3</v>
      </c>
      <c r="CY26" s="239" t="str">
        <f t="shared" si="7"/>
        <v>狂暴</v>
      </c>
      <c r="CZ26" s="241">
        <f t="shared" si="8"/>
        <v>2</v>
      </c>
      <c r="DA26" s="241">
        <f t="shared" si="9"/>
        <v>1003</v>
      </c>
      <c r="DB26" s="240">
        <f t="shared" si="48"/>
        <v>1</v>
      </c>
      <c r="DC26" s="241">
        <f t="shared" si="11"/>
        <v>375000</v>
      </c>
      <c r="DD26" s="241">
        <f t="shared" si="12"/>
        <v>100000</v>
      </c>
      <c r="DE26" s="70">
        <f t="shared" si="13"/>
        <v>300000</v>
      </c>
      <c r="DF26" s="70">
        <v>0</v>
      </c>
      <c r="DG26" s="258">
        <v>1</v>
      </c>
      <c r="DH26" s="258">
        <v>0.75</v>
      </c>
      <c r="DI26" s="11">
        <v>9</v>
      </c>
      <c r="DJ26" s="264"/>
      <c r="DN26" s="1" t="s">
        <v>596</v>
      </c>
      <c r="DO26" s="1">
        <v>1</v>
      </c>
      <c r="DP26" s="11">
        <f t="shared" si="49"/>
        <v>20</v>
      </c>
      <c r="DQ26" s="1">
        <v>2</v>
      </c>
      <c r="DR26" s="1">
        <v>1304</v>
      </c>
      <c r="DS26" s="268">
        <v>1</v>
      </c>
      <c r="DU26" s="1" t="s">
        <v>597</v>
      </c>
      <c r="DV26" s="1">
        <v>80</v>
      </c>
      <c r="DW26" s="1">
        <v>0</v>
      </c>
      <c r="DX26" s="1">
        <v>2</v>
      </c>
      <c r="DY26" s="1">
        <v>1503</v>
      </c>
      <c r="DZ26" s="140">
        <v>1</v>
      </c>
    </row>
    <row r="27" spans="97:130" ht="16.5" customHeight="1" x14ac:dyDescent="0.25">
      <c r="CS27" s="6"/>
      <c r="CT27" s="436"/>
      <c r="CU27" s="239" t="s">
        <v>417</v>
      </c>
      <c r="CV27" s="70">
        <f t="shared" si="5"/>
        <v>2</v>
      </c>
      <c r="CW27" s="70">
        <f t="shared" si="6"/>
        <v>1003</v>
      </c>
      <c r="CX27" s="245">
        <v>4</v>
      </c>
      <c r="CY27" s="239" t="str">
        <f t="shared" si="7"/>
        <v>狂暴</v>
      </c>
      <c r="CZ27" s="241">
        <f t="shared" si="8"/>
        <v>2</v>
      </c>
      <c r="DA27" s="241">
        <f t="shared" si="9"/>
        <v>1003</v>
      </c>
      <c r="DB27" s="240">
        <f t="shared" si="48"/>
        <v>1</v>
      </c>
      <c r="DC27" s="241">
        <f t="shared" si="11"/>
        <v>475000</v>
      </c>
      <c r="DD27" s="241">
        <f t="shared" si="12"/>
        <v>100000</v>
      </c>
      <c r="DE27" s="70">
        <f t="shared" si="13"/>
        <v>400000</v>
      </c>
      <c r="DF27" s="70">
        <v>0</v>
      </c>
      <c r="DG27" s="258">
        <v>0.5</v>
      </c>
      <c r="DH27" s="258">
        <v>0.75</v>
      </c>
      <c r="DI27" s="11">
        <v>4</v>
      </c>
      <c r="DJ27" s="264"/>
      <c r="DN27" s="1" t="s">
        <v>595</v>
      </c>
      <c r="DO27" s="1">
        <f>DO12*1000*40</f>
        <v>30</v>
      </c>
      <c r="DP27" s="11">
        <f t="shared" si="49"/>
        <v>600</v>
      </c>
      <c r="DQ27" s="1">
        <v>2</v>
      </c>
      <c r="DR27" s="1">
        <v>1500</v>
      </c>
      <c r="DS27" s="140">
        <v>1</v>
      </c>
      <c r="DU27" s="1" t="s">
        <v>598</v>
      </c>
      <c r="DV27" s="1">
        <v>110</v>
      </c>
      <c r="DW27" s="1">
        <v>0</v>
      </c>
      <c r="DX27" s="1">
        <v>2</v>
      </c>
      <c r="DY27" s="1">
        <v>1504</v>
      </c>
      <c r="DZ27" s="140">
        <v>1</v>
      </c>
    </row>
    <row r="28" spans="97:130" x14ac:dyDescent="0.25">
      <c r="CS28" s="6"/>
      <c r="CT28" s="436"/>
      <c r="CU28" s="239" t="s">
        <v>391</v>
      </c>
      <c r="CV28" s="70">
        <f t="shared" si="5"/>
        <v>1</v>
      </c>
      <c r="CW28" s="70">
        <f t="shared" si="6"/>
        <v>2</v>
      </c>
      <c r="CX28" s="240">
        <v>400000</v>
      </c>
      <c r="CY28" s="239" t="str">
        <f t="shared" si="7"/>
        <v>金币</v>
      </c>
      <c r="CZ28" s="241">
        <f t="shared" si="8"/>
        <v>1</v>
      </c>
      <c r="DA28" s="241">
        <f t="shared" si="9"/>
        <v>2</v>
      </c>
      <c r="DB28" s="240">
        <f t="shared" si="48"/>
        <v>80000</v>
      </c>
      <c r="DC28" s="241">
        <f t="shared" si="11"/>
        <v>460000</v>
      </c>
      <c r="DD28" s="241">
        <f t="shared" si="12"/>
        <v>80000</v>
      </c>
      <c r="DE28" s="70">
        <f t="shared" si="13"/>
        <v>400000</v>
      </c>
      <c r="DF28" s="70">
        <v>0</v>
      </c>
      <c r="DG28" s="258">
        <v>1</v>
      </c>
      <c r="DH28" s="258">
        <v>0.75</v>
      </c>
      <c r="DI28" s="11">
        <v>7</v>
      </c>
      <c r="DJ28" s="264"/>
      <c r="DN28" s="1" t="s">
        <v>597</v>
      </c>
      <c r="DO28" s="1">
        <f>DO12*1000*80</f>
        <v>60</v>
      </c>
      <c r="DP28" s="11">
        <f t="shared" si="49"/>
        <v>1200</v>
      </c>
      <c r="DQ28" s="1">
        <v>2</v>
      </c>
      <c r="DR28" s="1">
        <v>1503</v>
      </c>
      <c r="DS28" s="140">
        <v>1</v>
      </c>
      <c r="DU28" s="1" t="s">
        <v>599</v>
      </c>
      <c r="DV28" s="1">
        <v>1</v>
      </c>
      <c r="DW28" s="1">
        <v>10</v>
      </c>
      <c r="DX28" s="1">
        <v>2</v>
      </c>
      <c r="DY28" s="1">
        <v>1213</v>
      </c>
      <c r="DZ28" s="140">
        <v>1</v>
      </c>
    </row>
    <row r="29" spans="97:130" ht="16.5" customHeight="1" x14ac:dyDescent="0.25">
      <c r="CS29" s="6"/>
      <c r="CT29" s="436"/>
      <c r="CU29" s="239" t="s">
        <v>391</v>
      </c>
      <c r="CV29" s="70">
        <f t="shared" si="5"/>
        <v>1</v>
      </c>
      <c r="CW29" s="70">
        <f t="shared" si="6"/>
        <v>2</v>
      </c>
      <c r="CX29" s="240">
        <v>600000</v>
      </c>
      <c r="CY29" s="239" t="str">
        <f t="shared" si="7"/>
        <v>金币</v>
      </c>
      <c r="CZ29" s="241">
        <f t="shared" si="8"/>
        <v>1</v>
      </c>
      <c r="DA29" s="241">
        <f t="shared" si="9"/>
        <v>2</v>
      </c>
      <c r="DB29" s="240">
        <f>ROUNDUP(DE29/5,0)</f>
        <v>120000</v>
      </c>
      <c r="DC29" s="241">
        <f t="shared" si="11"/>
        <v>660000</v>
      </c>
      <c r="DD29" s="241">
        <f t="shared" si="12"/>
        <v>120000</v>
      </c>
      <c r="DE29" s="70">
        <f t="shared" si="13"/>
        <v>600000</v>
      </c>
      <c r="DF29" s="70">
        <v>0</v>
      </c>
      <c r="DG29" s="258">
        <v>1</v>
      </c>
      <c r="DH29" s="259">
        <v>0.5</v>
      </c>
      <c r="DI29" s="11">
        <v>10</v>
      </c>
      <c r="DJ29" s="264"/>
      <c r="DN29" s="1" t="s">
        <v>598</v>
      </c>
      <c r="DO29" s="1">
        <f>DO12*1000*110</f>
        <v>82.5</v>
      </c>
      <c r="DP29" s="11">
        <f t="shared" si="49"/>
        <v>1650</v>
      </c>
      <c r="DQ29" s="1">
        <v>2</v>
      </c>
      <c r="DR29" s="1">
        <v>1504</v>
      </c>
      <c r="DS29" s="140">
        <v>1</v>
      </c>
    </row>
    <row r="30" spans="97:130" ht="16.5" customHeight="1" x14ac:dyDescent="0.25">
      <c r="CS30" s="6"/>
      <c r="CT30" s="436"/>
      <c r="CU30" s="239" t="s">
        <v>391</v>
      </c>
      <c r="CV30" s="70">
        <f t="shared" si="5"/>
        <v>1</v>
      </c>
      <c r="CW30" s="70">
        <f t="shared" si="6"/>
        <v>2</v>
      </c>
      <c r="CX30" s="240">
        <v>800000</v>
      </c>
      <c r="CY30" s="239" t="str">
        <f t="shared" si="7"/>
        <v>金币</v>
      </c>
      <c r="CZ30" s="241">
        <f t="shared" si="8"/>
        <v>1</v>
      </c>
      <c r="DA30" s="241">
        <f t="shared" si="9"/>
        <v>2</v>
      </c>
      <c r="DB30" s="240">
        <f>ROUNDUP(DE30/5,0)</f>
        <v>160000</v>
      </c>
      <c r="DC30" s="241">
        <f t="shared" si="11"/>
        <v>848000</v>
      </c>
      <c r="DD30" s="241">
        <f t="shared" si="12"/>
        <v>160000</v>
      </c>
      <c r="DE30" s="70">
        <f t="shared" si="13"/>
        <v>800000</v>
      </c>
      <c r="DF30" s="70">
        <v>0</v>
      </c>
      <c r="DG30" s="258">
        <v>1</v>
      </c>
      <c r="DH30" s="259">
        <v>0.3</v>
      </c>
      <c r="DI30" s="11">
        <v>5</v>
      </c>
      <c r="DJ30" s="264"/>
      <c r="DN30" s="1" t="s">
        <v>599</v>
      </c>
      <c r="DO30" s="1">
        <f>DO12*1000*1</f>
        <v>0.75</v>
      </c>
      <c r="DP30" s="11">
        <f t="shared" si="49"/>
        <v>15</v>
      </c>
      <c r="DQ30" s="1">
        <v>2</v>
      </c>
      <c r="DR30" s="1">
        <v>1213</v>
      </c>
      <c r="DS30" s="140">
        <v>1</v>
      </c>
    </row>
    <row r="31" spans="97:130" ht="16.5" customHeight="1" x14ac:dyDescent="0.25">
      <c r="CS31" s="6"/>
      <c r="CT31" s="436"/>
      <c r="CU31" s="239" t="s">
        <v>391</v>
      </c>
      <c r="CV31" s="70">
        <f t="shared" si="5"/>
        <v>1</v>
      </c>
      <c r="CW31" s="70">
        <f t="shared" si="6"/>
        <v>2</v>
      </c>
      <c r="CX31" s="240">
        <v>1000000</v>
      </c>
      <c r="CY31" s="239" t="str">
        <f t="shared" si="7"/>
        <v>金币</v>
      </c>
      <c r="CZ31" s="241">
        <f t="shared" si="8"/>
        <v>1</v>
      </c>
      <c r="DA31" s="241">
        <f t="shared" si="9"/>
        <v>2</v>
      </c>
      <c r="DB31" s="240">
        <v>100</v>
      </c>
      <c r="DC31" s="241">
        <f t="shared" si="11"/>
        <v>1000000</v>
      </c>
      <c r="DD31" s="241">
        <f t="shared" si="12"/>
        <v>100</v>
      </c>
      <c r="DE31" s="70">
        <f t="shared" si="13"/>
        <v>1000000</v>
      </c>
      <c r="DF31" s="70">
        <v>0</v>
      </c>
      <c r="DG31" s="11"/>
      <c r="DH31" s="11"/>
      <c r="DI31" s="11">
        <v>3</v>
      </c>
      <c r="DJ31" s="264"/>
      <c r="DN31" s="10" t="s">
        <v>600</v>
      </c>
      <c r="DO31" s="11">
        <f>DP31/20</f>
        <v>0.25</v>
      </c>
      <c r="DP31" s="11">
        <f>DP13/20</f>
        <v>5</v>
      </c>
      <c r="DQ31" s="11">
        <v>2</v>
      </c>
      <c r="DR31" s="19">
        <v>1015</v>
      </c>
      <c r="DS31" s="268">
        <v>1</v>
      </c>
    </row>
    <row r="32" spans="97:130" ht="16.5" customHeight="1" x14ac:dyDescent="0.25">
      <c r="CS32" s="6"/>
      <c r="CT32" s="436"/>
      <c r="CU32" s="239" t="s">
        <v>379</v>
      </c>
      <c r="CV32" s="70">
        <f t="shared" si="5"/>
        <v>2</v>
      </c>
      <c r="CW32" s="70">
        <f t="shared" si="6"/>
        <v>1204</v>
      </c>
      <c r="CX32" s="240">
        <v>10000</v>
      </c>
      <c r="CY32" s="239" t="str">
        <f t="shared" si="7"/>
        <v>福卡</v>
      </c>
      <c r="CZ32" s="241">
        <f t="shared" si="8"/>
        <v>2</v>
      </c>
      <c r="DA32" s="241">
        <f t="shared" si="9"/>
        <v>1204</v>
      </c>
      <c r="DB32" s="240">
        <v>101</v>
      </c>
      <c r="DC32" s="241">
        <f t="shared" si="11"/>
        <v>1500000</v>
      </c>
      <c r="DD32" s="241">
        <f t="shared" si="12"/>
        <v>15150</v>
      </c>
      <c r="DE32" s="70">
        <f t="shared" si="13"/>
        <v>1500000</v>
      </c>
      <c r="DF32" s="70">
        <v>0</v>
      </c>
      <c r="DG32" s="11"/>
      <c r="DH32" s="11"/>
      <c r="DI32" s="11">
        <v>1</v>
      </c>
      <c r="DJ32" s="264"/>
      <c r="DN32" s="10" t="s">
        <v>601</v>
      </c>
      <c r="DO32" s="11">
        <f t="shared" ref="DO32:DO34" si="50">DP32/20</f>
        <v>0.5</v>
      </c>
      <c r="DP32" s="11">
        <f t="shared" ref="DP32:DP34" si="51">DP14/20</f>
        <v>10</v>
      </c>
      <c r="DQ32" s="11">
        <v>2</v>
      </c>
      <c r="DR32" s="19">
        <v>1016</v>
      </c>
      <c r="DS32" s="268">
        <v>1</v>
      </c>
    </row>
    <row r="33" spans="97:123" ht="16.5" customHeight="1" x14ac:dyDescent="0.25">
      <c r="CS33" s="6"/>
      <c r="CT33" s="436"/>
      <c r="CU33" s="239" t="s">
        <v>375</v>
      </c>
      <c r="CV33" s="70">
        <f t="shared" si="5"/>
        <v>1</v>
      </c>
      <c r="CW33" s="70">
        <f t="shared" si="6"/>
        <v>1</v>
      </c>
      <c r="CX33" s="240">
        <v>40</v>
      </c>
      <c r="CY33" s="239" t="str">
        <f t="shared" si="7"/>
        <v>钻石</v>
      </c>
      <c r="CZ33" s="241">
        <f t="shared" si="8"/>
        <v>1</v>
      </c>
      <c r="DA33" s="241">
        <f t="shared" si="9"/>
        <v>1</v>
      </c>
      <c r="DB33" s="240">
        <v>102</v>
      </c>
      <c r="DC33" s="241">
        <f t="shared" si="11"/>
        <v>800000</v>
      </c>
      <c r="DD33" s="241">
        <f t="shared" si="12"/>
        <v>2040000</v>
      </c>
      <c r="DE33" s="70">
        <f t="shared" si="13"/>
        <v>800000</v>
      </c>
      <c r="DF33" s="70">
        <v>0</v>
      </c>
      <c r="DG33" s="11"/>
      <c r="DH33" s="11"/>
      <c r="DI33" s="11">
        <v>8</v>
      </c>
      <c r="DJ33" s="264"/>
      <c r="DN33" s="10" t="s">
        <v>602</v>
      </c>
      <c r="DO33" s="11">
        <f t="shared" si="50"/>
        <v>1.25</v>
      </c>
      <c r="DP33" s="11">
        <f t="shared" si="51"/>
        <v>25</v>
      </c>
      <c r="DQ33" s="11">
        <v>2</v>
      </c>
      <c r="DR33" s="19">
        <v>1017</v>
      </c>
      <c r="DS33" s="268">
        <v>1</v>
      </c>
    </row>
    <row r="34" spans="97:123" x14ac:dyDescent="0.25">
      <c r="CS34" s="6">
        <f>1000000/5*6</f>
        <v>1200000</v>
      </c>
      <c r="CT34" s="437"/>
      <c r="CU34" s="242" t="s">
        <v>585</v>
      </c>
      <c r="CV34" s="243">
        <f t="shared" si="5"/>
        <v>2</v>
      </c>
      <c r="CW34" s="243">
        <f t="shared" si="6"/>
        <v>1005</v>
      </c>
      <c r="CX34" s="246">
        <v>1</v>
      </c>
      <c r="CY34" s="242" t="str">
        <f t="shared" si="7"/>
        <v>超级武器1</v>
      </c>
      <c r="CZ34" s="244">
        <f t="shared" si="8"/>
        <v>2</v>
      </c>
      <c r="DA34" s="244">
        <f t="shared" si="9"/>
        <v>1005</v>
      </c>
      <c r="DB34" s="246">
        <v>103</v>
      </c>
      <c r="DC34" s="244">
        <f t="shared" si="11"/>
        <v>1000000</v>
      </c>
      <c r="DD34" s="244">
        <f t="shared" si="12"/>
        <v>103000000</v>
      </c>
      <c r="DE34" s="243">
        <f t="shared" si="13"/>
        <v>1000000</v>
      </c>
      <c r="DF34" s="243">
        <v>0</v>
      </c>
      <c r="DG34" s="158"/>
      <c r="DH34" s="158"/>
      <c r="DI34" s="158">
        <v>6</v>
      </c>
      <c r="DJ34" s="265"/>
      <c r="DN34" s="10" t="s">
        <v>603</v>
      </c>
      <c r="DO34" s="11">
        <f t="shared" si="50"/>
        <v>2.5</v>
      </c>
      <c r="DP34" s="11">
        <f t="shared" si="51"/>
        <v>50</v>
      </c>
      <c r="DQ34" s="11">
        <v>2</v>
      </c>
      <c r="DR34" s="19">
        <v>1018</v>
      </c>
      <c r="DS34" s="268">
        <v>1</v>
      </c>
    </row>
    <row r="35" spans="97:123" ht="16.5" customHeight="1" x14ac:dyDescent="0.25">
      <c r="CS35" s="6"/>
      <c r="CT35" s="435" t="str">
        <f>"抽奖
第4档
"&amp;D8&amp;"~
"&amp;E8</f>
        <v>抽奖
第4档
1000000~
2000000</v>
      </c>
      <c r="CU35" s="235" t="s">
        <v>391</v>
      </c>
      <c r="CV35" s="236">
        <f t="shared" si="5"/>
        <v>1</v>
      </c>
      <c r="CW35" s="236">
        <f t="shared" si="6"/>
        <v>2</v>
      </c>
      <c r="CX35" s="237">
        <v>750000</v>
      </c>
      <c r="CY35" s="235" t="str">
        <f t="shared" si="7"/>
        <v>金币</v>
      </c>
      <c r="CZ35" s="238">
        <f t="shared" si="8"/>
        <v>1</v>
      </c>
      <c r="DA35" s="238">
        <f t="shared" si="9"/>
        <v>2</v>
      </c>
      <c r="DB35" s="237">
        <f t="shared" ref="DB35:DB66" si="52">ROUNDUP(CX35/5,0)</f>
        <v>150000</v>
      </c>
      <c r="DC35" s="238">
        <f t="shared" si="11"/>
        <v>795000</v>
      </c>
      <c r="DD35" s="238">
        <f t="shared" si="12"/>
        <v>150000</v>
      </c>
      <c r="DE35" s="260">
        <f t="shared" si="13"/>
        <v>750000</v>
      </c>
      <c r="DF35" s="236">
        <v>1</v>
      </c>
      <c r="DG35" s="257">
        <v>1</v>
      </c>
      <c r="DH35" s="257">
        <v>0.3</v>
      </c>
      <c r="DI35" s="150">
        <v>4</v>
      </c>
      <c r="DJ35" s="263"/>
    </row>
    <row r="36" spans="97:123" ht="16.5" customHeight="1" x14ac:dyDescent="0.25">
      <c r="CS36" s="6"/>
      <c r="CT36" s="436"/>
      <c r="CU36" s="239" t="s">
        <v>417</v>
      </c>
      <c r="CV36" s="70">
        <f t="shared" si="5"/>
        <v>2</v>
      </c>
      <c r="CW36" s="70">
        <f t="shared" si="6"/>
        <v>1003</v>
      </c>
      <c r="CX36" s="245">
        <v>4</v>
      </c>
      <c r="CY36" s="239" t="str">
        <f t="shared" si="7"/>
        <v>狂暴</v>
      </c>
      <c r="CZ36" s="241">
        <f t="shared" si="8"/>
        <v>2</v>
      </c>
      <c r="DA36" s="241">
        <f t="shared" si="9"/>
        <v>1003</v>
      </c>
      <c r="DB36" s="240">
        <f t="shared" si="52"/>
        <v>1</v>
      </c>
      <c r="DC36" s="241">
        <f t="shared" si="11"/>
        <v>475000</v>
      </c>
      <c r="DD36" s="241">
        <f t="shared" si="12"/>
        <v>100000</v>
      </c>
      <c r="DE36" s="70">
        <f t="shared" si="13"/>
        <v>400000</v>
      </c>
      <c r="DF36" s="70">
        <v>0</v>
      </c>
      <c r="DG36" s="258">
        <v>1</v>
      </c>
      <c r="DH36" s="258">
        <v>0.75</v>
      </c>
      <c r="DI36" s="11">
        <v>9</v>
      </c>
      <c r="DJ36" s="264"/>
    </row>
    <row r="37" spans="97:123" ht="16.5" customHeight="1" x14ac:dyDescent="0.25">
      <c r="CS37" s="6"/>
      <c r="CT37" s="436"/>
      <c r="CU37" s="239" t="s">
        <v>417</v>
      </c>
      <c r="CV37" s="70">
        <f t="shared" ref="CV37:CV68" si="53">VLOOKUP(CU37,DN:DR,4,0)</f>
        <v>2</v>
      </c>
      <c r="CW37" s="70">
        <f t="shared" ref="CW37:CW68" si="54">VLOOKUP(CU37,DN:DR,5,0)</f>
        <v>1003</v>
      </c>
      <c r="CX37" s="245">
        <v>6</v>
      </c>
      <c r="CY37" s="239" t="str">
        <f t="shared" ref="CY37:CY68" si="55">CU37</f>
        <v>狂暴</v>
      </c>
      <c r="CZ37" s="241">
        <f t="shared" ref="CZ37:CZ68" si="56">VLOOKUP(CY37,DN:DR,4,0)</f>
        <v>2</v>
      </c>
      <c r="DA37" s="241">
        <f t="shared" ref="DA37:DA68" si="57">VLOOKUP(CY37,DN:DR,5,0)</f>
        <v>1003</v>
      </c>
      <c r="DB37" s="240">
        <f t="shared" si="52"/>
        <v>2</v>
      </c>
      <c r="DC37" s="241">
        <f t="shared" ref="DC37:DC68" si="58">DD37*DH37+DE37</f>
        <v>750000</v>
      </c>
      <c r="DD37" s="241">
        <f t="shared" ref="DD37:DD68" si="59">VLOOKUP(CY37,DN:DR,3,0)/$DP$7*DB37*VLOOKUP(CY37,DN:DS,6,0)</f>
        <v>200000</v>
      </c>
      <c r="DE37" s="70">
        <f t="shared" ref="DE37:DE68" si="60">VLOOKUP(CU37,DN:DR,3,0)/$DP$7*CX37*VLOOKUP(CU37,DN:DS,6,0)</f>
        <v>600000</v>
      </c>
      <c r="DF37" s="70">
        <v>0</v>
      </c>
      <c r="DG37" s="258">
        <v>0.5</v>
      </c>
      <c r="DH37" s="258">
        <v>0.75</v>
      </c>
      <c r="DI37" s="11">
        <v>7</v>
      </c>
      <c r="DJ37" s="264"/>
    </row>
    <row r="38" spans="97:123" ht="16.5" customHeight="1" x14ac:dyDescent="0.25">
      <c r="CS38" s="6"/>
      <c r="CT38" s="436"/>
      <c r="CU38" s="239" t="s">
        <v>391</v>
      </c>
      <c r="CV38" s="70">
        <f t="shared" si="53"/>
        <v>1</v>
      </c>
      <c r="CW38" s="70">
        <f t="shared" si="54"/>
        <v>2</v>
      </c>
      <c r="CX38" s="240">
        <v>800000</v>
      </c>
      <c r="CY38" s="239" t="str">
        <f t="shared" si="55"/>
        <v>金币</v>
      </c>
      <c r="CZ38" s="241">
        <f t="shared" si="56"/>
        <v>1</v>
      </c>
      <c r="DA38" s="241">
        <f t="shared" si="57"/>
        <v>2</v>
      </c>
      <c r="DB38" s="240">
        <f t="shared" si="52"/>
        <v>160000</v>
      </c>
      <c r="DC38" s="241">
        <f t="shared" si="58"/>
        <v>920000</v>
      </c>
      <c r="DD38" s="241">
        <f t="shared" si="59"/>
        <v>160000</v>
      </c>
      <c r="DE38" s="70">
        <f t="shared" si="60"/>
        <v>800000</v>
      </c>
      <c r="DF38" s="70">
        <v>0</v>
      </c>
      <c r="DG38" s="258">
        <v>1</v>
      </c>
      <c r="DH38" s="258">
        <v>0.75</v>
      </c>
      <c r="DI38" s="11">
        <v>2</v>
      </c>
      <c r="DJ38" s="264"/>
    </row>
    <row r="39" spans="97:123" ht="16.5" customHeight="1" x14ac:dyDescent="0.25">
      <c r="CS39" s="6"/>
      <c r="CT39" s="436"/>
      <c r="CU39" s="239" t="s">
        <v>391</v>
      </c>
      <c r="CV39" s="70">
        <f t="shared" si="53"/>
        <v>1</v>
      </c>
      <c r="CW39" s="70">
        <f t="shared" si="54"/>
        <v>2</v>
      </c>
      <c r="CX39" s="240">
        <v>1000000</v>
      </c>
      <c r="CY39" s="239" t="str">
        <f t="shared" si="55"/>
        <v>金币</v>
      </c>
      <c r="CZ39" s="241">
        <f t="shared" si="56"/>
        <v>1</v>
      </c>
      <c r="DA39" s="241">
        <f t="shared" si="57"/>
        <v>2</v>
      </c>
      <c r="DB39" s="240">
        <f t="shared" si="52"/>
        <v>200000</v>
      </c>
      <c r="DC39" s="241">
        <f t="shared" si="58"/>
        <v>1100000</v>
      </c>
      <c r="DD39" s="241">
        <f t="shared" si="59"/>
        <v>200000</v>
      </c>
      <c r="DE39" s="70">
        <f t="shared" si="60"/>
        <v>1000000</v>
      </c>
      <c r="DF39" s="70">
        <v>0</v>
      </c>
      <c r="DG39" s="258">
        <v>1</v>
      </c>
      <c r="DH39" s="259">
        <v>0.5</v>
      </c>
      <c r="DI39" s="11">
        <v>10</v>
      </c>
      <c r="DJ39" s="264"/>
    </row>
    <row r="40" spans="97:123" x14ac:dyDescent="0.25">
      <c r="CS40" s="6"/>
      <c r="CT40" s="436"/>
      <c r="CU40" s="239" t="s">
        <v>391</v>
      </c>
      <c r="CV40" s="70">
        <f t="shared" si="53"/>
        <v>1</v>
      </c>
      <c r="CW40" s="70">
        <f t="shared" si="54"/>
        <v>2</v>
      </c>
      <c r="CX40" s="240">
        <v>1500000</v>
      </c>
      <c r="CY40" s="239" t="str">
        <f t="shared" si="55"/>
        <v>金币</v>
      </c>
      <c r="CZ40" s="241">
        <f t="shared" si="56"/>
        <v>1</v>
      </c>
      <c r="DA40" s="241">
        <f t="shared" si="57"/>
        <v>2</v>
      </c>
      <c r="DB40" s="240">
        <f t="shared" si="52"/>
        <v>300000</v>
      </c>
      <c r="DC40" s="241">
        <f t="shared" si="58"/>
        <v>1590000</v>
      </c>
      <c r="DD40" s="241">
        <f t="shared" si="59"/>
        <v>300000</v>
      </c>
      <c r="DE40" s="70">
        <f t="shared" si="60"/>
        <v>1500000</v>
      </c>
      <c r="DF40" s="70">
        <v>0</v>
      </c>
      <c r="DG40" s="258">
        <v>1</v>
      </c>
      <c r="DH40" s="259">
        <v>0.3</v>
      </c>
      <c r="DI40" s="11">
        <v>8</v>
      </c>
      <c r="DJ40" s="264"/>
    </row>
    <row r="41" spans="97:123" x14ac:dyDescent="0.25">
      <c r="CS41" s="6"/>
      <c r="CT41" s="436"/>
      <c r="CU41" s="239" t="s">
        <v>379</v>
      </c>
      <c r="CV41" s="70">
        <f t="shared" si="53"/>
        <v>2</v>
      </c>
      <c r="CW41" s="70">
        <f t="shared" si="54"/>
        <v>1204</v>
      </c>
      <c r="CX41" s="247">
        <v>20000</v>
      </c>
      <c r="CY41" s="239" t="str">
        <f t="shared" si="55"/>
        <v>福卡</v>
      </c>
      <c r="CZ41" s="241">
        <f t="shared" si="56"/>
        <v>2</v>
      </c>
      <c r="DA41" s="241">
        <f t="shared" si="57"/>
        <v>1204</v>
      </c>
      <c r="DB41" s="240">
        <f t="shared" si="52"/>
        <v>4000</v>
      </c>
      <c r="DC41" s="241">
        <f t="shared" si="58"/>
        <v>3000000</v>
      </c>
      <c r="DD41" s="241">
        <f t="shared" si="59"/>
        <v>600000</v>
      </c>
      <c r="DE41" s="70">
        <f t="shared" si="60"/>
        <v>3000000</v>
      </c>
      <c r="DF41" s="70">
        <v>0</v>
      </c>
      <c r="DG41" s="11"/>
      <c r="DH41" s="11"/>
      <c r="DI41" s="11">
        <v>3</v>
      </c>
      <c r="DJ41" s="264"/>
    </row>
    <row r="42" spans="97:123" x14ac:dyDescent="0.25">
      <c r="CS42" s="6"/>
      <c r="CT42" s="436"/>
      <c r="CU42" s="239" t="s">
        <v>375</v>
      </c>
      <c r="CV42" s="70">
        <f t="shared" si="53"/>
        <v>1</v>
      </c>
      <c r="CW42" s="70">
        <f t="shared" si="54"/>
        <v>1</v>
      </c>
      <c r="CX42" s="240">
        <v>80</v>
      </c>
      <c r="CY42" s="239" t="str">
        <f t="shared" si="55"/>
        <v>钻石</v>
      </c>
      <c r="CZ42" s="241">
        <f t="shared" si="56"/>
        <v>1</v>
      </c>
      <c r="DA42" s="241">
        <f t="shared" si="57"/>
        <v>1</v>
      </c>
      <c r="DB42" s="240">
        <f t="shared" si="52"/>
        <v>16</v>
      </c>
      <c r="DC42" s="241">
        <f t="shared" si="58"/>
        <v>1600000</v>
      </c>
      <c r="DD42" s="241">
        <f t="shared" si="59"/>
        <v>320000</v>
      </c>
      <c r="DE42" s="70">
        <f t="shared" si="60"/>
        <v>1600000</v>
      </c>
      <c r="DF42" s="70">
        <v>0</v>
      </c>
      <c r="DG42" s="11"/>
      <c r="DH42" s="11"/>
      <c r="DI42" s="11">
        <v>5</v>
      </c>
      <c r="DJ42" s="264"/>
      <c r="DK42" s="1">
        <v>1600000</v>
      </c>
    </row>
    <row r="43" spans="97:123" x14ac:dyDescent="0.25">
      <c r="CS43" s="6"/>
      <c r="CT43" s="436"/>
      <c r="CU43" s="239" t="s">
        <v>585</v>
      </c>
      <c r="CV43" s="70">
        <f t="shared" si="53"/>
        <v>2</v>
      </c>
      <c r="CW43" s="70">
        <f t="shared" si="54"/>
        <v>1005</v>
      </c>
      <c r="CX43" s="240">
        <v>2</v>
      </c>
      <c r="CY43" s="239" t="str">
        <f t="shared" si="55"/>
        <v>超级武器1</v>
      </c>
      <c r="CZ43" s="241">
        <f t="shared" si="56"/>
        <v>2</v>
      </c>
      <c r="DA43" s="241">
        <f t="shared" si="57"/>
        <v>1005</v>
      </c>
      <c r="DB43" s="240">
        <f t="shared" si="52"/>
        <v>1</v>
      </c>
      <c r="DC43" s="241">
        <f t="shared" si="58"/>
        <v>2000000</v>
      </c>
      <c r="DD43" s="241">
        <f t="shared" si="59"/>
        <v>1000000</v>
      </c>
      <c r="DE43" s="70">
        <f t="shared" si="60"/>
        <v>2000000</v>
      </c>
      <c r="DF43" s="70">
        <v>0</v>
      </c>
      <c r="DG43" s="11"/>
      <c r="DH43" s="11"/>
      <c r="DI43" s="11">
        <v>6</v>
      </c>
      <c r="DJ43" s="264"/>
    </row>
    <row r="44" spans="97:123" x14ac:dyDescent="0.25">
      <c r="CS44" s="6">
        <f>2000000/5*6</f>
        <v>2400000</v>
      </c>
      <c r="CT44" s="437"/>
      <c r="CU44" s="242" t="s">
        <v>585</v>
      </c>
      <c r="CV44" s="243">
        <f t="shared" si="53"/>
        <v>2</v>
      </c>
      <c r="CW44" s="243">
        <f t="shared" si="54"/>
        <v>1005</v>
      </c>
      <c r="CX44" s="248">
        <v>3</v>
      </c>
      <c r="CY44" s="242" t="str">
        <f t="shared" si="55"/>
        <v>超级武器1</v>
      </c>
      <c r="CZ44" s="244">
        <f t="shared" si="56"/>
        <v>2</v>
      </c>
      <c r="DA44" s="244">
        <f t="shared" si="57"/>
        <v>1005</v>
      </c>
      <c r="DB44" s="246">
        <f t="shared" si="52"/>
        <v>1</v>
      </c>
      <c r="DC44" s="244">
        <f t="shared" si="58"/>
        <v>3000000</v>
      </c>
      <c r="DD44" s="244">
        <f t="shared" si="59"/>
        <v>1000000</v>
      </c>
      <c r="DE44" s="243">
        <f t="shared" si="60"/>
        <v>3000000</v>
      </c>
      <c r="DF44" s="243">
        <v>0</v>
      </c>
      <c r="DG44" s="158"/>
      <c r="DH44" s="158"/>
      <c r="DI44" s="158">
        <v>1</v>
      </c>
      <c r="DJ44" s="265"/>
    </row>
    <row r="45" spans="97:123" x14ac:dyDescent="0.25">
      <c r="CS45" s="6"/>
      <c r="CT45" s="435" t="str">
        <f>"抽奖
第5档
"&amp;D9&amp;"~
"&amp;E9</f>
        <v>抽奖
第5档
2000000~
6000000</v>
      </c>
      <c r="CU45" s="235" t="s">
        <v>391</v>
      </c>
      <c r="CV45" s="236">
        <f t="shared" si="53"/>
        <v>1</v>
      </c>
      <c r="CW45" s="236">
        <f t="shared" si="54"/>
        <v>2</v>
      </c>
      <c r="CX45" s="237">
        <v>2000000</v>
      </c>
      <c r="CY45" s="235" t="str">
        <f t="shared" si="55"/>
        <v>金币</v>
      </c>
      <c r="CZ45" s="238">
        <f t="shared" si="56"/>
        <v>1</v>
      </c>
      <c r="DA45" s="238">
        <f t="shared" si="57"/>
        <v>2</v>
      </c>
      <c r="DB45" s="237">
        <f t="shared" si="52"/>
        <v>400000</v>
      </c>
      <c r="DC45" s="238">
        <f t="shared" si="58"/>
        <v>2120000</v>
      </c>
      <c r="DD45" s="238">
        <f t="shared" si="59"/>
        <v>400000</v>
      </c>
      <c r="DE45" s="260">
        <f t="shared" si="60"/>
        <v>2000000</v>
      </c>
      <c r="DF45" s="236">
        <v>1</v>
      </c>
      <c r="DG45" s="257">
        <v>1</v>
      </c>
      <c r="DH45" s="257">
        <v>0.3</v>
      </c>
      <c r="DI45" s="150">
        <v>7</v>
      </c>
      <c r="DJ45" s="263"/>
    </row>
    <row r="46" spans="97:123" x14ac:dyDescent="0.25">
      <c r="CS46" s="6"/>
      <c r="CT46" s="436"/>
      <c r="CU46" s="239" t="s">
        <v>391</v>
      </c>
      <c r="CV46" s="70">
        <f t="shared" si="53"/>
        <v>1</v>
      </c>
      <c r="CW46" s="70">
        <f t="shared" si="54"/>
        <v>2</v>
      </c>
      <c r="CX46" s="240">
        <v>1000000</v>
      </c>
      <c r="CY46" s="239" t="str">
        <f t="shared" si="55"/>
        <v>金币</v>
      </c>
      <c r="CZ46" s="241">
        <f t="shared" si="56"/>
        <v>1</v>
      </c>
      <c r="DA46" s="241">
        <f t="shared" si="57"/>
        <v>2</v>
      </c>
      <c r="DB46" s="240">
        <f t="shared" si="52"/>
        <v>200000</v>
      </c>
      <c r="DC46" s="241">
        <f t="shared" si="58"/>
        <v>1150000</v>
      </c>
      <c r="DD46" s="241">
        <f t="shared" si="59"/>
        <v>200000</v>
      </c>
      <c r="DE46" s="70">
        <f t="shared" si="60"/>
        <v>1000000</v>
      </c>
      <c r="DF46" s="70">
        <v>0</v>
      </c>
      <c r="DG46" s="258">
        <v>1</v>
      </c>
      <c r="DH46" s="258">
        <v>0.75</v>
      </c>
      <c r="DI46" s="11">
        <v>2</v>
      </c>
      <c r="DJ46" s="264"/>
    </row>
    <row r="47" spans="97:123" x14ac:dyDescent="0.25">
      <c r="CS47" s="6"/>
      <c r="CT47" s="436"/>
      <c r="CU47" s="239" t="s">
        <v>391</v>
      </c>
      <c r="CV47" s="70">
        <f t="shared" si="53"/>
        <v>1</v>
      </c>
      <c r="CW47" s="70">
        <f t="shared" si="54"/>
        <v>2</v>
      </c>
      <c r="CX47" s="240">
        <v>1500000</v>
      </c>
      <c r="CY47" s="239" t="str">
        <f t="shared" si="55"/>
        <v>金币</v>
      </c>
      <c r="CZ47" s="241">
        <f t="shared" si="56"/>
        <v>1</v>
      </c>
      <c r="DA47" s="241">
        <f t="shared" si="57"/>
        <v>2</v>
      </c>
      <c r="DB47" s="240">
        <f t="shared" si="52"/>
        <v>300000</v>
      </c>
      <c r="DC47" s="241">
        <f t="shared" si="58"/>
        <v>1725000</v>
      </c>
      <c r="DD47" s="241">
        <f t="shared" si="59"/>
        <v>300000</v>
      </c>
      <c r="DE47" s="70">
        <f t="shared" si="60"/>
        <v>1500000</v>
      </c>
      <c r="DF47" s="70">
        <v>0</v>
      </c>
      <c r="DG47" s="258">
        <v>0.5</v>
      </c>
      <c r="DH47" s="258">
        <v>0.75</v>
      </c>
      <c r="DI47" s="11">
        <v>4</v>
      </c>
      <c r="DJ47" s="264"/>
    </row>
    <row r="48" spans="97:123" x14ac:dyDescent="0.25">
      <c r="CS48" s="6"/>
      <c r="CT48" s="436"/>
      <c r="CU48" s="239" t="s">
        <v>391</v>
      </c>
      <c r="CV48" s="70">
        <f t="shared" si="53"/>
        <v>1</v>
      </c>
      <c r="CW48" s="70">
        <f t="shared" si="54"/>
        <v>2</v>
      </c>
      <c r="CX48" s="240">
        <v>2500000</v>
      </c>
      <c r="CY48" s="239" t="str">
        <f t="shared" si="55"/>
        <v>金币</v>
      </c>
      <c r="CZ48" s="241">
        <f t="shared" si="56"/>
        <v>1</v>
      </c>
      <c r="DA48" s="241">
        <f t="shared" si="57"/>
        <v>2</v>
      </c>
      <c r="DB48" s="240">
        <f t="shared" si="52"/>
        <v>500000</v>
      </c>
      <c r="DC48" s="241">
        <f t="shared" si="58"/>
        <v>2875000</v>
      </c>
      <c r="DD48" s="241">
        <f t="shared" si="59"/>
        <v>500000</v>
      </c>
      <c r="DE48" s="70">
        <f t="shared" si="60"/>
        <v>2500000</v>
      </c>
      <c r="DF48" s="70">
        <v>0</v>
      </c>
      <c r="DG48" s="258">
        <v>1</v>
      </c>
      <c r="DH48" s="258">
        <v>0.75</v>
      </c>
      <c r="DI48" s="11">
        <v>9</v>
      </c>
      <c r="DJ48" s="264"/>
    </row>
    <row r="49" spans="97:115" x14ac:dyDescent="0.25">
      <c r="CS49" s="6"/>
      <c r="CT49" s="436"/>
      <c r="CU49" s="239" t="s">
        <v>391</v>
      </c>
      <c r="CV49" s="70">
        <f t="shared" si="53"/>
        <v>1</v>
      </c>
      <c r="CW49" s="70">
        <f t="shared" si="54"/>
        <v>2</v>
      </c>
      <c r="CX49" s="240">
        <v>3500000</v>
      </c>
      <c r="CY49" s="239" t="str">
        <f t="shared" si="55"/>
        <v>金币</v>
      </c>
      <c r="CZ49" s="241">
        <f t="shared" si="56"/>
        <v>1</v>
      </c>
      <c r="DA49" s="241">
        <f t="shared" si="57"/>
        <v>2</v>
      </c>
      <c r="DB49" s="240">
        <f t="shared" si="52"/>
        <v>700000</v>
      </c>
      <c r="DC49" s="241">
        <f t="shared" si="58"/>
        <v>3850000</v>
      </c>
      <c r="DD49" s="241">
        <f t="shared" si="59"/>
        <v>700000</v>
      </c>
      <c r="DE49" s="70">
        <f t="shared" si="60"/>
        <v>3500000</v>
      </c>
      <c r="DF49" s="70">
        <v>0</v>
      </c>
      <c r="DG49" s="258">
        <v>1</v>
      </c>
      <c r="DH49" s="259">
        <v>0.5</v>
      </c>
      <c r="DI49" s="11">
        <v>10</v>
      </c>
      <c r="DJ49" s="264"/>
    </row>
    <row r="50" spans="97:115" x14ac:dyDescent="0.25">
      <c r="CS50" s="6"/>
      <c r="CT50" s="436"/>
      <c r="CU50" s="239" t="s">
        <v>391</v>
      </c>
      <c r="CV50" s="70">
        <f t="shared" si="53"/>
        <v>1</v>
      </c>
      <c r="CW50" s="70">
        <f t="shared" si="54"/>
        <v>2</v>
      </c>
      <c r="CX50" s="240">
        <v>4500000</v>
      </c>
      <c r="CY50" s="239" t="str">
        <f t="shared" si="55"/>
        <v>金币</v>
      </c>
      <c r="CZ50" s="241">
        <f t="shared" si="56"/>
        <v>1</v>
      </c>
      <c r="DA50" s="241">
        <f t="shared" si="57"/>
        <v>2</v>
      </c>
      <c r="DB50" s="240">
        <f t="shared" si="52"/>
        <v>900000</v>
      </c>
      <c r="DC50" s="241">
        <f t="shared" si="58"/>
        <v>4770000</v>
      </c>
      <c r="DD50" s="241">
        <f t="shared" si="59"/>
        <v>900000</v>
      </c>
      <c r="DE50" s="70">
        <f t="shared" si="60"/>
        <v>4500000</v>
      </c>
      <c r="DF50" s="70">
        <v>0</v>
      </c>
      <c r="DG50" s="258">
        <v>1</v>
      </c>
      <c r="DH50" s="259">
        <v>0.3</v>
      </c>
      <c r="DI50" s="11">
        <v>5</v>
      </c>
      <c r="DJ50" s="264"/>
    </row>
    <row r="51" spans="97:115" x14ac:dyDescent="0.25">
      <c r="CS51" s="6"/>
      <c r="CT51" s="436"/>
      <c r="CU51" s="239" t="s">
        <v>379</v>
      </c>
      <c r="CV51" s="70">
        <f t="shared" si="53"/>
        <v>2</v>
      </c>
      <c r="CW51" s="70">
        <f t="shared" si="54"/>
        <v>1204</v>
      </c>
      <c r="CX51" s="240">
        <v>35000</v>
      </c>
      <c r="CY51" s="239" t="str">
        <f t="shared" si="55"/>
        <v>福卡</v>
      </c>
      <c r="CZ51" s="241">
        <f t="shared" si="56"/>
        <v>2</v>
      </c>
      <c r="DA51" s="241">
        <f t="shared" si="57"/>
        <v>1204</v>
      </c>
      <c r="DB51" s="240">
        <f t="shared" si="52"/>
        <v>7000</v>
      </c>
      <c r="DC51" s="241">
        <f t="shared" si="58"/>
        <v>5250000</v>
      </c>
      <c r="DD51" s="241">
        <f t="shared" si="59"/>
        <v>1050000</v>
      </c>
      <c r="DE51" s="70">
        <f t="shared" si="60"/>
        <v>5250000</v>
      </c>
      <c r="DF51" s="70">
        <v>0</v>
      </c>
      <c r="DG51" s="11"/>
      <c r="DH51" s="11"/>
      <c r="DI51" s="11">
        <v>3</v>
      </c>
      <c r="DJ51" s="264"/>
    </row>
    <row r="52" spans="97:115" x14ac:dyDescent="0.25">
      <c r="CS52" s="6"/>
      <c r="CT52" s="436"/>
      <c r="CU52" s="239" t="s">
        <v>375</v>
      </c>
      <c r="CV52" s="70">
        <f t="shared" si="53"/>
        <v>1</v>
      </c>
      <c r="CW52" s="70">
        <f t="shared" si="54"/>
        <v>1</v>
      </c>
      <c r="CX52" s="240">
        <v>200</v>
      </c>
      <c r="CY52" s="239" t="str">
        <f t="shared" si="55"/>
        <v>钻石</v>
      </c>
      <c r="CZ52" s="241">
        <f t="shared" si="56"/>
        <v>1</v>
      </c>
      <c r="DA52" s="241">
        <f t="shared" si="57"/>
        <v>1</v>
      </c>
      <c r="DB52" s="240">
        <f t="shared" si="52"/>
        <v>40</v>
      </c>
      <c r="DC52" s="241">
        <f t="shared" si="58"/>
        <v>4000000</v>
      </c>
      <c r="DD52" s="241">
        <f t="shared" si="59"/>
        <v>800000</v>
      </c>
      <c r="DE52" s="70">
        <f t="shared" si="60"/>
        <v>4000000</v>
      </c>
      <c r="DF52" s="70">
        <v>0</v>
      </c>
      <c r="DG52" s="11"/>
      <c r="DH52" s="11"/>
      <c r="DI52" s="11">
        <v>8</v>
      </c>
      <c r="DJ52" s="264"/>
    </row>
    <row r="53" spans="97:115" x14ac:dyDescent="0.25">
      <c r="CS53" s="6"/>
      <c r="CT53" s="436"/>
      <c r="CU53" s="239" t="s">
        <v>378</v>
      </c>
      <c r="CV53" s="70">
        <f t="shared" si="53"/>
        <v>2</v>
      </c>
      <c r="CW53" s="70">
        <f t="shared" si="54"/>
        <v>1006</v>
      </c>
      <c r="CX53" s="240">
        <v>3</v>
      </c>
      <c r="CY53" s="239" t="str">
        <f t="shared" si="55"/>
        <v>超级武器2</v>
      </c>
      <c r="CZ53" s="241">
        <f t="shared" si="56"/>
        <v>2</v>
      </c>
      <c r="DA53" s="241">
        <f t="shared" si="57"/>
        <v>1006</v>
      </c>
      <c r="DB53" s="240">
        <f t="shared" si="52"/>
        <v>1</v>
      </c>
      <c r="DC53" s="241">
        <f t="shared" si="58"/>
        <v>6000000</v>
      </c>
      <c r="DD53" s="241">
        <f t="shared" si="59"/>
        <v>2000000</v>
      </c>
      <c r="DE53" s="70">
        <f t="shared" si="60"/>
        <v>6000000</v>
      </c>
      <c r="DF53" s="70">
        <v>0</v>
      </c>
      <c r="DG53" s="11"/>
      <c r="DH53" s="11"/>
      <c r="DI53" s="11">
        <v>6</v>
      </c>
      <c r="DJ53" s="264"/>
    </row>
    <row r="54" spans="97:115" x14ac:dyDescent="0.25">
      <c r="CS54" s="6">
        <f>6000000/5*6</f>
        <v>7200000</v>
      </c>
      <c r="CT54" s="437"/>
      <c r="CU54" s="242" t="s">
        <v>390</v>
      </c>
      <c r="CV54" s="243">
        <f t="shared" si="53"/>
        <v>2</v>
      </c>
      <c r="CW54" s="243">
        <f t="shared" si="54"/>
        <v>1007</v>
      </c>
      <c r="CX54" s="246">
        <v>2</v>
      </c>
      <c r="CY54" s="242" t="str">
        <f t="shared" si="55"/>
        <v>超级武器3</v>
      </c>
      <c r="CZ54" s="244">
        <f t="shared" si="56"/>
        <v>2</v>
      </c>
      <c r="DA54" s="244">
        <f t="shared" si="57"/>
        <v>1007</v>
      </c>
      <c r="DB54" s="246">
        <f t="shared" si="52"/>
        <v>1</v>
      </c>
      <c r="DC54" s="244">
        <f t="shared" si="58"/>
        <v>10000000</v>
      </c>
      <c r="DD54" s="244">
        <f t="shared" si="59"/>
        <v>5000000</v>
      </c>
      <c r="DE54" s="243">
        <f t="shared" si="60"/>
        <v>10000000</v>
      </c>
      <c r="DF54" s="243">
        <v>0</v>
      </c>
      <c r="DG54" s="158"/>
      <c r="DH54" s="158"/>
      <c r="DI54" s="158">
        <v>1</v>
      </c>
      <c r="DJ54" s="265"/>
    </row>
    <row r="55" spans="97:115" x14ac:dyDescent="0.25">
      <c r="CS55" s="6"/>
      <c r="CT55" s="435" t="str">
        <f>"抽奖
第6档
"&amp;D10&amp;"~
"&amp;E10</f>
        <v>抽奖
第6档
6000000~
12000000</v>
      </c>
      <c r="CU55" s="235" t="s">
        <v>391</v>
      </c>
      <c r="CV55" s="236">
        <f t="shared" si="53"/>
        <v>1</v>
      </c>
      <c r="CW55" s="236">
        <f t="shared" si="54"/>
        <v>2</v>
      </c>
      <c r="CX55" s="237">
        <v>4500000</v>
      </c>
      <c r="CY55" s="235" t="str">
        <f t="shared" si="55"/>
        <v>金币</v>
      </c>
      <c r="CZ55" s="238">
        <f t="shared" si="56"/>
        <v>1</v>
      </c>
      <c r="DA55" s="238">
        <f t="shared" si="57"/>
        <v>2</v>
      </c>
      <c r="DB55" s="237">
        <f t="shared" si="52"/>
        <v>900000</v>
      </c>
      <c r="DC55" s="238">
        <f t="shared" si="58"/>
        <v>4770000</v>
      </c>
      <c r="DD55" s="238">
        <f t="shared" si="59"/>
        <v>900000</v>
      </c>
      <c r="DE55" s="260">
        <f t="shared" si="60"/>
        <v>4500000</v>
      </c>
      <c r="DF55" s="236">
        <v>1</v>
      </c>
      <c r="DG55" s="257">
        <v>1</v>
      </c>
      <c r="DH55" s="257">
        <v>0.3</v>
      </c>
      <c r="DI55" s="150">
        <v>4</v>
      </c>
      <c r="DJ55" s="266"/>
    </row>
    <row r="56" spans="97:115" x14ac:dyDescent="0.25">
      <c r="CS56" s="6"/>
      <c r="CT56" s="436"/>
      <c r="CU56" s="239" t="s">
        <v>391</v>
      </c>
      <c r="CV56" s="70">
        <f t="shared" si="53"/>
        <v>1</v>
      </c>
      <c r="CW56" s="70">
        <f t="shared" si="54"/>
        <v>2</v>
      </c>
      <c r="CX56" s="240">
        <v>4000000</v>
      </c>
      <c r="CY56" s="239" t="str">
        <f t="shared" si="55"/>
        <v>金币</v>
      </c>
      <c r="CZ56" s="241">
        <f t="shared" si="56"/>
        <v>1</v>
      </c>
      <c r="DA56" s="241">
        <f t="shared" si="57"/>
        <v>2</v>
      </c>
      <c r="DB56" s="240">
        <f t="shared" si="52"/>
        <v>800000</v>
      </c>
      <c r="DC56" s="241">
        <f t="shared" si="58"/>
        <v>4600000</v>
      </c>
      <c r="DD56" s="241">
        <f t="shared" si="59"/>
        <v>800000</v>
      </c>
      <c r="DE56" s="70">
        <f t="shared" si="60"/>
        <v>4000000</v>
      </c>
      <c r="DF56" s="70">
        <v>0</v>
      </c>
      <c r="DG56" s="258">
        <v>0.5</v>
      </c>
      <c r="DH56" s="259">
        <v>0.75</v>
      </c>
      <c r="DI56" s="11">
        <v>2</v>
      </c>
      <c r="DJ56" s="264"/>
    </row>
    <row r="57" spans="97:115" x14ac:dyDescent="0.25">
      <c r="CS57" s="6"/>
      <c r="CT57" s="436"/>
      <c r="CU57" s="239" t="s">
        <v>391</v>
      </c>
      <c r="CV57" s="70">
        <f t="shared" si="53"/>
        <v>1</v>
      </c>
      <c r="CW57" s="70">
        <f t="shared" si="54"/>
        <v>2</v>
      </c>
      <c r="CX57" s="240">
        <v>5000000</v>
      </c>
      <c r="CY57" s="239" t="str">
        <f t="shared" si="55"/>
        <v>金币</v>
      </c>
      <c r="CZ57" s="241">
        <f t="shared" si="56"/>
        <v>1</v>
      </c>
      <c r="DA57" s="241">
        <f t="shared" si="57"/>
        <v>2</v>
      </c>
      <c r="DB57" s="240">
        <f t="shared" si="52"/>
        <v>1000000</v>
      </c>
      <c r="DC57" s="241">
        <f t="shared" si="58"/>
        <v>5750000</v>
      </c>
      <c r="DD57" s="241">
        <f t="shared" si="59"/>
        <v>1000000</v>
      </c>
      <c r="DE57" s="70">
        <f t="shared" si="60"/>
        <v>5000000</v>
      </c>
      <c r="DF57" s="70">
        <v>0</v>
      </c>
      <c r="DG57" s="258">
        <v>1</v>
      </c>
      <c r="DH57" s="259">
        <v>0.75</v>
      </c>
      <c r="DI57" s="11">
        <v>7</v>
      </c>
      <c r="DJ57" s="264"/>
    </row>
    <row r="58" spans="97:115" x14ac:dyDescent="0.25">
      <c r="CS58" s="6"/>
      <c r="CT58" s="436"/>
      <c r="CU58" s="239" t="s">
        <v>391</v>
      </c>
      <c r="CV58" s="70">
        <f t="shared" si="53"/>
        <v>1</v>
      </c>
      <c r="CW58" s="70">
        <f t="shared" si="54"/>
        <v>2</v>
      </c>
      <c r="CX58" s="240">
        <v>6000000</v>
      </c>
      <c r="CY58" s="239" t="str">
        <f t="shared" si="55"/>
        <v>金币</v>
      </c>
      <c r="CZ58" s="241">
        <f t="shared" si="56"/>
        <v>1</v>
      </c>
      <c r="DA58" s="241">
        <f t="shared" si="57"/>
        <v>2</v>
      </c>
      <c r="DB58" s="240">
        <f t="shared" si="52"/>
        <v>1200000</v>
      </c>
      <c r="DC58" s="241">
        <f t="shared" si="58"/>
        <v>6900000</v>
      </c>
      <c r="DD58" s="241">
        <f t="shared" si="59"/>
        <v>1200000</v>
      </c>
      <c r="DE58" s="70">
        <f t="shared" si="60"/>
        <v>6000000</v>
      </c>
      <c r="DF58" s="70">
        <v>0</v>
      </c>
      <c r="DG58" s="258">
        <v>1</v>
      </c>
      <c r="DH58" s="258">
        <v>0.75</v>
      </c>
      <c r="DI58" s="11">
        <v>9</v>
      </c>
      <c r="DJ58" s="264"/>
    </row>
    <row r="59" spans="97:115" x14ac:dyDescent="0.25">
      <c r="CS59" s="6"/>
      <c r="CT59" s="436"/>
      <c r="CU59" s="239" t="s">
        <v>391</v>
      </c>
      <c r="CV59" s="70">
        <f t="shared" si="53"/>
        <v>1</v>
      </c>
      <c r="CW59" s="70">
        <f t="shared" si="54"/>
        <v>2</v>
      </c>
      <c r="CX59" s="240">
        <v>7000000</v>
      </c>
      <c r="CY59" s="239" t="str">
        <f t="shared" si="55"/>
        <v>金币</v>
      </c>
      <c r="CZ59" s="241">
        <f t="shared" si="56"/>
        <v>1</v>
      </c>
      <c r="DA59" s="241">
        <f t="shared" si="57"/>
        <v>2</v>
      </c>
      <c r="DB59" s="240">
        <f t="shared" si="52"/>
        <v>1400000</v>
      </c>
      <c r="DC59" s="241">
        <f t="shared" si="58"/>
        <v>7700000</v>
      </c>
      <c r="DD59" s="241">
        <f t="shared" si="59"/>
        <v>1400000</v>
      </c>
      <c r="DE59" s="70">
        <f t="shared" si="60"/>
        <v>7000000</v>
      </c>
      <c r="DF59" s="70">
        <v>0</v>
      </c>
      <c r="DG59" s="258">
        <v>1</v>
      </c>
      <c r="DH59" s="259">
        <v>0.5</v>
      </c>
      <c r="DI59" s="11">
        <v>10</v>
      </c>
      <c r="DJ59" s="264"/>
    </row>
    <row r="60" spans="97:115" x14ac:dyDescent="0.25">
      <c r="CS60" s="6"/>
      <c r="CT60" s="436"/>
      <c r="CU60" s="239" t="s">
        <v>391</v>
      </c>
      <c r="CV60" s="70">
        <f t="shared" si="53"/>
        <v>1</v>
      </c>
      <c r="CW60" s="70">
        <f t="shared" si="54"/>
        <v>2</v>
      </c>
      <c r="CX60" s="240">
        <v>8000000</v>
      </c>
      <c r="CY60" s="239" t="str">
        <f t="shared" si="55"/>
        <v>金币</v>
      </c>
      <c r="CZ60" s="241">
        <f t="shared" si="56"/>
        <v>1</v>
      </c>
      <c r="DA60" s="241">
        <f t="shared" si="57"/>
        <v>2</v>
      </c>
      <c r="DB60" s="240">
        <f t="shared" si="52"/>
        <v>1600000</v>
      </c>
      <c r="DC60" s="241">
        <f t="shared" si="58"/>
        <v>8480000</v>
      </c>
      <c r="DD60" s="241">
        <f t="shared" si="59"/>
        <v>1600000</v>
      </c>
      <c r="DE60" s="70">
        <f t="shared" si="60"/>
        <v>8000000</v>
      </c>
      <c r="DF60" s="70">
        <v>0</v>
      </c>
      <c r="DG60" s="258">
        <v>1</v>
      </c>
      <c r="DH60" s="258">
        <v>0.3</v>
      </c>
      <c r="DI60" s="11">
        <v>8</v>
      </c>
      <c r="DJ60" s="264"/>
    </row>
    <row r="61" spans="97:115" x14ac:dyDescent="0.25">
      <c r="CS61" s="6"/>
      <c r="CT61" s="436"/>
      <c r="CU61" s="239" t="s">
        <v>379</v>
      </c>
      <c r="CV61" s="70">
        <f t="shared" si="53"/>
        <v>2</v>
      </c>
      <c r="CW61" s="70">
        <f t="shared" si="54"/>
        <v>1204</v>
      </c>
      <c r="CX61" s="240">
        <v>60000</v>
      </c>
      <c r="CY61" s="239" t="str">
        <f t="shared" si="55"/>
        <v>福卡</v>
      </c>
      <c r="CZ61" s="241">
        <f t="shared" si="56"/>
        <v>2</v>
      </c>
      <c r="DA61" s="241">
        <f t="shared" si="57"/>
        <v>1204</v>
      </c>
      <c r="DB61" s="240">
        <f t="shared" si="52"/>
        <v>12000</v>
      </c>
      <c r="DC61" s="241">
        <f t="shared" si="58"/>
        <v>9000000</v>
      </c>
      <c r="DD61" s="241">
        <f t="shared" si="59"/>
        <v>1800000</v>
      </c>
      <c r="DE61" s="70">
        <f t="shared" si="60"/>
        <v>9000000</v>
      </c>
      <c r="DF61" s="70">
        <v>0</v>
      </c>
      <c r="DG61" s="11"/>
      <c r="DH61" s="11"/>
      <c r="DI61" s="11">
        <v>3</v>
      </c>
      <c r="DJ61" s="264"/>
    </row>
    <row r="62" spans="97:115" x14ac:dyDescent="0.25">
      <c r="CS62" s="6"/>
      <c r="CT62" s="436"/>
      <c r="CU62" s="239" t="s">
        <v>375</v>
      </c>
      <c r="CV62" s="70">
        <f t="shared" si="53"/>
        <v>1</v>
      </c>
      <c r="CW62" s="70">
        <f t="shared" si="54"/>
        <v>1</v>
      </c>
      <c r="CX62" s="240">
        <v>400</v>
      </c>
      <c r="CY62" s="239" t="str">
        <f t="shared" si="55"/>
        <v>钻石</v>
      </c>
      <c r="CZ62" s="241">
        <f t="shared" si="56"/>
        <v>1</v>
      </c>
      <c r="DA62" s="241">
        <f t="shared" si="57"/>
        <v>1</v>
      </c>
      <c r="DB62" s="240">
        <f t="shared" si="52"/>
        <v>80</v>
      </c>
      <c r="DC62" s="241">
        <f t="shared" si="58"/>
        <v>8000000</v>
      </c>
      <c r="DD62" s="241">
        <f t="shared" si="59"/>
        <v>1600000</v>
      </c>
      <c r="DE62" s="70">
        <f t="shared" si="60"/>
        <v>8000000</v>
      </c>
      <c r="DF62" s="70">
        <v>0</v>
      </c>
      <c r="DG62" s="11"/>
      <c r="DH62" s="11"/>
      <c r="DI62" s="11">
        <v>5</v>
      </c>
      <c r="DJ62" s="264"/>
      <c r="DK62" s="1">
        <v>8000000</v>
      </c>
    </row>
    <row r="63" spans="97:115" x14ac:dyDescent="0.25">
      <c r="CS63" s="6"/>
      <c r="CT63" s="436"/>
      <c r="CU63" s="239" t="s">
        <v>390</v>
      </c>
      <c r="CV63" s="70">
        <f t="shared" si="53"/>
        <v>2</v>
      </c>
      <c r="CW63" s="70">
        <f t="shared" si="54"/>
        <v>1007</v>
      </c>
      <c r="CX63" s="240">
        <v>2</v>
      </c>
      <c r="CY63" s="239" t="str">
        <f t="shared" si="55"/>
        <v>超级武器3</v>
      </c>
      <c r="CZ63" s="241">
        <f t="shared" si="56"/>
        <v>2</v>
      </c>
      <c r="DA63" s="241">
        <f t="shared" si="57"/>
        <v>1007</v>
      </c>
      <c r="DB63" s="240">
        <f t="shared" si="52"/>
        <v>1</v>
      </c>
      <c r="DC63" s="241">
        <f t="shared" si="58"/>
        <v>10000000</v>
      </c>
      <c r="DD63" s="241">
        <f t="shared" si="59"/>
        <v>5000000</v>
      </c>
      <c r="DE63" s="70">
        <f t="shared" si="60"/>
        <v>10000000</v>
      </c>
      <c r="DF63" s="70">
        <v>0</v>
      </c>
      <c r="DG63" s="11"/>
      <c r="DH63" s="11"/>
      <c r="DI63" s="11">
        <v>6</v>
      </c>
      <c r="DJ63" s="264"/>
    </row>
    <row r="64" spans="97:115" x14ac:dyDescent="0.25">
      <c r="CS64" s="6">
        <f>12000000/5*6</f>
        <v>14400000</v>
      </c>
      <c r="CT64" s="437"/>
      <c r="CU64" s="242" t="s">
        <v>376</v>
      </c>
      <c r="CV64" s="243">
        <f t="shared" si="53"/>
        <v>2</v>
      </c>
      <c r="CW64" s="243">
        <f t="shared" si="54"/>
        <v>1008</v>
      </c>
      <c r="CX64" s="240">
        <v>2</v>
      </c>
      <c r="CY64" s="242" t="str">
        <f t="shared" si="55"/>
        <v>超级武器4</v>
      </c>
      <c r="CZ64" s="244">
        <f t="shared" si="56"/>
        <v>2</v>
      </c>
      <c r="DA64" s="244">
        <f t="shared" si="57"/>
        <v>1008</v>
      </c>
      <c r="DB64" s="246">
        <f t="shared" si="52"/>
        <v>1</v>
      </c>
      <c r="DC64" s="244">
        <f t="shared" si="58"/>
        <v>20000000</v>
      </c>
      <c r="DD64" s="244">
        <f t="shared" si="59"/>
        <v>10000000</v>
      </c>
      <c r="DE64" s="243">
        <f t="shared" si="60"/>
        <v>20000000</v>
      </c>
      <c r="DF64" s="243">
        <v>0</v>
      </c>
      <c r="DG64" s="158"/>
      <c r="DH64" s="158"/>
      <c r="DI64" s="158">
        <v>1</v>
      </c>
      <c r="DJ64" s="265"/>
    </row>
    <row r="65" spans="97:114" x14ac:dyDescent="0.25">
      <c r="CS65" s="6"/>
      <c r="CT65" s="435" t="str">
        <f>"抽奖
第7档
"&amp;D11&amp;"~
"&amp;E11</f>
        <v>抽奖
第7档
12000000~
24000000</v>
      </c>
      <c r="CU65" s="235" t="s">
        <v>376</v>
      </c>
      <c r="CV65" s="236">
        <f t="shared" si="53"/>
        <v>2</v>
      </c>
      <c r="CW65" s="236">
        <f t="shared" si="54"/>
        <v>1008</v>
      </c>
      <c r="CX65" s="237">
        <v>4</v>
      </c>
      <c r="CY65" s="235" t="str">
        <f t="shared" si="55"/>
        <v>超级武器4</v>
      </c>
      <c r="CZ65" s="238">
        <f t="shared" si="56"/>
        <v>2</v>
      </c>
      <c r="DA65" s="238">
        <f t="shared" si="57"/>
        <v>1008</v>
      </c>
      <c r="DB65" s="237">
        <f t="shared" si="52"/>
        <v>1</v>
      </c>
      <c r="DC65" s="238">
        <f t="shared" si="58"/>
        <v>43000000</v>
      </c>
      <c r="DD65" s="238">
        <f t="shared" si="59"/>
        <v>10000000</v>
      </c>
      <c r="DE65" s="269">
        <f t="shared" si="60"/>
        <v>40000000</v>
      </c>
      <c r="DF65" s="236">
        <v>1</v>
      </c>
      <c r="DG65" s="257">
        <v>1</v>
      </c>
      <c r="DH65" s="257">
        <v>0.3</v>
      </c>
      <c r="DI65" s="150">
        <v>1</v>
      </c>
      <c r="DJ65" s="266"/>
    </row>
    <row r="66" spans="97:114" x14ac:dyDescent="0.25">
      <c r="CS66" s="6"/>
      <c r="CT66" s="436"/>
      <c r="CU66" s="239" t="s">
        <v>391</v>
      </c>
      <c r="CV66" s="70">
        <f t="shared" si="53"/>
        <v>1</v>
      </c>
      <c r="CW66" s="70">
        <f t="shared" si="54"/>
        <v>2</v>
      </c>
      <c r="CX66" s="240">
        <v>8000000</v>
      </c>
      <c r="CY66" s="239" t="str">
        <f t="shared" si="55"/>
        <v>金币</v>
      </c>
      <c r="CZ66" s="241">
        <f t="shared" si="56"/>
        <v>1</v>
      </c>
      <c r="DA66" s="241">
        <f t="shared" si="57"/>
        <v>2</v>
      </c>
      <c r="DB66" s="240">
        <f t="shared" si="52"/>
        <v>1600000</v>
      </c>
      <c r="DC66" s="241">
        <f t="shared" si="58"/>
        <v>9200000</v>
      </c>
      <c r="DD66" s="241">
        <f t="shared" si="59"/>
        <v>1600000</v>
      </c>
      <c r="DE66" s="70">
        <f t="shared" si="60"/>
        <v>8000000</v>
      </c>
      <c r="DF66" s="70">
        <v>0</v>
      </c>
      <c r="DG66" s="258">
        <v>0.5</v>
      </c>
      <c r="DH66" s="259">
        <v>0.75</v>
      </c>
      <c r="DI66" s="11">
        <v>2</v>
      </c>
      <c r="DJ66" s="264"/>
    </row>
    <row r="67" spans="97:114" x14ac:dyDescent="0.25">
      <c r="CS67" s="6"/>
      <c r="CT67" s="436"/>
      <c r="CU67" s="239" t="s">
        <v>391</v>
      </c>
      <c r="CV67" s="70">
        <f t="shared" si="53"/>
        <v>1</v>
      </c>
      <c r="CW67" s="70">
        <f t="shared" si="54"/>
        <v>2</v>
      </c>
      <c r="CX67" s="240">
        <v>10000000</v>
      </c>
      <c r="CY67" s="239" t="str">
        <f t="shared" si="55"/>
        <v>金币</v>
      </c>
      <c r="CZ67" s="241">
        <f t="shared" si="56"/>
        <v>1</v>
      </c>
      <c r="DA67" s="241">
        <f t="shared" si="57"/>
        <v>2</v>
      </c>
      <c r="DB67" s="240">
        <f t="shared" ref="DB67:DB84" si="61">ROUNDUP(CX67/5,0)</f>
        <v>2000000</v>
      </c>
      <c r="DC67" s="241">
        <f t="shared" si="58"/>
        <v>11500000</v>
      </c>
      <c r="DD67" s="241">
        <f t="shared" si="59"/>
        <v>2000000</v>
      </c>
      <c r="DE67" s="70">
        <f t="shared" si="60"/>
        <v>10000000</v>
      </c>
      <c r="DF67" s="70">
        <v>0</v>
      </c>
      <c r="DG67" s="258">
        <v>1</v>
      </c>
      <c r="DH67" s="259">
        <v>0.75</v>
      </c>
      <c r="DI67" s="11">
        <v>4</v>
      </c>
      <c r="DJ67" s="264"/>
    </row>
    <row r="68" spans="97:114" x14ac:dyDescent="0.25">
      <c r="CS68" s="6"/>
      <c r="CT68" s="436"/>
      <c r="CU68" s="239" t="s">
        <v>391</v>
      </c>
      <c r="CV68" s="70">
        <f t="shared" si="53"/>
        <v>1</v>
      </c>
      <c r="CW68" s="70">
        <f t="shared" si="54"/>
        <v>2</v>
      </c>
      <c r="CX68" s="240">
        <v>12000000</v>
      </c>
      <c r="CY68" s="239" t="str">
        <f t="shared" si="55"/>
        <v>金币</v>
      </c>
      <c r="CZ68" s="241">
        <f t="shared" si="56"/>
        <v>1</v>
      </c>
      <c r="DA68" s="241">
        <f t="shared" si="57"/>
        <v>2</v>
      </c>
      <c r="DB68" s="240">
        <f t="shared" si="61"/>
        <v>2400000</v>
      </c>
      <c r="DC68" s="241">
        <f t="shared" si="58"/>
        <v>13800000</v>
      </c>
      <c r="DD68" s="241">
        <f t="shared" si="59"/>
        <v>2400000</v>
      </c>
      <c r="DE68" s="70">
        <f t="shared" si="60"/>
        <v>12000000</v>
      </c>
      <c r="DF68" s="70">
        <v>0</v>
      </c>
      <c r="DG68" s="258">
        <v>1</v>
      </c>
      <c r="DH68" s="258">
        <v>0.75</v>
      </c>
      <c r="DI68" s="11">
        <v>7</v>
      </c>
      <c r="DJ68" s="264"/>
    </row>
    <row r="69" spans="97:114" x14ac:dyDescent="0.25">
      <c r="CS69" s="6"/>
      <c r="CT69" s="436"/>
      <c r="CU69" s="239" t="s">
        <v>391</v>
      </c>
      <c r="CV69" s="70">
        <f t="shared" ref="CV69:CV84" si="62">VLOOKUP(CU69,DN:DR,4,0)</f>
        <v>1</v>
      </c>
      <c r="CW69" s="70">
        <f t="shared" ref="CW69:CW84" si="63">VLOOKUP(CU69,DN:DR,5,0)</f>
        <v>2</v>
      </c>
      <c r="CX69" s="240">
        <v>14000000</v>
      </c>
      <c r="CY69" s="239" t="str">
        <f t="shared" ref="CY69:CY84" si="64">CU69</f>
        <v>金币</v>
      </c>
      <c r="CZ69" s="241">
        <f t="shared" ref="CZ69:CZ84" si="65">VLOOKUP(CY69,DN:DR,4,0)</f>
        <v>1</v>
      </c>
      <c r="DA69" s="241">
        <f t="shared" ref="DA69:DA84" si="66">VLOOKUP(CY69,DN:DR,5,0)</f>
        <v>2</v>
      </c>
      <c r="DB69" s="240">
        <f t="shared" si="61"/>
        <v>2800000</v>
      </c>
      <c r="DC69" s="241">
        <f t="shared" ref="DC69:DC84" si="67">DD69*DH69+DE69</f>
        <v>15400000</v>
      </c>
      <c r="DD69" s="241">
        <f t="shared" ref="DD69:DD84" si="68">VLOOKUP(CY69,DN:DR,3,0)/$DP$7*DB69*VLOOKUP(CY69,DN:DS,6,0)</f>
        <v>2800000</v>
      </c>
      <c r="DE69" s="70">
        <f t="shared" ref="DE69:DE84" si="69">VLOOKUP(CU69,DN:DR,3,0)/$DP$7*CX69*VLOOKUP(CU69,DN:DS,6,0)</f>
        <v>14000000</v>
      </c>
      <c r="DF69" s="70">
        <v>0</v>
      </c>
      <c r="DG69" s="258">
        <v>1</v>
      </c>
      <c r="DH69" s="259">
        <v>0.5</v>
      </c>
      <c r="DI69" s="11">
        <v>9</v>
      </c>
      <c r="DJ69" s="264"/>
    </row>
    <row r="70" spans="97:114" x14ac:dyDescent="0.25">
      <c r="CS70" s="6"/>
      <c r="CT70" s="436"/>
      <c r="CU70" s="239" t="s">
        <v>391</v>
      </c>
      <c r="CV70" s="70">
        <f t="shared" si="62"/>
        <v>1</v>
      </c>
      <c r="CW70" s="70">
        <f t="shared" si="63"/>
        <v>2</v>
      </c>
      <c r="CX70" s="240">
        <v>16000000</v>
      </c>
      <c r="CY70" s="239" t="str">
        <f t="shared" si="64"/>
        <v>金币</v>
      </c>
      <c r="CZ70" s="241">
        <f t="shared" si="65"/>
        <v>1</v>
      </c>
      <c r="DA70" s="241">
        <f t="shared" si="66"/>
        <v>2</v>
      </c>
      <c r="DB70" s="240">
        <f t="shared" si="61"/>
        <v>3200000</v>
      </c>
      <c r="DC70" s="241">
        <f t="shared" si="67"/>
        <v>16960000</v>
      </c>
      <c r="DD70" s="241">
        <f t="shared" si="68"/>
        <v>3200000</v>
      </c>
      <c r="DE70" s="70">
        <f t="shared" si="69"/>
        <v>16000000</v>
      </c>
      <c r="DF70" s="70">
        <v>0</v>
      </c>
      <c r="DG70" s="258">
        <v>1</v>
      </c>
      <c r="DH70" s="258">
        <v>0.3</v>
      </c>
      <c r="DI70" s="11">
        <v>10</v>
      </c>
      <c r="DJ70" s="264"/>
    </row>
    <row r="71" spans="97:114" x14ac:dyDescent="0.25">
      <c r="CS71" s="6"/>
      <c r="CT71" s="436"/>
      <c r="CU71" s="239" t="s">
        <v>391</v>
      </c>
      <c r="CV71" s="70">
        <f t="shared" si="62"/>
        <v>1</v>
      </c>
      <c r="CW71" s="70">
        <f t="shared" si="63"/>
        <v>2</v>
      </c>
      <c r="CX71" s="240">
        <v>18000000</v>
      </c>
      <c r="CY71" s="239" t="str">
        <f t="shared" si="64"/>
        <v>金币</v>
      </c>
      <c r="CZ71" s="241">
        <f t="shared" si="65"/>
        <v>1</v>
      </c>
      <c r="DA71" s="241">
        <f t="shared" si="66"/>
        <v>2</v>
      </c>
      <c r="DB71" s="240">
        <f t="shared" si="61"/>
        <v>3600000</v>
      </c>
      <c r="DC71" s="241">
        <f t="shared" si="67"/>
        <v>18000000</v>
      </c>
      <c r="DD71" s="241">
        <f t="shared" si="68"/>
        <v>3600000</v>
      </c>
      <c r="DE71" s="70">
        <f t="shared" si="69"/>
        <v>18000000</v>
      </c>
      <c r="DF71" s="70">
        <v>0</v>
      </c>
      <c r="DG71" s="11"/>
      <c r="DH71" s="11"/>
      <c r="DI71" s="11">
        <v>8</v>
      </c>
      <c r="DJ71" s="264"/>
    </row>
    <row r="72" spans="97:114" x14ac:dyDescent="0.25">
      <c r="CS72" s="6"/>
      <c r="CT72" s="436"/>
      <c r="CU72" s="239" t="s">
        <v>391</v>
      </c>
      <c r="CV72" s="70">
        <f t="shared" si="62"/>
        <v>1</v>
      </c>
      <c r="CW72" s="70">
        <f t="shared" si="63"/>
        <v>2</v>
      </c>
      <c r="CX72" s="240">
        <v>20000000</v>
      </c>
      <c r="CY72" s="239" t="str">
        <f t="shared" si="64"/>
        <v>金币</v>
      </c>
      <c r="CZ72" s="241">
        <f t="shared" si="65"/>
        <v>1</v>
      </c>
      <c r="DA72" s="241">
        <f t="shared" si="66"/>
        <v>2</v>
      </c>
      <c r="DB72" s="240">
        <f t="shared" si="61"/>
        <v>4000000</v>
      </c>
      <c r="DC72" s="241">
        <f t="shared" si="67"/>
        <v>20000000</v>
      </c>
      <c r="DD72" s="241">
        <f t="shared" si="68"/>
        <v>4000000</v>
      </c>
      <c r="DE72" s="70">
        <f t="shared" si="69"/>
        <v>20000000</v>
      </c>
      <c r="DF72" s="70">
        <v>0</v>
      </c>
      <c r="DG72" s="11"/>
      <c r="DH72" s="11"/>
      <c r="DI72" s="11">
        <v>5</v>
      </c>
      <c r="DJ72" s="264"/>
    </row>
    <row r="73" spans="97:114" x14ac:dyDescent="0.25">
      <c r="CS73" s="6"/>
      <c r="CT73" s="436"/>
      <c r="CU73" s="239" t="s">
        <v>390</v>
      </c>
      <c r="CV73" s="70">
        <f t="shared" si="62"/>
        <v>2</v>
      </c>
      <c r="CW73" s="70">
        <f t="shared" si="63"/>
        <v>1007</v>
      </c>
      <c r="CX73" s="240">
        <v>4</v>
      </c>
      <c r="CY73" s="239" t="str">
        <f t="shared" si="64"/>
        <v>超级武器3</v>
      </c>
      <c r="CZ73" s="241">
        <f t="shared" si="65"/>
        <v>2</v>
      </c>
      <c r="DA73" s="241">
        <f t="shared" si="66"/>
        <v>1007</v>
      </c>
      <c r="DB73" s="240">
        <f t="shared" si="61"/>
        <v>1</v>
      </c>
      <c r="DC73" s="241">
        <f t="shared" si="67"/>
        <v>20000000</v>
      </c>
      <c r="DD73" s="241">
        <f t="shared" si="68"/>
        <v>5000000</v>
      </c>
      <c r="DE73" s="70">
        <f t="shared" si="69"/>
        <v>20000000</v>
      </c>
      <c r="DF73" s="70">
        <v>0</v>
      </c>
      <c r="DG73" s="11"/>
      <c r="DH73" s="11"/>
      <c r="DI73" s="11">
        <v>3</v>
      </c>
      <c r="DJ73" s="264"/>
    </row>
    <row r="74" spans="97:114" x14ac:dyDescent="0.25">
      <c r="CS74" s="6">
        <f>24000000/5*6</f>
        <v>28800000</v>
      </c>
      <c r="CT74" s="437"/>
      <c r="CU74" s="242" t="s">
        <v>376</v>
      </c>
      <c r="CV74" s="243">
        <f t="shared" si="62"/>
        <v>2</v>
      </c>
      <c r="CW74" s="243">
        <f t="shared" si="63"/>
        <v>1008</v>
      </c>
      <c r="CX74" s="246">
        <v>3</v>
      </c>
      <c r="CY74" s="242" t="str">
        <f t="shared" si="64"/>
        <v>超级武器4</v>
      </c>
      <c r="CZ74" s="244">
        <f t="shared" si="65"/>
        <v>2</v>
      </c>
      <c r="DA74" s="244">
        <f t="shared" si="66"/>
        <v>1008</v>
      </c>
      <c r="DB74" s="246">
        <f t="shared" si="61"/>
        <v>1</v>
      </c>
      <c r="DC74" s="244">
        <f t="shared" si="67"/>
        <v>30000000</v>
      </c>
      <c r="DD74" s="244">
        <f t="shared" si="68"/>
        <v>10000000</v>
      </c>
      <c r="DE74" s="243">
        <f t="shared" si="69"/>
        <v>30000000</v>
      </c>
      <c r="DF74" s="243">
        <v>0</v>
      </c>
      <c r="DG74" s="158"/>
      <c r="DH74" s="158"/>
      <c r="DI74" s="158">
        <v>6</v>
      </c>
      <c r="DJ74" s="265"/>
    </row>
    <row r="75" spans="97:114" x14ac:dyDescent="0.25">
      <c r="CS75" s="6"/>
      <c r="CT75" s="435" t="str">
        <f>"抽奖
第8档
"&amp;D12&amp;"~
"&amp;E12</f>
        <v>抽奖
第8档
24000000~
999999999</v>
      </c>
      <c r="CU75" s="235" t="s">
        <v>376</v>
      </c>
      <c r="CV75" s="236">
        <f t="shared" si="62"/>
        <v>2</v>
      </c>
      <c r="CW75" s="236">
        <f t="shared" si="63"/>
        <v>1008</v>
      </c>
      <c r="CX75" s="237">
        <v>6</v>
      </c>
      <c r="CY75" s="235" t="str">
        <f t="shared" si="64"/>
        <v>超级武器4</v>
      </c>
      <c r="CZ75" s="238">
        <f t="shared" si="65"/>
        <v>2</v>
      </c>
      <c r="DA75" s="238">
        <f t="shared" si="66"/>
        <v>1008</v>
      </c>
      <c r="DB75" s="237">
        <f t="shared" si="61"/>
        <v>2</v>
      </c>
      <c r="DC75" s="238">
        <f t="shared" si="67"/>
        <v>66000000</v>
      </c>
      <c r="DD75" s="238">
        <f t="shared" si="68"/>
        <v>20000000</v>
      </c>
      <c r="DE75" s="269">
        <f t="shared" si="69"/>
        <v>60000000</v>
      </c>
      <c r="DF75" s="236">
        <v>1</v>
      </c>
      <c r="DG75" s="257">
        <v>1</v>
      </c>
      <c r="DH75" s="257">
        <v>0.3</v>
      </c>
      <c r="DI75" s="150">
        <v>1</v>
      </c>
      <c r="DJ75" s="266"/>
    </row>
    <row r="76" spans="97:114" x14ac:dyDescent="0.25">
      <c r="CS76" s="6"/>
      <c r="CT76" s="436"/>
      <c r="CU76" s="239" t="s">
        <v>391</v>
      </c>
      <c r="CV76" s="70">
        <f t="shared" si="62"/>
        <v>1</v>
      </c>
      <c r="CW76" s="70">
        <f t="shared" si="63"/>
        <v>2</v>
      </c>
      <c r="CX76" s="240">
        <v>20000000</v>
      </c>
      <c r="CY76" s="239" t="str">
        <f t="shared" si="64"/>
        <v>金币</v>
      </c>
      <c r="CZ76" s="241">
        <f t="shared" si="65"/>
        <v>1</v>
      </c>
      <c r="DA76" s="241">
        <f t="shared" si="66"/>
        <v>2</v>
      </c>
      <c r="DB76" s="240">
        <f t="shared" si="61"/>
        <v>4000000</v>
      </c>
      <c r="DC76" s="241">
        <f t="shared" si="67"/>
        <v>23000000</v>
      </c>
      <c r="DD76" s="241">
        <f t="shared" si="68"/>
        <v>4000000</v>
      </c>
      <c r="DE76" s="70">
        <f t="shared" si="69"/>
        <v>20000000</v>
      </c>
      <c r="DF76" s="70">
        <v>0</v>
      </c>
      <c r="DG76" s="258">
        <v>0.5</v>
      </c>
      <c r="DH76" s="259">
        <v>0.75</v>
      </c>
      <c r="DI76" s="11">
        <v>9</v>
      </c>
      <c r="DJ76" s="264"/>
    </row>
    <row r="77" spans="97:114" x14ac:dyDescent="0.25">
      <c r="CS77" s="6"/>
      <c r="CT77" s="436"/>
      <c r="CU77" s="239" t="s">
        <v>391</v>
      </c>
      <c r="CV77" s="70">
        <f t="shared" si="62"/>
        <v>1</v>
      </c>
      <c r="CW77" s="70">
        <f t="shared" si="63"/>
        <v>2</v>
      </c>
      <c r="CX77" s="240">
        <v>25000000</v>
      </c>
      <c r="CY77" s="239" t="str">
        <f t="shared" si="64"/>
        <v>金币</v>
      </c>
      <c r="CZ77" s="241">
        <f t="shared" si="65"/>
        <v>1</v>
      </c>
      <c r="DA77" s="241">
        <f t="shared" si="66"/>
        <v>2</v>
      </c>
      <c r="DB77" s="240">
        <f t="shared" si="61"/>
        <v>5000000</v>
      </c>
      <c r="DC77" s="241">
        <f t="shared" si="67"/>
        <v>28750000</v>
      </c>
      <c r="DD77" s="241">
        <f t="shared" si="68"/>
        <v>5000000</v>
      </c>
      <c r="DE77" s="70">
        <f t="shared" si="69"/>
        <v>25000000</v>
      </c>
      <c r="DF77" s="70">
        <v>0</v>
      </c>
      <c r="DG77" s="258">
        <v>1</v>
      </c>
      <c r="DH77" s="259">
        <v>0.75</v>
      </c>
      <c r="DI77" s="11">
        <v>7</v>
      </c>
      <c r="DJ77" s="264"/>
    </row>
    <row r="78" spans="97:114" x14ac:dyDescent="0.25">
      <c r="CS78" s="6"/>
      <c r="CT78" s="436"/>
      <c r="CU78" s="239" t="s">
        <v>391</v>
      </c>
      <c r="CV78" s="70">
        <f t="shared" si="62"/>
        <v>1</v>
      </c>
      <c r="CW78" s="70">
        <f t="shared" si="63"/>
        <v>2</v>
      </c>
      <c r="CX78" s="240">
        <v>30000000</v>
      </c>
      <c r="CY78" s="239" t="str">
        <f t="shared" si="64"/>
        <v>金币</v>
      </c>
      <c r="CZ78" s="241">
        <f t="shared" si="65"/>
        <v>1</v>
      </c>
      <c r="DA78" s="241">
        <f t="shared" si="66"/>
        <v>2</v>
      </c>
      <c r="DB78" s="240">
        <f t="shared" si="61"/>
        <v>6000000</v>
      </c>
      <c r="DC78" s="241">
        <f t="shared" si="67"/>
        <v>34500000</v>
      </c>
      <c r="DD78" s="241">
        <f t="shared" si="68"/>
        <v>6000000</v>
      </c>
      <c r="DE78" s="70">
        <f t="shared" si="69"/>
        <v>30000000</v>
      </c>
      <c r="DF78" s="70">
        <v>0</v>
      </c>
      <c r="DG78" s="258">
        <v>1</v>
      </c>
      <c r="DH78" s="258">
        <v>0.75</v>
      </c>
      <c r="DI78" s="11">
        <v>4</v>
      </c>
      <c r="DJ78" s="264"/>
    </row>
    <row r="79" spans="97:114" x14ac:dyDescent="0.25">
      <c r="CS79" s="6"/>
      <c r="CT79" s="436"/>
      <c r="CU79" s="239" t="s">
        <v>391</v>
      </c>
      <c r="CV79" s="70">
        <f t="shared" si="62"/>
        <v>1</v>
      </c>
      <c r="CW79" s="70">
        <f t="shared" si="63"/>
        <v>2</v>
      </c>
      <c r="CX79" s="240">
        <v>35000000</v>
      </c>
      <c r="CY79" s="239" t="str">
        <f t="shared" si="64"/>
        <v>金币</v>
      </c>
      <c r="CZ79" s="241">
        <f t="shared" si="65"/>
        <v>1</v>
      </c>
      <c r="DA79" s="241">
        <f t="shared" si="66"/>
        <v>2</v>
      </c>
      <c r="DB79" s="240">
        <f t="shared" si="61"/>
        <v>7000000</v>
      </c>
      <c r="DC79" s="241">
        <f t="shared" si="67"/>
        <v>38500000</v>
      </c>
      <c r="DD79" s="241">
        <f t="shared" si="68"/>
        <v>7000000</v>
      </c>
      <c r="DE79" s="70">
        <f t="shared" si="69"/>
        <v>35000000</v>
      </c>
      <c r="DF79" s="70">
        <v>0</v>
      </c>
      <c r="DG79" s="258">
        <v>1</v>
      </c>
      <c r="DH79" s="259">
        <v>0.5</v>
      </c>
      <c r="DI79" s="11">
        <v>2</v>
      </c>
      <c r="DJ79" s="264"/>
    </row>
    <row r="80" spans="97:114" x14ac:dyDescent="0.25">
      <c r="CS80" s="6"/>
      <c r="CT80" s="436"/>
      <c r="CU80" s="239" t="s">
        <v>391</v>
      </c>
      <c r="CV80" s="70">
        <f t="shared" si="62"/>
        <v>1</v>
      </c>
      <c r="CW80" s="70">
        <f t="shared" si="63"/>
        <v>2</v>
      </c>
      <c r="CX80" s="240">
        <v>40000000</v>
      </c>
      <c r="CY80" s="239" t="str">
        <f t="shared" si="64"/>
        <v>金币</v>
      </c>
      <c r="CZ80" s="241">
        <f t="shared" si="65"/>
        <v>1</v>
      </c>
      <c r="DA80" s="241">
        <f t="shared" si="66"/>
        <v>2</v>
      </c>
      <c r="DB80" s="240">
        <f t="shared" si="61"/>
        <v>8000000</v>
      </c>
      <c r="DC80" s="241">
        <f t="shared" si="67"/>
        <v>42400000</v>
      </c>
      <c r="DD80" s="241">
        <f t="shared" si="68"/>
        <v>8000000</v>
      </c>
      <c r="DE80" s="70">
        <f t="shared" si="69"/>
        <v>40000000</v>
      </c>
      <c r="DF80" s="70">
        <v>0</v>
      </c>
      <c r="DG80" s="258">
        <v>1</v>
      </c>
      <c r="DH80" s="258">
        <v>0.3</v>
      </c>
      <c r="DI80" s="11">
        <v>10</v>
      </c>
      <c r="DJ80" s="264"/>
    </row>
    <row r="81" spans="97:114" x14ac:dyDescent="0.25">
      <c r="CS81" s="6"/>
      <c r="CT81" s="436"/>
      <c r="CU81" s="239" t="s">
        <v>391</v>
      </c>
      <c r="CV81" s="70">
        <f t="shared" si="62"/>
        <v>1</v>
      </c>
      <c r="CW81" s="70">
        <f t="shared" si="63"/>
        <v>2</v>
      </c>
      <c r="CX81" s="240">
        <v>45000000</v>
      </c>
      <c r="CY81" s="239" t="str">
        <f t="shared" si="64"/>
        <v>金币</v>
      </c>
      <c r="CZ81" s="241">
        <f t="shared" si="65"/>
        <v>1</v>
      </c>
      <c r="DA81" s="241">
        <f t="shared" si="66"/>
        <v>2</v>
      </c>
      <c r="DB81" s="240">
        <f t="shared" si="61"/>
        <v>9000000</v>
      </c>
      <c r="DC81" s="241">
        <f t="shared" si="67"/>
        <v>45000000</v>
      </c>
      <c r="DD81" s="241">
        <f t="shared" si="68"/>
        <v>9000000</v>
      </c>
      <c r="DE81" s="70">
        <f t="shared" si="69"/>
        <v>45000000</v>
      </c>
      <c r="DF81" s="70">
        <v>0</v>
      </c>
      <c r="DG81" s="11"/>
      <c r="DH81" s="11"/>
      <c r="DI81" s="11">
        <v>8</v>
      </c>
      <c r="DJ81" s="264"/>
    </row>
    <row r="82" spans="97:114" x14ac:dyDescent="0.25">
      <c r="CS82" s="6"/>
      <c r="CT82" s="436"/>
      <c r="CU82" s="239" t="s">
        <v>390</v>
      </c>
      <c r="CV82" s="70">
        <f t="shared" si="62"/>
        <v>2</v>
      </c>
      <c r="CW82" s="70">
        <f t="shared" si="63"/>
        <v>1007</v>
      </c>
      <c r="CX82" s="240">
        <v>7</v>
      </c>
      <c r="CY82" s="239" t="str">
        <f t="shared" si="64"/>
        <v>超级武器3</v>
      </c>
      <c r="CZ82" s="241">
        <f t="shared" si="65"/>
        <v>2</v>
      </c>
      <c r="DA82" s="241">
        <f t="shared" si="66"/>
        <v>1007</v>
      </c>
      <c r="DB82" s="240">
        <f t="shared" si="61"/>
        <v>2</v>
      </c>
      <c r="DC82" s="241">
        <f t="shared" si="67"/>
        <v>35000000</v>
      </c>
      <c r="DD82" s="241">
        <f t="shared" si="68"/>
        <v>10000000</v>
      </c>
      <c r="DE82" s="70">
        <f t="shared" si="69"/>
        <v>35000000</v>
      </c>
      <c r="DF82" s="70">
        <v>0</v>
      </c>
      <c r="DG82" s="11"/>
      <c r="DH82" s="11"/>
      <c r="DI82" s="11">
        <v>5</v>
      </c>
      <c r="DJ82" s="264"/>
    </row>
    <row r="83" spans="97:114" x14ac:dyDescent="0.25">
      <c r="CS83" s="6"/>
      <c r="CT83" s="436"/>
      <c r="CU83" s="239" t="s">
        <v>390</v>
      </c>
      <c r="CV83" s="70">
        <f t="shared" si="62"/>
        <v>2</v>
      </c>
      <c r="CW83" s="70">
        <f t="shared" si="63"/>
        <v>1007</v>
      </c>
      <c r="CX83" s="240">
        <v>8</v>
      </c>
      <c r="CY83" s="239" t="str">
        <f t="shared" si="64"/>
        <v>超级武器3</v>
      </c>
      <c r="CZ83" s="241">
        <f t="shared" si="65"/>
        <v>2</v>
      </c>
      <c r="DA83" s="241">
        <f t="shared" si="66"/>
        <v>1007</v>
      </c>
      <c r="DB83" s="240">
        <f t="shared" si="61"/>
        <v>2</v>
      </c>
      <c r="DC83" s="241">
        <f t="shared" si="67"/>
        <v>40000000</v>
      </c>
      <c r="DD83" s="241">
        <f t="shared" si="68"/>
        <v>10000000</v>
      </c>
      <c r="DE83" s="70">
        <f t="shared" si="69"/>
        <v>40000000</v>
      </c>
      <c r="DF83" s="70">
        <v>0</v>
      </c>
      <c r="DG83" s="11"/>
      <c r="DH83" s="11"/>
      <c r="DI83" s="11">
        <v>3</v>
      </c>
      <c r="DJ83" s="264"/>
    </row>
    <row r="84" spans="97:114" x14ac:dyDescent="0.25">
      <c r="CS84" s="6">
        <f>24000000/5*6</f>
        <v>28800000</v>
      </c>
      <c r="CT84" s="437"/>
      <c r="CU84" s="242" t="s">
        <v>376</v>
      </c>
      <c r="CV84" s="243">
        <f t="shared" si="62"/>
        <v>2</v>
      </c>
      <c r="CW84" s="243">
        <f t="shared" si="63"/>
        <v>1008</v>
      </c>
      <c r="CX84" s="246">
        <v>5</v>
      </c>
      <c r="CY84" s="242" t="str">
        <f t="shared" si="64"/>
        <v>超级武器4</v>
      </c>
      <c r="CZ84" s="244">
        <f t="shared" si="65"/>
        <v>2</v>
      </c>
      <c r="DA84" s="244">
        <f t="shared" si="66"/>
        <v>1008</v>
      </c>
      <c r="DB84" s="246">
        <f t="shared" si="61"/>
        <v>1</v>
      </c>
      <c r="DC84" s="244">
        <f t="shared" si="67"/>
        <v>50000000</v>
      </c>
      <c r="DD84" s="244">
        <f t="shared" si="68"/>
        <v>10000000</v>
      </c>
      <c r="DE84" s="243">
        <f t="shared" si="69"/>
        <v>50000000</v>
      </c>
      <c r="DF84" s="243">
        <v>0</v>
      </c>
      <c r="DG84" s="158"/>
      <c r="DH84" s="158"/>
      <c r="DI84" s="158">
        <v>6</v>
      </c>
      <c r="DJ84" s="265"/>
    </row>
  </sheetData>
  <mergeCells count="10">
    <mergeCell ref="CU3:CX3"/>
    <mergeCell ref="CY3:DB3"/>
    <mergeCell ref="CT5:CT14"/>
    <mergeCell ref="CT15:CT24"/>
    <mergeCell ref="CT25:CT34"/>
    <mergeCell ref="CT35:CT44"/>
    <mergeCell ref="CT45:CT54"/>
    <mergeCell ref="CT55:CT64"/>
    <mergeCell ref="CT65:CT74"/>
    <mergeCell ref="CT75:CT84"/>
  </mergeCells>
  <phoneticPr fontId="45" type="noConversion"/>
  <conditionalFormatting sqref="DE4">
    <cfRule type="containsText" dxfId="1324" priority="64" operator="containsText" text=" ">
      <formula>NOT(ISERROR(SEARCH(" ",DE4)))</formula>
    </cfRule>
  </conditionalFormatting>
  <conditionalFormatting sqref="DJ4">
    <cfRule type="containsText" dxfId="1323" priority="157" operator="containsText" text=" ">
      <formula>NOT(ISERROR(SEARCH(" ",DJ4)))</formula>
    </cfRule>
  </conditionalFormatting>
  <conditionalFormatting sqref="CI5">
    <cfRule type="containsText" dxfId="1322" priority="6" operator="containsText" text=" ">
      <formula>NOT(ISERROR(SEARCH(" ",CI5)))</formula>
    </cfRule>
  </conditionalFormatting>
  <conditionalFormatting sqref="CR5">
    <cfRule type="containsText" dxfId="1321" priority="2" operator="containsText" text=" ">
      <formula>NOT(ISERROR(SEARCH(" ",CR5)))</formula>
    </cfRule>
  </conditionalFormatting>
  <conditionalFormatting sqref="CI6">
    <cfRule type="containsText" dxfId="1320" priority="7" operator="containsText" text=" ">
      <formula>NOT(ISERROR(SEARCH(" ",CI6)))</formula>
    </cfRule>
  </conditionalFormatting>
  <conditionalFormatting sqref="CR6">
    <cfRule type="containsText" dxfId="1319" priority="1" operator="containsText" text=" ">
      <formula>NOT(ISERROR(SEARCH(" ",CR6)))</formula>
    </cfRule>
  </conditionalFormatting>
  <conditionalFormatting sqref="CI7">
    <cfRule type="containsText" dxfId="1318" priority="24" operator="containsText" text=" ">
      <formula>NOT(ISERROR(SEARCH(" ",CI7)))</formula>
    </cfRule>
  </conditionalFormatting>
  <conditionalFormatting sqref="CR7">
    <cfRule type="containsText" dxfId="1317" priority="20" operator="containsText" text=" ">
      <formula>NOT(ISERROR(SEARCH(" ",CR7)))</formula>
    </cfRule>
  </conditionalFormatting>
  <conditionalFormatting sqref="CI8">
    <cfRule type="containsText" dxfId="1316" priority="25" operator="containsText" text=" ">
      <formula>NOT(ISERROR(SEARCH(" ",CI8)))</formula>
    </cfRule>
  </conditionalFormatting>
  <conditionalFormatting sqref="CR8">
    <cfRule type="containsText" dxfId="1315" priority="21" operator="containsText" text=" ">
      <formula>NOT(ISERROR(SEARCH(" ",CR8)))</formula>
    </cfRule>
  </conditionalFormatting>
  <conditionalFormatting sqref="BQ9">
    <cfRule type="containsText" dxfId="1314" priority="16" operator="containsText" text=" ">
      <formula>NOT(ISERROR(SEARCH(" ",BQ9)))</formula>
    </cfRule>
  </conditionalFormatting>
  <conditionalFormatting sqref="BZ9">
    <cfRule type="containsText" dxfId="1313" priority="49" operator="containsText" text=" ">
      <formula>NOT(ISERROR(SEARCH(" ",BZ9)))</formula>
    </cfRule>
  </conditionalFormatting>
  <conditionalFormatting sqref="CI9">
    <cfRule type="containsText" dxfId="1312" priority="17" operator="containsText" text=" ">
      <formula>NOT(ISERROR(SEARCH(" ",CI9)))</formula>
    </cfRule>
  </conditionalFormatting>
  <conditionalFormatting sqref="AP10">
    <cfRule type="containsText" dxfId="1311" priority="41" operator="containsText" text=" ">
      <formula>NOT(ISERROR(SEARCH(" ",AP10)))</formula>
    </cfRule>
  </conditionalFormatting>
  <conditionalFormatting sqref="AY10">
    <cfRule type="containsText" dxfId="1310" priority="40" operator="containsText" text=" ">
      <formula>NOT(ISERROR(SEARCH(" ",AY10)))</formula>
    </cfRule>
  </conditionalFormatting>
  <conditionalFormatting sqref="BH10">
    <cfRule type="containsText" dxfId="1309" priority="39" operator="containsText" text=" ">
      <formula>NOT(ISERROR(SEARCH(" ",BH10)))</formula>
    </cfRule>
  </conditionalFormatting>
  <conditionalFormatting sqref="BQ10">
    <cfRule type="containsText" dxfId="1308" priority="37" operator="containsText" text=" ">
      <formula>NOT(ISERROR(SEARCH(" ",BQ10)))</formula>
    </cfRule>
  </conditionalFormatting>
  <conditionalFormatting sqref="BZ10">
    <cfRule type="containsText" dxfId="1307" priority="34" operator="containsText" text=" ">
      <formula>NOT(ISERROR(SEARCH(" ",BZ10)))</formula>
    </cfRule>
  </conditionalFormatting>
  <conditionalFormatting sqref="CR10">
    <cfRule type="containsText" dxfId="1306" priority="30" operator="containsText" text=" ">
      <formula>NOT(ISERROR(SEARCH(" ",CR10)))</formula>
    </cfRule>
  </conditionalFormatting>
  <conditionalFormatting sqref="BZ11">
    <cfRule type="containsText" dxfId="1305" priority="35" operator="containsText" text=" ">
      <formula>NOT(ISERROR(SEARCH(" ",BZ11)))</formula>
    </cfRule>
  </conditionalFormatting>
  <conditionalFormatting sqref="CR11">
    <cfRule type="containsText" dxfId="1304" priority="31" operator="containsText" text=" ">
      <formula>NOT(ISERROR(SEARCH(" ",CR11)))</formula>
    </cfRule>
  </conditionalFormatting>
  <conditionalFormatting sqref="BZ12">
    <cfRule type="containsText" dxfId="1303" priority="36" operator="containsText" text=" ">
      <formula>NOT(ISERROR(SEARCH(" ",BZ12)))</formula>
    </cfRule>
  </conditionalFormatting>
  <conditionalFormatting sqref="DF25">
    <cfRule type="containsText" dxfId="1302" priority="212" operator="containsText" text=" ">
      <formula>NOT(ISERROR(SEARCH(" ",DF25)))</formula>
    </cfRule>
  </conditionalFormatting>
  <conditionalFormatting sqref="DF35">
    <cfRule type="containsText" dxfId="1301" priority="211" operator="containsText" text=" ">
      <formula>NOT(ISERROR(SEARCH(" ",DF35)))</formula>
    </cfRule>
  </conditionalFormatting>
  <conditionalFormatting sqref="DF45">
    <cfRule type="containsText" dxfId="1300" priority="210" operator="containsText" text=" ">
      <formula>NOT(ISERROR(SEARCH(" ",DF45)))</formula>
    </cfRule>
  </conditionalFormatting>
  <conditionalFormatting sqref="DF55">
    <cfRule type="containsText" dxfId="1299" priority="228" operator="containsText" text=" ">
      <formula>NOT(ISERROR(SEARCH(" ",DF55)))</formula>
    </cfRule>
  </conditionalFormatting>
  <conditionalFormatting sqref="DE65">
    <cfRule type="containsText" dxfId="1298" priority="123" operator="containsText" text=" ">
      <formula>NOT(ISERROR(SEARCH(" ",DE65)))</formula>
    </cfRule>
  </conditionalFormatting>
  <conditionalFormatting sqref="DF65">
    <cfRule type="containsText" dxfId="1297" priority="151" operator="containsText" text=" ">
      <formula>NOT(ISERROR(SEARCH(" ",DF65)))</formula>
    </cfRule>
  </conditionalFormatting>
  <conditionalFormatting sqref="CX66">
    <cfRule type="containsText" dxfId="1296" priority="59" operator="containsText" text=" ">
      <formula>NOT(ISERROR(SEARCH(" ",CX66)))</formula>
    </cfRule>
  </conditionalFormatting>
  <conditionalFormatting sqref="CX72">
    <cfRule type="containsText" dxfId="1295" priority="57" operator="containsText" text=" ">
      <formula>NOT(ISERROR(SEARCH(" ",CX72)))</formula>
    </cfRule>
  </conditionalFormatting>
  <conditionalFormatting sqref="DE75">
    <cfRule type="containsText" dxfId="1294" priority="122" operator="containsText" text=" ">
      <formula>NOT(ISERROR(SEARCH(" ",DE75)))</formula>
    </cfRule>
  </conditionalFormatting>
  <conditionalFormatting sqref="DF75">
    <cfRule type="containsText" dxfId="1293" priority="144" operator="containsText" text=" ">
      <formula>NOT(ISERROR(SEARCH(" ",DF75)))</formula>
    </cfRule>
  </conditionalFormatting>
  <conditionalFormatting sqref="D11:D12">
    <cfRule type="containsText" dxfId="1292" priority="155" operator="containsText" text=" ">
      <formula>NOT(ISERROR(SEARCH(" ",D11)))</formula>
    </cfRule>
  </conditionalFormatting>
  <conditionalFormatting sqref="K5:K10">
    <cfRule type="containsText" dxfId="1291" priority="12" operator="containsText" text=" ">
      <formula>NOT(ISERROR(SEARCH(" ",K5)))</formula>
    </cfRule>
  </conditionalFormatting>
  <conditionalFormatting sqref="K11:K12">
    <cfRule type="containsText" dxfId="1290" priority="11" operator="containsText" text=" ">
      <formula>NOT(ISERROR(SEARCH(" ",K11)))</formula>
    </cfRule>
  </conditionalFormatting>
  <conditionalFormatting sqref="O5:O8">
    <cfRule type="containsText" dxfId="1289" priority="8" operator="containsText" text=" ">
      <formula>NOT(ISERROR(SEARCH(" ",O5)))</formula>
    </cfRule>
  </conditionalFormatting>
  <conditionalFormatting sqref="O9:O12">
    <cfRule type="containsText" dxfId="1288" priority="55" operator="containsText" text=" ">
      <formula>NOT(ISERROR(SEARCH(" ",O9)))</formula>
    </cfRule>
  </conditionalFormatting>
  <conditionalFormatting sqref="R13:R1048576">
    <cfRule type="containsText" dxfId="1287" priority="198" operator="containsText" text=" ">
      <formula>NOT(ISERROR(SEARCH(" ",R13)))</formula>
    </cfRule>
  </conditionalFormatting>
  <conditionalFormatting sqref="X5:X12">
    <cfRule type="containsText" dxfId="1286" priority="77" operator="containsText" text=" ">
      <formula>NOT(ISERROR(SEARCH(" ",X5)))</formula>
    </cfRule>
  </conditionalFormatting>
  <conditionalFormatting sqref="AG5:AG12">
    <cfRule type="containsText" dxfId="1285" priority="54" operator="containsText" text=" ">
      <formula>NOT(ISERROR(SEARCH(" ",AG5)))</formula>
    </cfRule>
  </conditionalFormatting>
  <conditionalFormatting sqref="AG13:AG1048576">
    <cfRule type="containsText" dxfId="1284" priority="104" operator="containsText" text=" ">
      <formula>NOT(ISERROR(SEARCH(" ",AG13)))</formula>
    </cfRule>
  </conditionalFormatting>
  <conditionalFormatting sqref="AJ13:AJ1048576">
    <cfRule type="containsText" dxfId="1283" priority="196" operator="containsText" text=" ">
      <formula>NOT(ISERROR(SEARCH(" ",AJ13)))</formula>
    </cfRule>
  </conditionalFormatting>
  <conditionalFormatting sqref="AP5:AP9">
    <cfRule type="containsText" dxfId="1282" priority="53" operator="containsText" text=" ">
      <formula>NOT(ISERROR(SEARCH(" ",AP5)))</formula>
    </cfRule>
  </conditionalFormatting>
  <conditionalFormatting sqref="AP11:AP12">
    <cfRule type="containsText" dxfId="1281" priority="44" operator="containsText" text=" ">
      <formula>NOT(ISERROR(SEARCH(" ",AP11)))</formula>
    </cfRule>
  </conditionalFormatting>
  <conditionalFormatting sqref="AP13:AP1048576">
    <cfRule type="containsText" dxfId="1280" priority="102" operator="containsText" text=" ">
      <formula>NOT(ISERROR(SEARCH(" ",AP13)))</formula>
    </cfRule>
  </conditionalFormatting>
  <conditionalFormatting sqref="AS13:AS1048576">
    <cfRule type="containsText" dxfId="1279" priority="195" operator="containsText" text=" ">
      <formula>NOT(ISERROR(SEARCH(" ",AS13)))</formula>
    </cfRule>
  </conditionalFormatting>
  <conditionalFormatting sqref="AY5:AY9">
    <cfRule type="containsText" dxfId="1278" priority="52" operator="containsText" text=" ">
      <formula>NOT(ISERROR(SEARCH(" ",AY5)))</formula>
    </cfRule>
  </conditionalFormatting>
  <conditionalFormatting sqref="AY11:AY12">
    <cfRule type="containsText" dxfId="1277" priority="43" operator="containsText" text=" ">
      <formula>NOT(ISERROR(SEARCH(" ",AY11)))</formula>
    </cfRule>
  </conditionalFormatting>
  <conditionalFormatting sqref="AY13:AY1048576">
    <cfRule type="containsText" dxfId="1276" priority="100" operator="containsText" text=" ">
      <formula>NOT(ISERROR(SEARCH(" ",AY13)))</formula>
    </cfRule>
  </conditionalFormatting>
  <conditionalFormatting sqref="BB13:BB1048576">
    <cfRule type="containsText" dxfId="1275" priority="194" operator="containsText" text=" ">
      <formula>NOT(ISERROR(SEARCH(" ",BB13)))</formula>
    </cfRule>
  </conditionalFormatting>
  <conditionalFormatting sqref="BH5:BH9">
    <cfRule type="containsText" dxfId="1274" priority="51" operator="containsText" text=" ">
      <formula>NOT(ISERROR(SEARCH(" ",BH5)))</formula>
    </cfRule>
  </conditionalFormatting>
  <conditionalFormatting sqref="BH11:BH12">
    <cfRule type="containsText" dxfId="1273" priority="42" operator="containsText" text=" ">
      <formula>NOT(ISERROR(SEARCH(" ",BH11)))</formula>
    </cfRule>
  </conditionalFormatting>
  <conditionalFormatting sqref="BH13:BH1048576">
    <cfRule type="containsText" dxfId="1272" priority="98" operator="containsText" text=" ">
      <formula>NOT(ISERROR(SEARCH(" ",BH13)))</formula>
    </cfRule>
  </conditionalFormatting>
  <conditionalFormatting sqref="BJ5:BJ12">
    <cfRule type="containsText" dxfId="1271" priority="107" operator="containsText" text=" ">
      <formula>NOT(ISERROR(SEARCH(" ",BJ5)))</formula>
    </cfRule>
  </conditionalFormatting>
  <conditionalFormatting sqref="BK5:BK10">
    <cfRule type="containsText" dxfId="1270" priority="109" operator="containsText" text=" ">
      <formula>NOT(ISERROR(SEARCH(" ",BK5)))</formula>
    </cfRule>
  </conditionalFormatting>
  <conditionalFormatting sqref="BK11:BK12">
    <cfRule type="containsText" dxfId="1269" priority="108" operator="containsText" text=" ">
      <formula>NOT(ISERROR(SEARCH(" ",BK11)))</formula>
    </cfRule>
  </conditionalFormatting>
  <conditionalFormatting sqref="BQ5:BQ8">
    <cfRule type="containsText" dxfId="1268" priority="50" operator="containsText" text=" ">
      <formula>NOT(ISERROR(SEARCH(" ",BQ5)))</formula>
    </cfRule>
  </conditionalFormatting>
  <conditionalFormatting sqref="BQ11:BQ12">
    <cfRule type="containsText" dxfId="1267" priority="38" operator="containsText" text=" ">
      <formula>NOT(ISERROR(SEARCH(" ",BQ11)))</formula>
    </cfRule>
  </conditionalFormatting>
  <conditionalFormatting sqref="BQ13:BQ1048576">
    <cfRule type="containsText" dxfId="1266" priority="96" operator="containsText" text=" ">
      <formula>NOT(ISERROR(SEARCH(" ",BQ13)))</formula>
    </cfRule>
  </conditionalFormatting>
  <conditionalFormatting sqref="BZ5:BZ8">
    <cfRule type="containsText" dxfId="1265" priority="82" operator="containsText" text=" ">
      <formula>NOT(ISERROR(SEARCH(" ",BZ5)))</formula>
    </cfRule>
  </conditionalFormatting>
  <conditionalFormatting sqref="BZ13:BZ1048576">
    <cfRule type="containsText" dxfId="1264" priority="94" operator="containsText" text=" ">
      <formula>NOT(ISERROR(SEARCH(" ",BZ13)))</formula>
    </cfRule>
  </conditionalFormatting>
  <conditionalFormatting sqref="CI10:CI12">
    <cfRule type="containsText" dxfId="1263" priority="56" operator="containsText" text=" ">
      <formula>NOT(ISERROR(SEARCH(" ",CI10)))</formula>
    </cfRule>
  </conditionalFormatting>
  <conditionalFormatting sqref="CI13:CI1048576">
    <cfRule type="containsText" dxfId="1262" priority="92" operator="containsText" text=" ">
      <formula>NOT(ISERROR(SEARCH(" ",CI13)))</formula>
    </cfRule>
  </conditionalFormatting>
  <conditionalFormatting sqref="CN5:CN12">
    <cfRule type="containsText" dxfId="1261" priority="10" operator="containsText" text=" ">
      <formula>NOT(ISERROR(SEARCH(" ",CN5)))</formula>
    </cfRule>
  </conditionalFormatting>
  <conditionalFormatting sqref="CR13:CR1048576">
    <cfRule type="containsText" dxfId="1260" priority="90" operator="containsText" text=" ">
      <formula>NOT(ISERROR(SEARCH(" ",CR13)))</formula>
    </cfRule>
  </conditionalFormatting>
  <conditionalFormatting sqref="CU6:CU10">
    <cfRule type="containsText" dxfId="1259" priority="65" operator="containsText" text=" ">
      <formula>NOT(ISERROR(SEARCH(" ",CU6)))</formula>
    </cfRule>
  </conditionalFormatting>
  <conditionalFormatting sqref="CU16:CU17">
    <cfRule type="containsText" dxfId="1258" priority="63" operator="containsText" text=" ">
      <formula>NOT(ISERROR(SEARCH(" ",CU16)))</formula>
    </cfRule>
  </conditionalFormatting>
  <conditionalFormatting sqref="CX67:CX71">
    <cfRule type="containsText" dxfId="1257" priority="60" operator="containsText" text=" ">
      <formula>NOT(ISERROR(SEARCH(" ",CX67)))</formula>
    </cfRule>
  </conditionalFormatting>
  <conditionalFormatting sqref="DC25:DC44">
    <cfRule type="containsText" dxfId="1256" priority="165" operator="containsText" text=" ">
      <formula>NOT(ISERROR(SEARCH(" ",DC25)))</formula>
    </cfRule>
  </conditionalFormatting>
  <conditionalFormatting sqref="DC45:DC64">
    <cfRule type="containsText" dxfId="1255" priority="164" operator="containsText" text=" ">
      <formula>NOT(ISERROR(SEARCH(" ",DC45)))</formula>
    </cfRule>
  </conditionalFormatting>
  <conditionalFormatting sqref="DC65:DC74">
    <cfRule type="containsText" dxfId="1254" priority="148" operator="containsText" text=" ">
      <formula>NOT(ISERROR(SEARCH(" ",DC65)))</formula>
    </cfRule>
  </conditionalFormatting>
  <conditionalFormatting sqref="DC75:DC84">
    <cfRule type="containsText" dxfId="1253" priority="141" operator="containsText" text=" ">
      <formula>NOT(ISERROR(SEARCH(" ",DC75)))</formula>
    </cfRule>
  </conditionalFormatting>
  <conditionalFormatting sqref="DD25:DD34">
    <cfRule type="containsText" dxfId="1252" priority="169" operator="containsText" text=" ">
      <formula>NOT(ISERROR(SEARCH(" ",DD25)))</formula>
    </cfRule>
  </conditionalFormatting>
  <conditionalFormatting sqref="DD35:DD44">
    <cfRule type="containsText" dxfId="1251" priority="168" operator="containsText" text=" ">
      <formula>NOT(ISERROR(SEARCH(" ",DD35)))</formula>
    </cfRule>
  </conditionalFormatting>
  <conditionalFormatting sqref="DD45:DD54">
    <cfRule type="containsText" dxfId="1250" priority="167" operator="containsText" text=" ">
      <formula>NOT(ISERROR(SEARCH(" ",DD45)))</formula>
    </cfRule>
  </conditionalFormatting>
  <conditionalFormatting sqref="DD55:DD64">
    <cfRule type="containsText" dxfId="1249" priority="166" operator="containsText" text=" ">
      <formula>NOT(ISERROR(SEARCH(" ",DD55)))</formula>
    </cfRule>
  </conditionalFormatting>
  <conditionalFormatting sqref="DD65:DD74">
    <cfRule type="containsText" dxfId="1248" priority="149" operator="containsText" text=" ">
      <formula>NOT(ISERROR(SEARCH(" ",DD65)))</formula>
    </cfRule>
  </conditionalFormatting>
  <conditionalFormatting sqref="DD75:DD84">
    <cfRule type="containsText" dxfId="1247" priority="142" operator="containsText" text=" ">
      <formula>NOT(ISERROR(SEARCH(" ",DD75)))</formula>
    </cfRule>
  </conditionalFormatting>
  <conditionalFormatting sqref="DE68:DE69">
    <cfRule type="containsText" dxfId="1246" priority="9" operator="containsText" text=" ">
      <formula>NOT(ISERROR(SEARCH(" ",DE68)))</formula>
    </cfRule>
  </conditionalFormatting>
  <conditionalFormatting sqref="DF15:DF24">
    <cfRule type="containsText" dxfId="1245" priority="213" operator="containsText" text=" ">
      <formula>NOT(ISERROR(SEARCH(" ",DF15)))</formula>
    </cfRule>
  </conditionalFormatting>
  <conditionalFormatting sqref="DF26:DF34">
    <cfRule type="containsText" dxfId="1244" priority="75" operator="containsText" text=" ">
      <formula>NOT(ISERROR(SEARCH(" ",DF26)))</formula>
    </cfRule>
  </conditionalFormatting>
  <conditionalFormatting sqref="DF36:DF44">
    <cfRule type="containsText" dxfId="1243" priority="74" operator="containsText" text=" ">
      <formula>NOT(ISERROR(SEARCH(" ",DF36)))</formula>
    </cfRule>
  </conditionalFormatting>
  <conditionalFormatting sqref="DF46:DF54">
    <cfRule type="containsText" dxfId="1242" priority="73" operator="containsText" text=" ">
      <formula>NOT(ISERROR(SEARCH(" ",DF46)))</formula>
    </cfRule>
  </conditionalFormatting>
  <conditionalFormatting sqref="DF56:DF64">
    <cfRule type="containsText" dxfId="1241" priority="72" operator="containsText" text=" ">
      <formula>NOT(ISERROR(SEARCH(" ",DF56)))</formula>
    </cfRule>
  </conditionalFormatting>
  <conditionalFormatting sqref="DF66:DF74">
    <cfRule type="containsText" dxfId="1240" priority="71" operator="containsText" text=" ">
      <formula>NOT(ISERROR(SEARCH(" ",DF66)))</formula>
    </cfRule>
  </conditionalFormatting>
  <conditionalFormatting sqref="DF76:DF84">
    <cfRule type="containsText" dxfId="1239" priority="70" operator="containsText" text=" ">
      <formula>NOT(ISERROR(SEARCH(" ",DF76)))</formula>
    </cfRule>
  </conditionalFormatting>
  <conditionalFormatting sqref="DG15:DG20">
    <cfRule type="containsText" dxfId="1238" priority="181" operator="containsText" text=" ">
      <formula>NOT(ISERROR(SEARCH(" ",DG15)))</formula>
    </cfRule>
  </conditionalFormatting>
  <conditionalFormatting sqref="DG25:DG30">
    <cfRule type="containsText" dxfId="1237" priority="180" operator="containsText" text=" ">
      <formula>NOT(ISERROR(SEARCH(" ",DG25)))</formula>
    </cfRule>
  </conditionalFormatting>
  <conditionalFormatting sqref="DG35:DG40">
    <cfRule type="containsText" dxfId="1236" priority="179" operator="containsText" text=" ">
      <formula>NOT(ISERROR(SEARCH(" ",DG35)))</formula>
    </cfRule>
  </conditionalFormatting>
  <conditionalFormatting sqref="DH5:DH10">
    <cfRule type="containsText" dxfId="1235" priority="161" operator="containsText" text=" ">
      <formula>NOT(ISERROR(SEARCH(" ",DH5)))</formula>
    </cfRule>
  </conditionalFormatting>
  <conditionalFormatting sqref="DH15:DH20">
    <cfRule type="containsText" dxfId="1234" priority="160" operator="containsText" text=" ">
      <formula>NOT(ISERROR(SEARCH(" ",DH15)))</formula>
    </cfRule>
  </conditionalFormatting>
  <conditionalFormatting sqref="DH25:DH30">
    <cfRule type="containsText" dxfId="1233" priority="162" operator="containsText" text=" ">
      <formula>NOT(ISERROR(SEARCH(" ",DH25)))</formula>
    </cfRule>
  </conditionalFormatting>
  <conditionalFormatting sqref="DH35:DH40">
    <cfRule type="containsText" dxfId="1232" priority="163" operator="containsText" text=" ">
      <formula>NOT(ISERROR(SEARCH(" ",DH35)))</formula>
    </cfRule>
  </conditionalFormatting>
  <conditionalFormatting sqref="DI15:DI20">
    <cfRule type="containsText" dxfId="1231" priority="46" operator="containsText" text=" ">
      <formula>NOT(ISERROR(SEARCH(" ",DI15)))</formula>
    </cfRule>
  </conditionalFormatting>
  <conditionalFormatting sqref="DJ65:DJ70">
    <cfRule type="containsText" dxfId="1230" priority="147" operator="containsText" text=" ">
      <formula>NOT(ISERROR(SEARCH(" ",DJ65)))</formula>
    </cfRule>
  </conditionalFormatting>
  <conditionalFormatting sqref="DJ75:DJ80">
    <cfRule type="containsText" dxfId="1229" priority="140" operator="containsText" text=" ">
      <formula>NOT(ISERROR(SEARCH(" ",DJ75)))</formula>
    </cfRule>
  </conditionalFormatting>
  <conditionalFormatting sqref="DN20:DN21">
    <cfRule type="containsText" dxfId="1228" priority="225" operator="containsText" text=" ">
      <formula>NOT(ISERROR(SEARCH(" ",DN20)))</formula>
    </cfRule>
  </conditionalFormatting>
  <conditionalFormatting sqref="DN23:DN26">
    <cfRule type="containsText" dxfId="1227" priority="174" operator="containsText" text="话费">
      <formula>NOT(ISERROR(SEARCH("话费",DN23)))</formula>
    </cfRule>
    <cfRule type="cellIs" dxfId="1226" priority="175" operator="equal">
      <formula>"话费"</formula>
    </cfRule>
    <cfRule type="containsText" dxfId="1225" priority="176" operator="containsText" text="话费">
      <formula>NOT(ISERROR(SEARCH("话费",DN23)))</formula>
    </cfRule>
    <cfRule type="containsText" dxfId="1224" priority="177" operator="containsText" text=" ">
      <formula>NOT(ISERROR(SEARCH(" ",DN23)))</formula>
    </cfRule>
  </conditionalFormatting>
  <conditionalFormatting sqref="DP8:DP11">
    <cfRule type="containsText" dxfId="1223" priority="235" operator="containsText" text=" ">
      <formula>NOT(ISERROR(SEARCH(" ",DP8)))</formula>
    </cfRule>
  </conditionalFormatting>
  <conditionalFormatting sqref="DP13:DP16">
    <cfRule type="containsText" dxfId="1222" priority="231" operator="containsText" text=" ">
      <formula>NOT(ISERROR(SEARCH(" ",DP13)))</formula>
    </cfRule>
  </conditionalFormatting>
  <conditionalFormatting sqref="DP31:DP34">
    <cfRule type="containsText" dxfId="1221" priority="13" operator="containsText" text=" ">
      <formula>NOT(ISERROR(SEARCH(" ",DP31)))</formula>
    </cfRule>
  </conditionalFormatting>
  <conditionalFormatting sqref="DR8:DR11">
    <cfRule type="containsText" dxfId="1220" priority="236" operator="containsText" text=" ">
      <formula>NOT(ISERROR(SEARCH(" ",DR8)))</formula>
    </cfRule>
  </conditionalFormatting>
  <conditionalFormatting sqref="DR13:DR16">
    <cfRule type="containsText" dxfId="1219" priority="232" operator="containsText" text=" ">
      <formula>NOT(ISERROR(SEARCH(" ",DR13)))</formula>
    </cfRule>
  </conditionalFormatting>
  <conditionalFormatting sqref="DR20:DR21">
    <cfRule type="containsText" dxfId="1218" priority="226" operator="containsText" text=" ">
      <formula>NOT(ISERROR(SEARCH(" ",DR20)))</formula>
    </cfRule>
  </conditionalFormatting>
  <conditionalFormatting sqref="DR31:DR34">
    <cfRule type="containsText" dxfId="1217" priority="14" operator="containsText" text=" ">
      <formula>NOT(ISERROR(SEARCH(" ",DR31)))</formula>
    </cfRule>
  </conditionalFormatting>
  <conditionalFormatting sqref="A9:A10 A11:B12 L5:N12 C9:C10 E5:J9 P5:W10 S13:Y1048576 AB13:AF1048576 AH13:AI1048576 Y5:Y10 AB5:AF10 AQ5:AX10 AZ5:BG10 AT13:AX1048576 AZ13:BA1048576 AH5:AO10 AK13:AO1048576 AQ13:AR1048576 BC13:BG1048576 CT55 DM1:DN2 DB1:DI2 DB4:DD4 CS2:CT2 CV2:CY2 DC3:DI3 DM22:DN22 DM20:DM21 DI4:DI10 DP12:DQ12 DP7:DR7 DQ13:DQ16 DQ8:DQ11 DO22:DO26 CT15 CS1:CY1 CT5 CT25 CT85:DI1048576 CT45 DI35:DI40 CT35 DI25:DI30 DI45:DI50 DI55:DI60 DG81:DI84 F10:J10 E10:E11 DS1:XFD2 DS25:DT26 EA25:XFD28 DT27:DT28 DM35:XFD63 DF4 DM74:XFD1048576 DN64:XFD73 DO1:DR6 DO7:DO19 DP17:DR19 DO20:DQ21 DQ22:DR26 DP22:DP30 DM4:DN11 DM3 DT3:XFD3 DS4:XFD24 DM23:DM34 DT29:XFD34 CS5:CS1048576 DM13:DN19 DN12">
    <cfRule type="containsText" dxfId="1216" priority="237" operator="containsText" text=" ">
      <formula>NOT(ISERROR(SEARCH(" ",A1)))</formula>
    </cfRule>
  </conditionalFormatting>
  <conditionalFormatting sqref="CZ4:DA4 CU1:DB2">
    <cfRule type="containsText" dxfId="1215" priority="170" operator="containsText" text=" ">
      <formula>NOT(ISERROR(SEARCH(" ",CU1)))</formula>
    </cfRule>
  </conditionalFormatting>
  <conditionalFormatting sqref="DJ1:DJ3 DJ81:DJ1048576">
    <cfRule type="containsText" dxfId="1214" priority="159" operator="containsText" text=" ">
      <formula>NOT(ISERROR(SEARCH(" ",DJ1)))</formula>
    </cfRule>
  </conditionalFormatting>
  <conditionalFormatting sqref="DK1:DL15 DK85:DL1048576 DL74:DL84 DL16:DL63 DK16:DK84">
    <cfRule type="containsText" dxfId="1213" priority="173" operator="containsText" text=" ">
      <formula>NOT(ISERROR(SEARCH(" ",DK1)))</formula>
    </cfRule>
  </conditionalFormatting>
  <conditionalFormatting sqref="Z13:AA1048576 Z5:AA10 CY3 CS3:CT3 CS4:CY4 DR12 CU2">
    <cfRule type="containsText" dxfId="1212" priority="233" operator="containsText" text=" ">
      <formula>NOT(ISERROR(SEARCH(" ",Z2)))</formula>
    </cfRule>
  </conditionalFormatting>
  <conditionalFormatting sqref="A5:B10 A18:C22 A12 A13:C16 A24:C28 A36:C40 A30:C34">
    <cfRule type="colorScale" priority="767">
      <colorScale>
        <cfvo type="min"/>
        <cfvo type="percentile" val="50"/>
        <cfvo type="max"/>
        <color rgb="FF63BE7B"/>
        <color rgb="FFFCFCFF"/>
        <color rgb="FFF8696B"/>
      </colorScale>
    </cfRule>
  </conditionalFormatting>
  <conditionalFormatting sqref="B6:B10 A5:C5 A6:A8 C6:C8 D5:D10 A13:Q1048576">
    <cfRule type="containsText" dxfId="1211" priority="234" operator="containsText" text=" ">
      <formula>NOT(ISERROR(SEARCH(" ",A5)))</formula>
    </cfRule>
  </conditionalFormatting>
  <conditionalFormatting sqref="BL5:BM10 BI5:BI12 BN5:BP12">
    <cfRule type="containsText" dxfId="1210" priority="121" operator="containsText" text=" ">
      <formula>NOT(ISERROR(SEARCH(" ",BI5)))</formula>
    </cfRule>
  </conditionalFormatting>
  <conditionalFormatting sqref="BW5:BY12 BR5:BV10">
    <cfRule type="containsText" dxfId="1209" priority="118" operator="containsText" text=" ">
      <formula>NOT(ISERROR(SEARCH(" ",BR5)))</formula>
    </cfRule>
  </conditionalFormatting>
  <conditionalFormatting sqref="CA5:CE10 CF5:CH12">
    <cfRule type="containsText" dxfId="1208" priority="115" operator="containsText" text=" ">
      <formula>NOT(ISERROR(SEARCH(" ",CA5)))</formula>
    </cfRule>
  </conditionalFormatting>
  <conditionalFormatting sqref="CJ5:CM10 CO5:CQ12">
    <cfRule type="containsText" dxfId="1207" priority="112" operator="containsText" text=" ">
      <formula>NOT(ISERROR(SEARCH(" ",CJ5)))</formula>
    </cfRule>
  </conditionalFormatting>
  <conditionalFormatting sqref="CZ41:DA84 CV41:CW80 DB41:DB66 CU15:DE15 CU5:DF5 DE21:DE64 CV6:DF10 CX41:CY64 CU40:CU64 CU11:DF14 CU25:DB40 CU21:DD24 CV16:DE17 CU18:DE20">
    <cfRule type="containsText" dxfId="1206" priority="230" operator="containsText" text=" ">
      <formula>NOT(ISERROR(SEARCH(" ",CU5)))</formula>
    </cfRule>
  </conditionalFormatting>
  <conditionalFormatting sqref="DG5:DG10 DG55:DH60">
    <cfRule type="containsText" dxfId="1205" priority="182" operator="containsText" text=" ">
      <formula>NOT(ISERROR(SEARCH(" ",DG5)))</formula>
    </cfRule>
  </conditionalFormatting>
  <conditionalFormatting sqref="DJ5:DJ10 DJ55:DJ60 DJ45:DJ50 DJ35:DJ40 DJ25:DJ30 DJ15:DJ20">
    <cfRule type="containsText" dxfId="1204" priority="158" operator="containsText" text=" ">
      <formula>NOT(ISERROR(SEARCH(" ",DJ5)))</formula>
    </cfRule>
  </conditionalFormatting>
  <conditionalFormatting sqref="CR9 CR12">
    <cfRule type="containsText" dxfId="1203" priority="80" operator="containsText" text=" ">
      <formula>NOT(ISERROR(SEARCH(" ",CR9)))</formula>
    </cfRule>
  </conditionalFormatting>
  <conditionalFormatting sqref="C11:C12 E12:F12 F11">
    <cfRule type="containsText" dxfId="1202" priority="156" operator="containsText" text=" ">
      <formula>NOT(ISERROR(SEARCH(" ",C11)))</formula>
    </cfRule>
  </conditionalFormatting>
  <conditionalFormatting sqref="G11:J12 L11:M12">
    <cfRule type="containsText" dxfId="1201" priority="127" operator="containsText" text=" ">
      <formula>NOT(ISERROR(SEARCH(" ",G11)))</formula>
    </cfRule>
  </conditionalFormatting>
  <conditionalFormatting sqref="P11:W12 AB11:AF12 Y11:Y12 AH11:AO12 AQ11:AX12 AZ11:BG12">
    <cfRule type="containsText" dxfId="1200" priority="125" operator="containsText" text=" ">
      <formula>NOT(ISERROR(SEARCH(" ",P11)))</formula>
    </cfRule>
  </conditionalFormatting>
  <conditionalFormatting sqref="Z11:AA12">
    <cfRule type="containsText" dxfId="1199" priority="124" operator="containsText" text=" ">
      <formula>NOT(ISERROR(SEARCH(" ",Z11)))</formula>
    </cfRule>
  </conditionalFormatting>
  <conditionalFormatting sqref="BL11:BP12">
    <cfRule type="containsText" dxfId="1198" priority="119" operator="containsText" text=" ">
      <formula>NOT(ISERROR(SEARCH(" ",BL11)))</formula>
    </cfRule>
  </conditionalFormatting>
  <conditionalFormatting sqref="BR11:BY12">
    <cfRule type="containsText" dxfId="1197" priority="116" operator="containsText" text=" ">
      <formula>NOT(ISERROR(SEARCH(" ",BR11)))</formula>
    </cfRule>
  </conditionalFormatting>
  <conditionalFormatting sqref="CA11:CH12">
    <cfRule type="containsText" dxfId="1196" priority="113" operator="containsText" text=" ">
      <formula>NOT(ISERROR(SEARCH(" ",CA11)))</formula>
    </cfRule>
  </conditionalFormatting>
  <conditionalFormatting sqref="CJ11:CM12 CO11:CQ12">
    <cfRule type="containsText" dxfId="1195" priority="110" operator="containsText" text=" ">
      <formula>NOT(ISERROR(SEARCH(" ",CJ11)))</formula>
    </cfRule>
  </conditionalFormatting>
  <conditionalFormatting sqref="BI13:BP1048576">
    <cfRule type="containsText" dxfId="1194" priority="120" operator="containsText" text=" ">
      <formula>NOT(ISERROR(SEARCH(" ",BI13)))</formula>
    </cfRule>
  </conditionalFormatting>
  <conditionalFormatting sqref="BR13:BY1048576">
    <cfRule type="containsText" dxfId="1193" priority="117" operator="containsText" text=" ">
      <formula>NOT(ISERROR(SEARCH(" ",BR13)))</formula>
    </cfRule>
  </conditionalFormatting>
  <conditionalFormatting sqref="CA13:CH1048576">
    <cfRule type="containsText" dxfId="1192" priority="114" operator="containsText" text=" ">
      <formula>NOT(ISERROR(SEARCH(" ",CA13)))</formula>
    </cfRule>
  </conditionalFormatting>
  <conditionalFormatting sqref="CJ13:CQ1048576">
    <cfRule type="containsText" dxfId="1191" priority="111" operator="containsText" text=" ">
      <formula>NOT(ISERROR(SEARCH(" ",CJ13)))</formula>
    </cfRule>
  </conditionalFormatting>
  <conditionalFormatting sqref="DU25:DY28 DN27:DO30 DQ27:DR30">
    <cfRule type="containsText" dxfId="1190" priority="66" operator="containsText" text=" ">
      <formula>NOT(ISERROR(SEARCH(" ",DN25)))</formula>
    </cfRule>
  </conditionalFormatting>
  <conditionalFormatting sqref="DS27:DS30 DZ25:DZ28">
    <cfRule type="containsText" dxfId="1189" priority="67" operator="containsText" text=" ">
      <formula>NOT(ISERROR(SEARCH(" ",DS25)))</formula>
    </cfRule>
  </conditionalFormatting>
  <conditionalFormatting sqref="DQ31:DQ34 DS31:DS34 DN31:DO34">
    <cfRule type="containsText" dxfId="1188" priority="15" operator="containsText" text=" ">
      <formula>NOT(ISERROR(SEARCH(" ",DN31)))</formula>
    </cfRule>
  </conditionalFormatting>
  <conditionalFormatting sqref="DG45:DH50">
    <cfRule type="containsText" dxfId="1187" priority="178" operator="containsText" text=" ">
      <formula>NOT(ISERROR(SEARCH(" ",DG45)))</formula>
    </cfRule>
  </conditionalFormatting>
  <conditionalFormatting sqref="DL64:DM73">
    <cfRule type="containsText" dxfId="1186" priority="58" operator="containsText" text=" ">
      <formula>NOT(ISERROR(SEARCH(" ",DL64)))</formula>
    </cfRule>
  </conditionalFormatting>
  <conditionalFormatting sqref="CT65 DI65:DI70">
    <cfRule type="containsText" dxfId="1185" priority="153" operator="containsText" text=" ">
      <formula>NOT(ISERROR(SEARCH(" ",CT65)))</formula>
    </cfRule>
  </conditionalFormatting>
  <conditionalFormatting sqref="DE66:DE67 DB67:DB74 CX65:CY65 CX73:CY74 CU65:CU74 CY66:CY72 DE70:DE74">
    <cfRule type="containsText" dxfId="1184" priority="152" operator="containsText" text=" ">
      <formula>NOT(ISERROR(SEARCH(" ",CU65)))</formula>
    </cfRule>
  </conditionalFormatting>
  <conditionalFormatting sqref="DG65:DH70">
    <cfRule type="containsText" dxfId="1183" priority="150" operator="containsText" text=" ">
      <formula>NOT(ISERROR(SEARCH(" ",DG65)))</formula>
    </cfRule>
  </conditionalFormatting>
  <conditionalFormatting sqref="CT75 DI75:DI80">
    <cfRule type="containsText" dxfId="1182" priority="146" operator="containsText" text=" ">
      <formula>NOT(ISERROR(SEARCH(" ",CT75)))</formula>
    </cfRule>
  </conditionalFormatting>
  <conditionalFormatting sqref="DB75:DB84 CU75:CU80 CX75:CY80 CX77:CX81 CU81:CY84 DE76:DE84">
    <cfRule type="containsText" dxfId="1181" priority="145" operator="containsText" text=" ">
      <formula>NOT(ISERROR(SEARCH(" ",CU75)))</formula>
    </cfRule>
  </conditionalFormatting>
  <conditionalFormatting sqref="DG75:DH80">
    <cfRule type="containsText" dxfId="1180" priority="143" operator="containsText" text=" ">
      <formula>NOT(ISERROR(SEARCH(" ",DG75)))</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32"/>
  <sheetViews>
    <sheetView workbookViewId="0">
      <selection activeCell="P21" sqref="P21"/>
    </sheetView>
  </sheetViews>
  <sheetFormatPr defaultColWidth="8.88671875" defaultRowHeight="15.6" x14ac:dyDescent="0.35"/>
  <cols>
    <col min="1" max="1" width="8.21875" style="39" customWidth="1"/>
    <col min="2" max="2" width="11.33203125" style="39" customWidth="1"/>
    <col min="3" max="3" width="11.44140625" style="39" customWidth="1"/>
    <col min="4" max="4" width="17.21875" style="39" customWidth="1"/>
    <col min="5" max="5" width="16.88671875" style="39" customWidth="1"/>
    <col min="6" max="6" width="8.88671875" style="39"/>
    <col min="7" max="7" width="15.21875" style="39" customWidth="1"/>
    <col min="8" max="8" width="5.5546875" style="39" customWidth="1"/>
    <col min="9" max="9" width="6.44140625" style="39" customWidth="1"/>
    <col min="10" max="10" width="5.5546875" style="39" customWidth="1"/>
    <col min="11" max="12" width="8.88671875" style="39"/>
    <col min="13" max="13" width="21" style="39" customWidth="1"/>
    <col min="14" max="16" width="16.88671875" style="39" customWidth="1"/>
    <col min="17" max="17" width="8.88671875" style="39"/>
    <col min="18" max="18" width="16.77734375" style="39" customWidth="1"/>
    <col min="19" max="19" width="13.44140625" style="39" customWidth="1"/>
    <col min="20" max="20" width="8.88671875" style="39"/>
    <col min="21" max="21" width="18.77734375" style="39" customWidth="1"/>
    <col min="22" max="22" width="9.5546875" style="39" customWidth="1"/>
    <col min="23" max="23" width="6.44140625" style="39" customWidth="1"/>
    <col min="24" max="24" width="11.44140625" style="39" customWidth="1"/>
    <col min="25" max="25" width="16.109375" style="39" customWidth="1"/>
    <col min="26" max="16384" width="8.88671875" style="39"/>
  </cols>
  <sheetData>
    <row r="1" spans="1:38" x14ac:dyDescent="0.35">
      <c r="A1" s="3" t="s">
        <v>1</v>
      </c>
      <c r="B1" s="3" t="s">
        <v>1</v>
      </c>
      <c r="C1" s="3" t="s">
        <v>1</v>
      </c>
      <c r="D1" s="3" t="s">
        <v>1</v>
      </c>
      <c r="E1" s="3" t="s">
        <v>1</v>
      </c>
      <c r="M1" s="194"/>
      <c r="N1" s="194"/>
      <c r="O1" s="194"/>
      <c r="P1" s="194"/>
      <c r="Q1" s="194"/>
      <c r="U1" s="201"/>
      <c r="V1" s="201" t="s">
        <v>405</v>
      </c>
      <c r="W1" s="201" t="s">
        <v>10</v>
      </c>
      <c r="X1" s="201" t="s">
        <v>409</v>
      </c>
      <c r="Y1" s="201" t="s">
        <v>604</v>
      </c>
      <c r="AA1" s="197"/>
      <c r="AB1" s="197"/>
      <c r="AC1" s="194"/>
      <c r="AD1" s="194"/>
      <c r="AE1" s="203"/>
      <c r="AF1" s="203"/>
    </row>
    <row r="2" spans="1:38" x14ac:dyDescent="0.35">
      <c r="A2" s="3" t="s">
        <v>7</v>
      </c>
      <c r="B2" s="3" t="s">
        <v>9</v>
      </c>
      <c r="C2" s="3" t="s">
        <v>7</v>
      </c>
      <c r="D2" s="3" t="s">
        <v>9</v>
      </c>
      <c r="E2" s="3" t="s">
        <v>9</v>
      </c>
      <c r="M2" s="194" t="s">
        <v>605</v>
      </c>
      <c r="N2" s="194" t="s">
        <v>606</v>
      </c>
      <c r="O2" s="194" t="s">
        <v>607</v>
      </c>
      <c r="P2" s="194" t="s">
        <v>608</v>
      </c>
      <c r="Q2" s="194" t="s">
        <v>609</v>
      </c>
      <c r="U2" s="193" t="s">
        <v>375</v>
      </c>
      <c r="V2" s="193">
        <v>1</v>
      </c>
      <c r="W2" s="193">
        <v>1</v>
      </c>
      <c r="X2" s="193">
        <v>20000</v>
      </c>
      <c r="Y2" s="193">
        <v>20000</v>
      </c>
      <c r="AE2" s="203"/>
      <c r="AF2" s="203"/>
    </row>
    <row r="3" spans="1:38" x14ac:dyDescent="0.35">
      <c r="A3" s="192" t="s">
        <v>10</v>
      </c>
      <c r="B3" s="192" t="s">
        <v>382</v>
      </c>
      <c r="C3" s="192" t="s">
        <v>610</v>
      </c>
      <c r="D3" s="192" t="s">
        <v>611</v>
      </c>
      <c r="E3" s="192" t="s">
        <v>612</v>
      </c>
      <c r="M3" s="195">
        <v>60</v>
      </c>
      <c r="N3" s="196">
        <v>0.1</v>
      </c>
      <c r="O3" s="195">
        <v>750</v>
      </c>
      <c r="P3" s="196">
        <v>0.1</v>
      </c>
      <c r="Q3" s="202" t="s">
        <v>613</v>
      </c>
      <c r="U3" s="193" t="s">
        <v>391</v>
      </c>
      <c r="V3" s="193">
        <v>1</v>
      </c>
      <c r="W3" s="193">
        <v>2</v>
      </c>
      <c r="X3" s="193">
        <v>1</v>
      </c>
      <c r="Y3" s="193">
        <v>1</v>
      </c>
      <c r="AE3" s="203"/>
      <c r="AF3" s="203"/>
    </row>
    <row r="4" spans="1:38" x14ac:dyDescent="0.35">
      <c r="A4" s="72" t="s">
        <v>614</v>
      </c>
      <c r="B4" s="72" t="s">
        <v>615</v>
      </c>
      <c r="C4" s="72" t="s">
        <v>409</v>
      </c>
      <c r="D4" s="72" t="s">
        <v>616</v>
      </c>
      <c r="E4" s="72" t="s">
        <v>617</v>
      </c>
      <c r="G4" s="39" t="s">
        <v>618</v>
      </c>
      <c r="H4" s="39" t="s">
        <v>619</v>
      </c>
      <c r="I4" s="39" t="s">
        <v>620</v>
      </c>
      <c r="J4" s="39" t="s">
        <v>407</v>
      </c>
      <c r="U4" s="193" t="s">
        <v>412</v>
      </c>
      <c r="V4" s="193">
        <v>2</v>
      </c>
      <c r="W4" s="193">
        <v>1001</v>
      </c>
      <c r="X4" s="193">
        <v>4000</v>
      </c>
      <c r="Y4" s="193">
        <v>20000</v>
      </c>
      <c r="AE4" s="203"/>
      <c r="AF4" s="203"/>
      <c r="AG4" s="203"/>
      <c r="AH4" s="203"/>
      <c r="AI4" s="203"/>
      <c r="AJ4" s="203"/>
      <c r="AK4" s="203"/>
      <c r="AL4" s="206"/>
    </row>
    <row r="5" spans="1:38" ht="18.600000000000001" customHeight="1" x14ac:dyDescent="0.35">
      <c r="A5" s="39">
        <v>1</v>
      </c>
      <c r="B5" s="39" t="str">
        <f t="shared" ref="B5:B8" si="0">H5&amp;"|"&amp;I5&amp;"|"&amp;J5</f>
        <v>2|1004|1</v>
      </c>
      <c r="C5" s="39">
        <f t="shared" ref="C5:C32" si="1">VLOOKUP($G5,$U:$Y,4,FALSE)*J5</f>
        <v>1000</v>
      </c>
      <c r="D5" s="39">
        <v>2</v>
      </c>
      <c r="G5" s="193" t="s">
        <v>621</v>
      </c>
      <c r="H5" s="39">
        <f t="shared" ref="H5:H32" si="2">VLOOKUP($G5,$U:$Y,2,FALSE)</f>
        <v>2</v>
      </c>
      <c r="I5" s="39">
        <f t="shared" ref="I5:I32" si="3">VLOOKUP($G5,$U:$Y,3,FALSE)</f>
        <v>1004</v>
      </c>
      <c r="J5" s="39">
        <v>1</v>
      </c>
      <c r="M5" s="197"/>
      <c r="N5" s="197"/>
      <c r="O5" s="194" t="s">
        <v>622</v>
      </c>
      <c r="P5" s="194" t="s">
        <v>623</v>
      </c>
      <c r="U5" s="193" t="s">
        <v>413</v>
      </c>
      <c r="V5" s="193">
        <v>2</v>
      </c>
      <c r="W5" s="193">
        <v>1002</v>
      </c>
      <c r="X5" s="193">
        <v>10000</v>
      </c>
      <c r="Y5" s="193">
        <v>50000</v>
      </c>
      <c r="AE5" s="203"/>
      <c r="AF5" s="203"/>
      <c r="AG5" s="203"/>
      <c r="AH5" s="203"/>
      <c r="AI5" s="203"/>
      <c r="AJ5" s="203"/>
      <c r="AK5" s="207"/>
      <c r="AL5" s="208"/>
    </row>
    <row r="6" spans="1:38" x14ac:dyDescent="0.35">
      <c r="A6" s="39">
        <v>2</v>
      </c>
      <c r="B6" s="39" t="str">
        <f t="shared" si="0"/>
        <v>2|1001|1</v>
      </c>
      <c r="C6" s="39">
        <f t="shared" si="1"/>
        <v>1000</v>
      </c>
      <c r="D6" s="39">
        <v>2</v>
      </c>
      <c r="G6" s="193" t="s">
        <v>624</v>
      </c>
      <c r="H6" s="39">
        <f t="shared" si="2"/>
        <v>2</v>
      </c>
      <c r="I6" s="39">
        <f t="shared" si="3"/>
        <v>1001</v>
      </c>
      <c r="J6" s="39">
        <v>1</v>
      </c>
      <c r="M6" s="444" t="s">
        <v>625</v>
      </c>
      <c r="N6" s="198">
        <v>20</v>
      </c>
      <c r="O6" s="199">
        <f t="shared" ref="O6:O25" si="4">$N$3*$M$3*N6</f>
        <v>120</v>
      </c>
      <c r="P6" s="199">
        <f t="shared" ref="P6:P25" si="5">$P$3*$O$3*N6/3</f>
        <v>500</v>
      </c>
      <c r="U6" s="193" t="s">
        <v>417</v>
      </c>
      <c r="V6" s="193">
        <v>2</v>
      </c>
      <c r="W6" s="193">
        <v>1003</v>
      </c>
      <c r="X6" s="193">
        <v>20000</v>
      </c>
      <c r="Y6" s="193">
        <v>100000</v>
      </c>
      <c r="AE6" s="203"/>
      <c r="AF6" s="203"/>
      <c r="AG6" s="203"/>
      <c r="AH6" s="204"/>
      <c r="AI6" s="204"/>
      <c r="AJ6" s="203"/>
      <c r="AK6" s="203"/>
      <c r="AL6" s="203"/>
    </row>
    <row r="7" spans="1:38" x14ac:dyDescent="0.35">
      <c r="A7" s="39">
        <v>3</v>
      </c>
      <c r="B7" s="39" t="str">
        <f t="shared" si="0"/>
        <v>2|1002|1</v>
      </c>
      <c r="C7" s="39">
        <f t="shared" si="1"/>
        <v>2500</v>
      </c>
      <c r="D7" s="39">
        <v>2</v>
      </c>
      <c r="G7" s="193" t="s">
        <v>626</v>
      </c>
      <c r="H7" s="39">
        <f t="shared" si="2"/>
        <v>2</v>
      </c>
      <c r="I7" s="39">
        <f t="shared" si="3"/>
        <v>1002</v>
      </c>
      <c r="J7" s="39">
        <v>1</v>
      </c>
      <c r="M7" s="445"/>
      <c r="N7" s="198">
        <v>40</v>
      </c>
      <c r="O7" s="199">
        <f t="shared" si="4"/>
        <v>240</v>
      </c>
      <c r="P7" s="199">
        <f t="shared" si="5"/>
        <v>1000</v>
      </c>
      <c r="U7" s="193" t="s">
        <v>416</v>
      </c>
      <c r="V7" s="193">
        <v>2</v>
      </c>
      <c r="W7" s="193">
        <v>1004</v>
      </c>
      <c r="X7" s="193">
        <v>4000</v>
      </c>
      <c r="Y7" s="193">
        <v>20000</v>
      </c>
      <c r="AE7" s="203"/>
      <c r="AF7" s="204"/>
      <c r="AG7" s="203"/>
      <c r="AH7" s="203"/>
      <c r="AI7" s="203"/>
      <c r="AJ7" s="203"/>
      <c r="AK7" s="203"/>
      <c r="AL7" s="203"/>
    </row>
    <row r="8" spans="1:38" x14ac:dyDescent="0.35">
      <c r="A8" s="39">
        <v>4</v>
      </c>
      <c r="B8" s="39" t="str">
        <f t="shared" si="0"/>
        <v>2|1004|1</v>
      </c>
      <c r="C8" s="39">
        <f t="shared" si="1"/>
        <v>4000</v>
      </c>
      <c r="D8" s="39">
        <v>2</v>
      </c>
      <c r="E8" s="39">
        <v>2</v>
      </c>
      <c r="G8" s="39" t="s">
        <v>416</v>
      </c>
      <c r="H8" s="39">
        <f t="shared" si="2"/>
        <v>2</v>
      </c>
      <c r="I8" s="39">
        <f t="shared" si="3"/>
        <v>1004</v>
      </c>
      <c r="J8" s="39">
        <v>1</v>
      </c>
      <c r="M8" s="445"/>
      <c r="N8" s="198">
        <v>60</v>
      </c>
      <c r="O8" s="199">
        <f t="shared" si="4"/>
        <v>360</v>
      </c>
      <c r="P8" s="199">
        <f t="shared" si="5"/>
        <v>1500</v>
      </c>
      <c r="U8" s="193" t="s">
        <v>585</v>
      </c>
      <c r="V8" s="193">
        <v>2</v>
      </c>
      <c r="W8" s="193">
        <v>1005</v>
      </c>
      <c r="X8" s="193">
        <v>1000000</v>
      </c>
      <c r="Y8" s="193">
        <v>1000000</v>
      </c>
      <c r="AE8" s="203"/>
      <c r="AF8" s="203"/>
      <c r="AG8" s="203"/>
      <c r="AH8" s="203"/>
      <c r="AI8" s="203"/>
      <c r="AJ8" s="203"/>
      <c r="AK8" s="203"/>
      <c r="AL8" s="203"/>
    </row>
    <row r="9" spans="1:38" x14ac:dyDescent="0.35">
      <c r="A9" s="39">
        <v>5</v>
      </c>
      <c r="B9" s="39" t="str">
        <f t="shared" ref="B9:B32" si="6">H9&amp;"|"&amp;I9&amp;"|"&amp;J9</f>
        <v>2|1001|1</v>
      </c>
      <c r="C9" s="39">
        <f t="shared" si="1"/>
        <v>4000</v>
      </c>
      <c r="D9" s="39">
        <v>2</v>
      </c>
      <c r="E9" s="39">
        <v>2</v>
      </c>
      <c r="G9" s="39" t="s">
        <v>412</v>
      </c>
      <c r="H9" s="39">
        <f t="shared" si="2"/>
        <v>2</v>
      </c>
      <c r="I9" s="39">
        <f t="shared" si="3"/>
        <v>1001</v>
      </c>
      <c r="J9" s="39">
        <v>1</v>
      </c>
      <c r="M9" s="445"/>
      <c r="N9" s="198">
        <v>80</v>
      </c>
      <c r="O9" s="199">
        <f t="shared" si="4"/>
        <v>480</v>
      </c>
      <c r="P9" s="199">
        <f t="shared" si="5"/>
        <v>2000</v>
      </c>
      <c r="U9" s="193" t="s">
        <v>378</v>
      </c>
      <c r="V9" s="193">
        <v>2</v>
      </c>
      <c r="W9" s="193">
        <v>1006</v>
      </c>
      <c r="X9" s="193">
        <v>2000000</v>
      </c>
      <c r="Y9" s="193">
        <v>2000000</v>
      </c>
      <c r="AE9" s="203"/>
      <c r="AF9" s="203"/>
      <c r="AG9" s="203"/>
      <c r="AH9" s="203"/>
      <c r="AI9" s="203"/>
      <c r="AJ9" s="203"/>
      <c r="AK9" s="203"/>
      <c r="AL9" s="203"/>
    </row>
    <row r="10" spans="1:38" x14ac:dyDescent="0.35">
      <c r="A10" s="39">
        <v>6</v>
      </c>
      <c r="B10" s="39" t="str">
        <f t="shared" si="6"/>
        <v>2|1004|2</v>
      </c>
      <c r="C10" s="39">
        <f t="shared" si="1"/>
        <v>8000</v>
      </c>
      <c r="D10" s="39" t="s">
        <v>577</v>
      </c>
      <c r="E10" s="39">
        <v>2</v>
      </c>
      <c r="G10" s="39" t="s">
        <v>416</v>
      </c>
      <c r="H10" s="39">
        <f t="shared" si="2"/>
        <v>2</v>
      </c>
      <c r="I10" s="39">
        <f t="shared" si="3"/>
        <v>1004</v>
      </c>
      <c r="J10" s="39">
        <v>2</v>
      </c>
      <c r="M10" s="445"/>
      <c r="N10" s="198">
        <v>100</v>
      </c>
      <c r="O10" s="199">
        <f t="shared" si="4"/>
        <v>600</v>
      </c>
      <c r="P10" s="199">
        <f t="shared" si="5"/>
        <v>2500</v>
      </c>
      <c r="U10" s="193" t="s">
        <v>390</v>
      </c>
      <c r="V10" s="193">
        <v>2</v>
      </c>
      <c r="W10" s="193">
        <v>1007</v>
      </c>
      <c r="X10" s="193">
        <v>5000000</v>
      </c>
      <c r="Y10" s="193">
        <v>5000000</v>
      </c>
      <c r="AE10" s="203"/>
      <c r="AF10" s="203"/>
      <c r="AG10" s="203"/>
      <c r="AH10" s="203"/>
      <c r="AI10" s="203"/>
      <c r="AJ10" s="203"/>
      <c r="AK10" s="203"/>
      <c r="AL10" s="203"/>
    </row>
    <row r="11" spans="1:38" x14ac:dyDescent="0.35">
      <c r="A11" s="39">
        <v>7</v>
      </c>
      <c r="B11" s="39" t="str">
        <f t="shared" si="6"/>
        <v>2|1001|2</v>
      </c>
      <c r="C11" s="39">
        <f t="shared" si="1"/>
        <v>8000</v>
      </c>
      <c r="D11" s="39" t="s">
        <v>577</v>
      </c>
      <c r="E11" s="39" t="s">
        <v>577</v>
      </c>
      <c r="G11" s="39" t="s">
        <v>412</v>
      </c>
      <c r="H11" s="39">
        <f t="shared" si="2"/>
        <v>2</v>
      </c>
      <c r="I11" s="39">
        <f t="shared" si="3"/>
        <v>1001</v>
      </c>
      <c r="J11" s="39">
        <v>2</v>
      </c>
      <c r="M11" s="444" t="s">
        <v>627</v>
      </c>
      <c r="N11" s="198">
        <v>200</v>
      </c>
      <c r="O11" s="200">
        <f t="shared" si="4"/>
        <v>1200</v>
      </c>
      <c r="P11" s="195">
        <f t="shared" si="5"/>
        <v>5000</v>
      </c>
      <c r="U11" s="193" t="s">
        <v>376</v>
      </c>
      <c r="V11" s="193">
        <v>2</v>
      </c>
      <c r="W11" s="193">
        <v>1008</v>
      </c>
      <c r="X11" s="193">
        <v>10000000</v>
      </c>
      <c r="Y11" s="193">
        <v>10000000</v>
      </c>
      <c r="AE11" s="203"/>
      <c r="AF11" s="203"/>
      <c r="AG11" s="203"/>
      <c r="AH11" s="203"/>
      <c r="AI11" s="203"/>
      <c r="AJ11" s="203"/>
      <c r="AK11" s="203"/>
      <c r="AL11" s="203"/>
    </row>
    <row r="12" spans="1:38" x14ac:dyDescent="0.35">
      <c r="A12" s="39">
        <v>8</v>
      </c>
      <c r="B12" s="39" t="str">
        <f t="shared" si="6"/>
        <v>2|1002|1</v>
      </c>
      <c r="C12" s="39">
        <f t="shared" si="1"/>
        <v>10000</v>
      </c>
      <c r="D12" s="39" t="s">
        <v>577</v>
      </c>
      <c r="E12" s="39" t="s">
        <v>577</v>
      </c>
      <c r="G12" s="39" t="s">
        <v>413</v>
      </c>
      <c r="H12" s="39">
        <f t="shared" si="2"/>
        <v>2</v>
      </c>
      <c r="I12" s="39">
        <f t="shared" si="3"/>
        <v>1002</v>
      </c>
      <c r="J12" s="39">
        <v>1</v>
      </c>
      <c r="M12" s="445"/>
      <c r="N12" s="198">
        <v>400</v>
      </c>
      <c r="O12" s="200">
        <f t="shared" si="4"/>
        <v>2400</v>
      </c>
      <c r="P12" s="195">
        <f t="shared" si="5"/>
        <v>10000</v>
      </c>
      <c r="U12" s="193" t="s">
        <v>600</v>
      </c>
      <c r="V12" s="193">
        <v>2</v>
      </c>
      <c r="W12" s="193">
        <v>1015</v>
      </c>
      <c r="X12" s="193">
        <v>50000</v>
      </c>
      <c r="Y12" s="193">
        <v>50000</v>
      </c>
      <c r="AE12" s="205"/>
      <c r="AF12" s="205"/>
      <c r="AG12" s="203"/>
      <c r="AH12" s="203"/>
      <c r="AI12" s="203"/>
      <c r="AJ12" s="203"/>
      <c r="AK12" s="203"/>
      <c r="AL12" s="203"/>
    </row>
    <row r="13" spans="1:38" x14ac:dyDescent="0.35">
      <c r="A13" s="39">
        <v>9</v>
      </c>
      <c r="B13" s="39" t="str">
        <f t="shared" si="6"/>
        <v>1|1|1</v>
      </c>
      <c r="C13" s="39">
        <f t="shared" si="1"/>
        <v>20000</v>
      </c>
      <c r="D13" s="39">
        <v>3</v>
      </c>
      <c r="E13" s="39" t="s">
        <v>577</v>
      </c>
      <c r="G13" s="39" t="s">
        <v>375</v>
      </c>
      <c r="H13" s="39">
        <f t="shared" si="2"/>
        <v>1</v>
      </c>
      <c r="I13" s="39">
        <f t="shared" si="3"/>
        <v>1</v>
      </c>
      <c r="J13" s="39">
        <v>1</v>
      </c>
      <c r="M13" s="445"/>
      <c r="N13" s="198">
        <v>600</v>
      </c>
      <c r="O13" s="200">
        <f t="shared" si="4"/>
        <v>3600</v>
      </c>
      <c r="P13" s="195">
        <f t="shared" si="5"/>
        <v>15000</v>
      </c>
      <c r="U13" s="193" t="s">
        <v>601</v>
      </c>
      <c r="V13" s="193">
        <v>2</v>
      </c>
      <c r="W13" s="193">
        <v>1016</v>
      </c>
      <c r="X13" s="193">
        <v>100000</v>
      </c>
      <c r="Y13" s="193">
        <v>100000</v>
      </c>
      <c r="AE13" s="205"/>
      <c r="AF13" s="205"/>
      <c r="AG13" s="203"/>
      <c r="AH13" s="203"/>
      <c r="AI13" s="203"/>
      <c r="AJ13" s="203"/>
      <c r="AK13" s="203"/>
      <c r="AL13" s="207"/>
    </row>
    <row r="14" spans="1:38" x14ac:dyDescent="0.35">
      <c r="A14" s="39">
        <v>10</v>
      </c>
      <c r="B14" s="39" t="str">
        <f t="shared" si="6"/>
        <v>1|1|2</v>
      </c>
      <c r="C14" s="39">
        <f t="shared" si="1"/>
        <v>40000</v>
      </c>
      <c r="D14" s="39" t="s">
        <v>628</v>
      </c>
      <c r="E14" s="39" t="s">
        <v>577</v>
      </c>
      <c r="G14" s="39" t="s">
        <v>375</v>
      </c>
      <c r="H14" s="39">
        <f t="shared" si="2"/>
        <v>1</v>
      </c>
      <c r="I14" s="39">
        <f t="shared" si="3"/>
        <v>1</v>
      </c>
      <c r="J14" s="39">
        <v>2</v>
      </c>
      <c r="M14" s="445"/>
      <c r="N14" s="198">
        <v>800</v>
      </c>
      <c r="O14" s="200">
        <f t="shared" si="4"/>
        <v>4800</v>
      </c>
      <c r="P14" s="195">
        <f t="shared" si="5"/>
        <v>20000</v>
      </c>
      <c r="U14" s="193" t="s">
        <v>602</v>
      </c>
      <c r="V14" s="193">
        <v>2</v>
      </c>
      <c r="W14" s="193">
        <v>1017</v>
      </c>
      <c r="X14" s="193">
        <v>250000</v>
      </c>
      <c r="Y14" s="193">
        <v>250000</v>
      </c>
      <c r="AE14" s="205"/>
      <c r="AF14" s="205"/>
      <c r="AG14" s="203"/>
      <c r="AH14" s="203"/>
      <c r="AI14" s="203"/>
      <c r="AJ14" s="203"/>
      <c r="AK14" s="203"/>
      <c r="AL14" s="203"/>
    </row>
    <row r="15" spans="1:38" x14ac:dyDescent="0.35">
      <c r="A15" s="39">
        <v>11</v>
      </c>
      <c r="B15" s="39" t="str">
        <f t="shared" si="6"/>
        <v>2|1015|1</v>
      </c>
      <c r="C15" s="39">
        <f t="shared" si="1"/>
        <v>50000</v>
      </c>
      <c r="D15" s="39" t="s">
        <v>628</v>
      </c>
      <c r="E15" s="39" t="s">
        <v>577</v>
      </c>
      <c r="G15" s="39" t="s">
        <v>600</v>
      </c>
      <c r="H15" s="39">
        <f t="shared" si="2"/>
        <v>2</v>
      </c>
      <c r="I15" s="39">
        <f t="shared" si="3"/>
        <v>1015</v>
      </c>
      <c r="J15" s="39">
        <v>1</v>
      </c>
      <c r="M15" s="445"/>
      <c r="N15" s="198">
        <v>1000</v>
      </c>
      <c r="O15" s="200">
        <f t="shared" si="4"/>
        <v>6000</v>
      </c>
      <c r="P15" s="195">
        <f t="shared" si="5"/>
        <v>25000</v>
      </c>
      <c r="U15" s="193" t="s">
        <v>603</v>
      </c>
      <c r="V15" s="193">
        <v>2</v>
      </c>
      <c r="W15" s="193">
        <v>1018</v>
      </c>
      <c r="X15" s="193">
        <v>500000</v>
      </c>
      <c r="Y15" s="193">
        <v>500000</v>
      </c>
      <c r="AE15" s="205"/>
      <c r="AF15" s="205"/>
      <c r="AG15" s="203"/>
      <c r="AH15" s="203"/>
      <c r="AI15" s="203"/>
      <c r="AJ15" s="203"/>
      <c r="AK15" s="203"/>
      <c r="AL15" s="203"/>
    </row>
    <row r="16" spans="1:38" x14ac:dyDescent="0.35">
      <c r="A16" s="39">
        <v>12</v>
      </c>
      <c r="B16" s="39" t="str">
        <f t="shared" si="6"/>
        <v>1|1|5</v>
      </c>
      <c r="C16" s="39">
        <f t="shared" si="1"/>
        <v>100000</v>
      </c>
      <c r="D16" s="39" t="s">
        <v>628</v>
      </c>
      <c r="E16" s="39" t="s">
        <v>577</v>
      </c>
      <c r="G16" s="39" t="s">
        <v>375</v>
      </c>
      <c r="H16" s="39">
        <f t="shared" si="2"/>
        <v>1</v>
      </c>
      <c r="I16" s="39">
        <f t="shared" si="3"/>
        <v>1</v>
      </c>
      <c r="J16" s="39">
        <v>5</v>
      </c>
      <c r="M16" s="444" t="s">
        <v>629</v>
      </c>
      <c r="N16" s="198">
        <v>2000</v>
      </c>
      <c r="O16" s="195">
        <f t="shared" si="4"/>
        <v>12000</v>
      </c>
      <c r="P16" s="195">
        <f t="shared" si="5"/>
        <v>50000</v>
      </c>
      <c r="U16" s="193" t="s">
        <v>621</v>
      </c>
      <c r="V16" s="193">
        <v>2</v>
      </c>
      <c r="W16" s="193">
        <v>1004</v>
      </c>
      <c r="X16" s="193">
        <v>1000</v>
      </c>
      <c r="Y16" s="193">
        <v>20000</v>
      </c>
      <c r="Z16" s="39" t="s">
        <v>630</v>
      </c>
      <c r="AE16" s="205"/>
      <c r="AF16" s="205"/>
      <c r="AG16" s="203"/>
      <c r="AH16" s="203"/>
      <c r="AI16" s="203"/>
      <c r="AJ16" s="203"/>
      <c r="AK16" s="203"/>
      <c r="AL16" s="203"/>
    </row>
    <row r="17" spans="1:38" x14ac:dyDescent="0.35">
      <c r="A17" s="39">
        <v>13</v>
      </c>
      <c r="B17" s="39" t="str">
        <f t="shared" si="6"/>
        <v>2|1016|1</v>
      </c>
      <c r="C17" s="39">
        <f t="shared" si="1"/>
        <v>100000</v>
      </c>
      <c r="D17" s="39" t="s">
        <v>628</v>
      </c>
      <c r="E17" s="39" t="s">
        <v>577</v>
      </c>
      <c r="G17" s="39" t="s">
        <v>601</v>
      </c>
      <c r="H17" s="39">
        <f t="shared" si="2"/>
        <v>2</v>
      </c>
      <c r="I17" s="39">
        <f t="shared" si="3"/>
        <v>1016</v>
      </c>
      <c r="J17" s="39">
        <v>1</v>
      </c>
      <c r="M17" s="445"/>
      <c r="N17" s="198">
        <v>4000</v>
      </c>
      <c r="O17" s="195">
        <f t="shared" si="4"/>
        <v>24000</v>
      </c>
      <c r="P17" s="195">
        <f t="shared" si="5"/>
        <v>100000</v>
      </c>
      <c r="U17" s="193" t="s">
        <v>624</v>
      </c>
      <c r="V17" s="193">
        <v>2</v>
      </c>
      <c r="W17" s="193">
        <v>1001</v>
      </c>
      <c r="X17" s="193">
        <v>1000</v>
      </c>
      <c r="Y17" s="193">
        <v>20000</v>
      </c>
      <c r="AE17" s="205"/>
      <c r="AF17" s="205"/>
      <c r="AG17" s="203"/>
      <c r="AH17" s="203"/>
      <c r="AI17" s="203"/>
      <c r="AJ17" s="203"/>
      <c r="AK17" s="203"/>
      <c r="AL17" s="203"/>
    </row>
    <row r="18" spans="1:38" x14ac:dyDescent="0.35">
      <c r="A18" s="39">
        <v>14</v>
      </c>
      <c r="B18" s="39" t="str">
        <f t="shared" si="6"/>
        <v>2|1002|10</v>
      </c>
      <c r="C18" s="39">
        <f t="shared" si="1"/>
        <v>100000</v>
      </c>
      <c r="D18" s="39" t="s">
        <v>628</v>
      </c>
      <c r="E18" s="39">
        <v>3</v>
      </c>
      <c r="G18" s="39" t="s">
        <v>413</v>
      </c>
      <c r="H18" s="39">
        <f t="shared" si="2"/>
        <v>2</v>
      </c>
      <c r="I18" s="39">
        <f t="shared" si="3"/>
        <v>1002</v>
      </c>
      <c r="J18" s="39">
        <v>10</v>
      </c>
      <c r="M18" s="445"/>
      <c r="N18" s="198">
        <v>6000</v>
      </c>
      <c r="O18" s="195">
        <f t="shared" si="4"/>
        <v>36000</v>
      </c>
      <c r="P18" s="195">
        <f t="shared" si="5"/>
        <v>150000</v>
      </c>
      <c r="U18" s="193" t="s">
        <v>626</v>
      </c>
      <c r="V18" s="193">
        <v>2</v>
      </c>
      <c r="W18" s="193">
        <v>1002</v>
      </c>
      <c r="X18" s="193">
        <v>2500</v>
      </c>
      <c r="Y18" s="193">
        <v>50000</v>
      </c>
      <c r="AE18" s="205"/>
      <c r="AF18" s="203"/>
      <c r="AG18" s="203"/>
      <c r="AH18" s="203"/>
      <c r="AI18" s="203"/>
      <c r="AJ18" s="203"/>
      <c r="AK18" s="203"/>
      <c r="AL18" s="203"/>
    </row>
    <row r="19" spans="1:38" x14ac:dyDescent="0.35">
      <c r="A19" s="39">
        <v>15</v>
      </c>
      <c r="B19" s="39" t="str">
        <f t="shared" si="6"/>
        <v>2|1003|5</v>
      </c>
      <c r="C19" s="39">
        <f t="shared" si="1"/>
        <v>100000</v>
      </c>
      <c r="D19" s="39" t="s">
        <v>628</v>
      </c>
      <c r="E19" s="39">
        <v>3</v>
      </c>
      <c r="G19" s="39" t="s">
        <v>417</v>
      </c>
      <c r="H19" s="39">
        <f t="shared" si="2"/>
        <v>2</v>
      </c>
      <c r="I19" s="39">
        <f t="shared" si="3"/>
        <v>1003</v>
      </c>
      <c r="J19" s="39">
        <v>5</v>
      </c>
      <c r="M19" s="445"/>
      <c r="N19" s="198">
        <v>8000</v>
      </c>
      <c r="O19" s="195">
        <f t="shared" si="4"/>
        <v>48000</v>
      </c>
      <c r="P19" s="195">
        <f t="shared" si="5"/>
        <v>200000</v>
      </c>
      <c r="AE19" s="205"/>
      <c r="AF19" s="205"/>
      <c r="AG19" s="203"/>
      <c r="AH19" s="203"/>
      <c r="AI19" s="203"/>
      <c r="AJ19" s="203"/>
      <c r="AK19" s="203"/>
      <c r="AL19" s="203"/>
    </row>
    <row r="20" spans="1:38" x14ac:dyDescent="0.35">
      <c r="A20" s="39">
        <v>16</v>
      </c>
      <c r="B20" s="39" t="str">
        <f t="shared" si="6"/>
        <v>1|1|10</v>
      </c>
      <c r="C20" s="39">
        <f t="shared" si="1"/>
        <v>200000</v>
      </c>
      <c r="D20" s="39" t="s">
        <v>628</v>
      </c>
      <c r="E20" s="39">
        <v>3</v>
      </c>
      <c r="G20" s="39" t="s">
        <v>375</v>
      </c>
      <c r="H20" s="39">
        <f t="shared" si="2"/>
        <v>1</v>
      </c>
      <c r="I20" s="39">
        <f t="shared" si="3"/>
        <v>1</v>
      </c>
      <c r="J20" s="39">
        <v>10</v>
      </c>
      <c r="M20" s="445"/>
      <c r="N20" s="198">
        <v>10000</v>
      </c>
      <c r="O20" s="195">
        <f t="shared" si="4"/>
        <v>60000</v>
      </c>
      <c r="P20" s="195">
        <f t="shared" si="5"/>
        <v>250000</v>
      </c>
      <c r="AE20" s="205"/>
      <c r="AF20" s="205"/>
      <c r="AG20" s="203"/>
      <c r="AH20" s="203"/>
      <c r="AI20" s="203"/>
      <c r="AJ20" s="203"/>
      <c r="AK20" s="203"/>
      <c r="AL20" s="203"/>
    </row>
    <row r="21" spans="1:38" x14ac:dyDescent="0.35">
      <c r="A21" s="39">
        <v>17</v>
      </c>
      <c r="B21" s="39" t="str">
        <f t="shared" si="6"/>
        <v>2|1003|10</v>
      </c>
      <c r="C21" s="39">
        <f t="shared" si="1"/>
        <v>200000</v>
      </c>
      <c r="D21" s="39" t="s">
        <v>350</v>
      </c>
      <c r="E21" s="39" t="s">
        <v>628</v>
      </c>
      <c r="G21" s="39" t="s">
        <v>417</v>
      </c>
      <c r="H21" s="39">
        <f t="shared" si="2"/>
        <v>2</v>
      </c>
      <c r="I21" s="39">
        <f t="shared" si="3"/>
        <v>1003</v>
      </c>
      <c r="J21" s="39">
        <v>10</v>
      </c>
      <c r="M21" s="444" t="s">
        <v>631</v>
      </c>
      <c r="N21" s="198">
        <v>20000</v>
      </c>
      <c r="O21" s="195">
        <f t="shared" si="4"/>
        <v>120000</v>
      </c>
      <c r="P21" s="195">
        <f t="shared" si="5"/>
        <v>500000</v>
      </c>
      <c r="AE21" s="205"/>
      <c r="AF21" s="205"/>
      <c r="AG21" s="203"/>
      <c r="AH21" s="203"/>
      <c r="AI21" s="203"/>
      <c r="AJ21" s="203"/>
      <c r="AK21" s="203"/>
      <c r="AL21" s="203"/>
    </row>
    <row r="22" spans="1:38" x14ac:dyDescent="0.35">
      <c r="A22" s="39">
        <v>18</v>
      </c>
      <c r="B22" s="39" t="str">
        <f t="shared" si="6"/>
        <v>2|1017|1</v>
      </c>
      <c r="C22" s="39">
        <f t="shared" si="1"/>
        <v>250000</v>
      </c>
      <c r="D22" s="39" t="s">
        <v>350</v>
      </c>
      <c r="E22" s="39" t="s">
        <v>628</v>
      </c>
      <c r="G22" s="39" t="s">
        <v>602</v>
      </c>
      <c r="H22" s="39">
        <f t="shared" si="2"/>
        <v>2</v>
      </c>
      <c r="I22" s="39">
        <f t="shared" si="3"/>
        <v>1017</v>
      </c>
      <c r="J22" s="39">
        <v>1</v>
      </c>
      <c r="M22" s="445"/>
      <c r="N22" s="198">
        <v>40000</v>
      </c>
      <c r="O22" s="195">
        <f t="shared" si="4"/>
        <v>240000</v>
      </c>
      <c r="P22" s="195">
        <f t="shared" si="5"/>
        <v>1000000</v>
      </c>
      <c r="AE22" s="205"/>
      <c r="AF22" s="205"/>
      <c r="AG22" s="203"/>
      <c r="AH22" s="203"/>
      <c r="AI22" s="203"/>
      <c r="AJ22" s="209"/>
      <c r="AK22" s="203"/>
      <c r="AL22" s="203"/>
    </row>
    <row r="23" spans="1:38" x14ac:dyDescent="0.35">
      <c r="A23" s="39">
        <v>19</v>
      </c>
      <c r="B23" s="39" t="str">
        <f t="shared" si="6"/>
        <v>2|1018|1</v>
      </c>
      <c r="C23" s="39">
        <f t="shared" si="1"/>
        <v>500000</v>
      </c>
      <c r="D23" s="39" t="s">
        <v>350</v>
      </c>
      <c r="E23" s="39" t="s">
        <v>628</v>
      </c>
      <c r="G23" s="39" t="s">
        <v>603</v>
      </c>
      <c r="H23" s="39">
        <f t="shared" si="2"/>
        <v>2</v>
      </c>
      <c r="I23" s="39">
        <f t="shared" si="3"/>
        <v>1018</v>
      </c>
      <c r="J23" s="39">
        <v>1</v>
      </c>
      <c r="M23" s="445"/>
      <c r="N23" s="198">
        <v>60000</v>
      </c>
      <c r="O23" s="195">
        <f t="shared" si="4"/>
        <v>360000</v>
      </c>
      <c r="P23" s="195">
        <f t="shared" si="5"/>
        <v>1500000</v>
      </c>
    </row>
    <row r="24" spans="1:38" x14ac:dyDescent="0.35">
      <c r="A24" s="39">
        <v>20</v>
      </c>
      <c r="B24" s="39" t="str">
        <f t="shared" si="6"/>
        <v>2|1017|2</v>
      </c>
      <c r="C24" s="39">
        <f t="shared" si="1"/>
        <v>500000</v>
      </c>
      <c r="D24" s="39" t="s">
        <v>350</v>
      </c>
      <c r="E24" s="39" t="s">
        <v>628</v>
      </c>
      <c r="G24" s="39" t="s">
        <v>602</v>
      </c>
      <c r="H24" s="39">
        <f t="shared" si="2"/>
        <v>2</v>
      </c>
      <c r="I24" s="39">
        <f t="shared" si="3"/>
        <v>1017</v>
      </c>
      <c r="J24" s="39">
        <v>2</v>
      </c>
      <c r="M24" s="445"/>
      <c r="N24" s="198">
        <v>80000</v>
      </c>
      <c r="O24" s="195">
        <f t="shared" si="4"/>
        <v>480000</v>
      </c>
      <c r="P24" s="195">
        <f t="shared" si="5"/>
        <v>2000000</v>
      </c>
    </row>
    <row r="25" spans="1:38" x14ac:dyDescent="0.35">
      <c r="A25" s="39">
        <v>21</v>
      </c>
      <c r="B25" s="39" t="str">
        <f t="shared" si="6"/>
        <v>2|1018|2</v>
      </c>
      <c r="C25" s="39">
        <f t="shared" si="1"/>
        <v>1000000</v>
      </c>
      <c r="D25" s="39" t="s">
        <v>350</v>
      </c>
      <c r="E25" s="39" t="s">
        <v>628</v>
      </c>
      <c r="G25" s="39" t="s">
        <v>603</v>
      </c>
      <c r="H25" s="39">
        <f t="shared" si="2"/>
        <v>2</v>
      </c>
      <c r="I25" s="39">
        <f t="shared" si="3"/>
        <v>1018</v>
      </c>
      <c r="J25" s="39">
        <v>2</v>
      </c>
      <c r="M25" s="445"/>
      <c r="N25" s="198">
        <v>100000</v>
      </c>
      <c r="O25" s="195">
        <f t="shared" si="4"/>
        <v>600000</v>
      </c>
      <c r="P25" s="195">
        <f t="shared" si="5"/>
        <v>2500000</v>
      </c>
    </row>
    <row r="26" spans="1:38" x14ac:dyDescent="0.35">
      <c r="A26" s="39">
        <v>22</v>
      </c>
      <c r="B26" s="39" t="str">
        <f t="shared" si="6"/>
        <v>1|1|50</v>
      </c>
      <c r="C26" s="39">
        <f t="shared" si="1"/>
        <v>1000000</v>
      </c>
      <c r="D26" s="39" t="s">
        <v>350</v>
      </c>
      <c r="E26" s="39" t="s">
        <v>628</v>
      </c>
      <c r="G26" s="39" t="s">
        <v>375</v>
      </c>
      <c r="H26" s="39">
        <f t="shared" si="2"/>
        <v>1</v>
      </c>
      <c r="I26" s="39">
        <f t="shared" si="3"/>
        <v>1</v>
      </c>
      <c r="J26" s="39">
        <v>50</v>
      </c>
    </row>
    <row r="27" spans="1:38" x14ac:dyDescent="0.35">
      <c r="A27" s="39">
        <v>23</v>
      </c>
      <c r="B27" s="39" t="str">
        <f t="shared" si="6"/>
        <v>1|1|100</v>
      </c>
      <c r="C27" s="39">
        <f t="shared" si="1"/>
        <v>2000000</v>
      </c>
      <c r="D27" s="39" t="s">
        <v>350</v>
      </c>
      <c r="E27" s="39" t="s">
        <v>350</v>
      </c>
      <c r="G27" s="39" t="s">
        <v>375</v>
      </c>
      <c r="H27" s="39">
        <f t="shared" si="2"/>
        <v>1</v>
      </c>
      <c r="I27" s="39">
        <f t="shared" si="3"/>
        <v>1</v>
      </c>
      <c r="J27" s="39">
        <v>100</v>
      </c>
    </row>
    <row r="28" spans="1:38" x14ac:dyDescent="0.35">
      <c r="A28" s="39">
        <v>24</v>
      </c>
      <c r="B28" s="39" t="str">
        <f t="shared" si="6"/>
        <v>1|1|200</v>
      </c>
      <c r="C28" s="39">
        <f t="shared" si="1"/>
        <v>4000000</v>
      </c>
      <c r="D28" s="39" t="s">
        <v>350</v>
      </c>
      <c r="E28" s="39" t="s">
        <v>350</v>
      </c>
      <c r="G28" s="39" t="s">
        <v>375</v>
      </c>
      <c r="H28" s="39">
        <f t="shared" si="2"/>
        <v>1</v>
      </c>
      <c r="I28" s="39">
        <f t="shared" si="3"/>
        <v>1</v>
      </c>
      <c r="J28" s="39">
        <v>200</v>
      </c>
    </row>
    <row r="29" spans="1:38" x14ac:dyDescent="0.35">
      <c r="A29" s="39">
        <v>25</v>
      </c>
      <c r="B29" s="39" t="str">
        <f t="shared" si="6"/>
        <v>2|1007|1</v>
      </c>
      <c r="C29" s="39">
        <f t="shared" si="1"/>
        <v>5000000</v>
      </c>
      <c r="E29" s="39" t="s">
        <v>350</v>
      </c>
      <c r="G29" s="39" t="s">
        <v>390</v>
      </c>
      <c r="H29" s="39">
        <f t="shared" si="2"/>
        <v>2</v>
      </c>
      <c r="I29" s="39">
        <f t="shared" si="3"/>
        <v>1007</v>
      </c>
      <c r="J29" s="39">
        <v>1</v>
      </c>
    </row>
    <row r="30" spans="1:38" x14ac:dyDescent="0.35">
      <c r="A30" s="39">
        <v>26</v>
      </c>
      <c r="B30" s="39" t="str">
        <f t="shared" si="6"/>
        <v>2|1007|2</v>
      </c>
      <c r="C30" s="39">
        <f t="shared" si="1"/>
        <v>10000000</v>
      </c>
      <c r="E30" s="39" t="s">
        <v>350</v>
      </c>
      <c r="G30" s="39" t="s">
        <v>390</v>
      </c>
      <c r="H30" s="39">
        <f t="shared" si="2"/>
        <v>2</v>
      </c>
      <c r="I30" s="39">
        <f t="shared" si="3"/>
        <v>1007</v>
      </c>
      <c r="J30" s="39">
        <v>2</v>
      </c>
    </row>
    <row r="31" spans="1:38" x14ac:dyDescent="0.35">
      <c r="A31" s="39">
        <v>27</v>
      </c>
      <c r="B31" s="39" t="str">
        <f t="shared" si="6"/>
        <v>2|1008|1</v>
      </c>
      <c r="C31" s="39">
        <f t="shared" si="1"/>
        <v>10000000</v>
      </c>
      <c r="E31" s="39" t="s">
        <v>350</v>
      </c>
      <c r="G31" s="39" t="s">
        <v>376</v>
      </c>
      <c r="H31" s="39">
        <f t="shared" si="2"/>
        <v>2</v>
      </c>
      <c r="I31" s="39">
        <f t="shared" si="3"/>
        <v>1008</v>
      </c>
      <c r="J31" s="39">
        <v>1</v>
      </c>
    </row>
    <row r="32" spans="1:38" x14ac:dyDescent="0.35">
      <c r="A32" s="39">
        <v>28</v>
      </c>
      <c r="B32" s="39" t="str">
        <f t="shared" si="6"/>
        <v>2|1008|2</v>
      </c>
      <c r="C32" s="39">
        <f t="shared" si="1"/>
        <v>20000000</v>
      </c>
      <c r="E32" s="39" t="s">
        <v>350</v>
      </c>
      <c r="G32" s="39" t="s">
        <v>376</v>
      </c>
      <c r="H32" s="39">
        <f t="shared" si="2"/>
        <v>2</v>
      </c>
      <c r="I32" s="39">
        <f t="shared" si="3"/>
        <v>1008</v>
      </c>
      <c r="J32" s="39">
        <v>2</v>
      </c>
    </row>
  </sheetData>
  <mergeCells count="4">
    <mergeCell ref="M6:M10"/>
    <mergeCell ref="M11:M15"/>
    <mergeCell ref="M16:M20"/>
    <mergeCell ref="M21:M25"/>
  </mergeCells>
  <phoneticPr fontId="45" type="noConversion"/>
  <conditionalFormatting sqref="Y16">
    <cfRule type="containsText" dxfId="1179" priority="14" operator="containsText" text=" ">
      <formula>NOT(ISERROR(SEARCH(" ",Y16)))</formula>
    </cfRule>
  </conditionalFormatting>
  <conditionalFormatting sqref="V18">
    <cfRule type="containsText" dxfId="1178" priority="17" operator="containsText" text=" ">
      <formula>NOT(ISERROR(SEARCH(" ",V18)))</formula>
    </cfRule>
  </conditionalFormatting>
  <conditionalFormatting sqref="W18">
    <cfRule type="containsText" dxfId="1177" priority="16" operator="containsText" text=" ">
      <formula>NOT(ISERROR(SEARCH(" ",W18)))</formula>
    </cfRule>
  </conditionalFormatting>
  <conditionalFormatting sqref="X18">
    <cfRule type="containsText" dxfId="1176" priority="18" operator="containsText" text=" ">
      <formula>NOT(ISERROR(SEARCH(" ",X18)))</formula>
    </cfRule>
  </conditionalFormatting>
  <conditionalFormatting sqref="AJ22">
    <cfRule type="containsText" dxfId="1175" priority="4" operator="containsText" text="话费">
      <formula>NOT(ISERROR(SEARCH("话费",AJ22)))</formula>
    </cfRule>
    <cfRule type="cellIs" dxfId="1174" priority="5" operator="equal">
      <formula>"话费"</formula>
    </cfRule>
    <cfRule type="containsText" dxfId="1173" priority="6" operator="containsText" text="话费">
      <formula>NOT(ISERROR(SEARCH("话费",AJ22)))</formula>
    </cfRule>
    <cfRule type="containsText" dxfId="1172" priority="7" operator="containsText" text=" ">
      <formula>NOT(ISERROR(SEARCH(" ",AJ22)))</formula>
    </cfRule>
  </conditionalFormatting>
  <conditionalFormatting sqref="G5:G7">
    <cfRule type="containsText" dxfId="1171" priority="2" operator="containsText" text=" ">
      <formula>NOT(ISERROR(SEARCH(" ",G5)))</formula>
    </cfRule>
  </conditionalFormatting>
  <conditionalFormatting sqref="N6:N25">
    <cfRule type="containsText" dxfId="1170" priority="8" operator="containsText" text=" ">
      <formula>NOT(ISERROR(SEARCH(" ",N6)))</formula>
    </cfRule>
  </conditionalFormatting>
  <conditionalFormatting sqref="U12:U18">
    <cfRule type="containsText" dxfId="1169" priority="31" operator="containsText" text=" ">
      <formula>NOT(ISERROR(SEARCH(" ",U12)))</formula>
    </cfRule>
  </conditionalFormatting>
  <conditionalFormatting sqref="V4:V11">
    <cfRule type="containsText" dxfId="1168" priority="30" operator="containsText" text=" ">
      <formula>NOT(ISERROR(SEARCH(" ",V4)))</formula>
    </cfRule>
  </conditionalFormatting>
  <conditionalFormatting sqref="V12:V15">
    <cfRule type="containsText" dxfId="1167" priority="27" operator="containsText" text=" ">
      <formula>NOT(ISERROR(SEARCH(" ",V12)))</formula>
    </cfRule>
  </conditionalFormatting>
  <conditionalFormatting sqref="V16:V17">
    <cfRule type="containsText" dxfId="1166" priority="20" operator="containsText" text=" ">
      <formula>NOT(ISERROR(SEARCH(" ",V16)))</formula>
    </cfRule>
  </conditionalFormatting>
  <conditionalFormatting sqref="W4:W7">
    <cfRule type="containsText" dxfId="1165" priority="29" operator="containsText" text=" ">
      <formula>NOT(ISERROR(SEARCH(" ",W4)))</formula>
    </cfRule>
  </conditionalFormatting>
  <conditionalFormatting sqref="W8:W11">
    <cfRule type="containsText" dxfId="1164" priority="28" operator="containsText" text=" ">
      <formula>NOT(ISERROR(SEARCH(" ",W8)))</formula>
    </cfRule>
  </conditionalFormatting>
  <conditionalFormatting sqref="W12:W15">
    <cfRule type="containsText" dxfId="1163" priority="26" operator="containsText" text=" ">
      <formula>NOT(ISERROR(SEARCH(" ",W12)))</formula>
    </cfRule>
  </conditionalFormatting>
  <conditionalFormatting sqref="W16:W17">
    <cfRule type="containsText" dxfId="1162" priority="19" operator="containsText" text=" ">
      <formula>NOT(ISERROR(SEARCH(" ",W16)))</formula>
    </cfRule>
  </conditionalFormatting>
  <conditionalFormatting sqref="X16:X17">
    <cfRule type="containsText" dxfId="1161" priority="21" operator="containsText" text=" ">
      <formula>NOT(ISERROR(SEARCH(" ",X16)))</formula>
    </cfRule>
  </conditionalFormatting>
  <conditionalFormatting sqref="Y1:Y15">
    <cfRule type="containsText" dxfId="1160" priority="25" operator="containsText" text=" ">
      <formula>NOT(ISERROR(SEARCH(" ",Y1)))</formula>
    </cfRule>
  </conditionalFormatting>
  <conditionalFormatting sqref="Y17:Y18">
    <cfRule type="containsText" dxfId="1159" priority="1" operator="containsText" text=" ">
      <formula>NOT(ISERROR(SEARCH(" ",Y17)))</formula>
    </cfRule>
  </conditionalFormatting>
  <conditionalFormatting sqref="U1:U11 V1:W3 X1:X15">
    <cfRule type="containsText" dxfId="1158" priority="32" operator="containsText" text=" ">
      <formula>NOT(ISERROR(SEARCH(" ",U1)))</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R110"/>
  <sheetViews>
    <sheetView zoomScale="90" zoomScaleNormal="90" workbookViewId="0">
      <pane xSplit="1" ySplit="4" topLeftCell="AF76" activePane="bottomRight" state="frozen"/>
      <selection pane="topRight" activeCell="B1" sqref="B1"/>
      <selection pane="bottomLeft" activeCell="A5" sqref="A5"/>
      <selection pane="bottomRight" activeCell="BK99" sqref="BK99"/>
    </sheetView>
  </sheetViews>
  <sheetFormatPr defaultColWidth="9" defaultRowHeight="15.6" x14ac:dyDescent="0.25"/>
  <cols>
    <col min="1" max="1" width="9.88671875" style="1" customWidth="1"/>
    <col min="2" max="2" width="21.44140625" style="1" customWidth="1"/>
    <col min="3" max="3" width="14.88671875" style="1" customWidth="1"/>
    <col min="4" max="5" width="12" style="1" customWidth="1"/>
    <col min="6" max="6" width="22.33203125" style="1" bestFit="1" customWidth="1"/>
    <col min="7" max="7" width="18.6640625" style="73" customWidth="1"/>
    <col min="8" max="8" width="11.33203125" style="1" customWidth="1"/>
    <col min="9" max="9" width="9.6640625" style="73" customWidth="1"/>
    <col min="10" max="10" width="11.44140625" style="1" customWidth="1"/>
    <col min="11" max="11" width="15.44140625" style="73" customWidth="1"/>
    <col min="12" max="12" width="12.21875" style="1" customWidth="1"/>
    <col min="13" max="13" width="6.6640625" style="73" customWidth="1"/>
    <col min="14" max="14" width="12.6640625" style="1" customWidth="1"/>
    <col min="15" max="15" width="8.21875" style="73" customWidth="1"/>
    <col min="16" max="16" width="11.5546875" style="1" bestFit="1" customWidth="1"/>
    <col min="17" max="17" width="8.5546875" style="73" customWidth="1"/>
    <col min="18" max="18" width="11.5546875" style="1" bestFit="1" customWidth="1"/>
    <col min="19" max="19" width="8.21875" style="73" customWidth="1"/>
    <col min="20" max="20" width="11.5546875" style="1" bestFit="1" customWidth="1"/>
    <col min="21" max="21" width="8.21875" style="73" customWidth="1"/>
    <col min="22" max="22" width="6.6640625" style="1" customWidth="1"/>
    <col min="23" max="23" width="8.5546875" style="73" customWidth="1"/>
    <col min="24" max="24" width="6.6640625" style="1" customWidth="1"/>
    <col min="25" max="25" width="6.6640625" style="73" customWidth="1"/>
    <col min="26" max="26" width="9" style="1"/>
    <col min="27" max="27" width="12.109375" style="1" customWidth="1"/>
    <col min="28" max="29" width="9" style="1"/>
    <col min="30" max="30" width="9.33203125" style="1" bestFit="1" customWidth="1"/>
    <col min="31" max="31" width="7.5546875" style="1" bestFit="1" customWidth="1"/>
    <col min="32" max="32" width="9.33203125" style="1" bestFit="1" customWidth="1"/>
    <col min="33" max="33" width="10.44140625" style="1" bestFit="1" customWidth="1"/>
    <col min="34" max="34" width="9.5546875" style="1" bestFit="1" customWidth="1"/>
    <col min="35" max="36" width="8.6640625" style="1" customWidth="1"/>
    <col min="37" max="37" width="11.6640625" style="1" bestFit="1" customWidth="1"/>
    <col min="38" max="38" width="8.88671875" style="1" bestFit="1" customWidth="1"/>
    <col min="39" max="39" width="9.5546875" style="1" bestFit="1" customWidth="1"/>
    <col min="40" max="40" width="11" style="1" bestFit="1" customWidth="1"/>
    <col min="41" max="41" width="10.44140625" style="1" bestFit="1" customWidth="1"/>
    <col min="42" max="42" width="7.6640625" style="1" bestFit="1" customWidth="1"/>
    <col min="43" max="43" width="9.33203125" style="1" customWidth="1"/>
    <col min="44" max="44" width="9.5546875" style="1" bestFit="1" customWidth="1"/>
    <col min="45" max="45" width="9.33203125" style="1" bestFit="1" customWidth="1"/>
    <col min="46" max="46" width="8.21875" style="1" bestFit="1" customWidth="1"/>
    <col min="47" max="47" width="8.5546875" style="1" bestFit="1" customWidth="1"/>
    <col min="48" max="48" width="4.88671875" style="1" bestFit="1" customWidth="1"/>
    <col min="49" max="49" width="10.44140625" style="1" bestFit="1" customWidth="1"/>
    <col min="50" max="52" width="9" style="1"/>
    <col min="53" max="53" width="11.109375" style="1" customWidth="1"/>
    <col min="54" max="54" width="9" style="1"/>
    <col min="55" max="55" width="8.5546875" style="1" bestFit="1" customWidth="1"/>
    <col min="56" max="61" width="9" style="1"/>
    <col min="62" max="62" width="11.5546875" style="1" bestFit="1" customWidth="1"/>
    <col min="63" max="65" width="9" style="1"/>
    <col min="66" max="66" width="9.44140625" style="1" bestFit="1" customWidth="1"/>
    <col min="67" max="68" width="8.33203125" style="1" bestFit="1" customWidth="1"/>
    <col min="69" max="69" width="5.88671875" style="1" bestFit="1" customWidth="1"/>
    <col min="70" max="70" width="13" style="1" bestFit="1" customWidth="1"/>
    <col min="71" max="16384" width="9" style="1"/>
  </cols>
  <sheetData>
    <row r="1" spans="1:41" x14ac:dyDescent="0.35">
      <c r="A1" s="2" t="s">
        <v>1</v>
      </c>
      <c r="B1" s="2" t="s">
        <v>1</v>
      </c>
      <c r="C1" s="2" t="s">
        <v>1</v>
      </c>
      <c r="D1" s="2" t="s">
        <v>1</v>
      </c>
      <c r="E1" s="2" t="s">
        <v>1</v>
      </c>
      <c r="F1" s="30" t="s">
        <v>1</v>
      </c>
      <c r="G1" s="141" t="s">
        <v>1</v>
      </c>
      <c r="H1" s="142" t="s">
        <v>1</v>
      </c>
      <c r="I1" s="165" t="s">
        <v>1</v>
      </c>
      <c r="J1" s="30" t="s">
        <v>1</v>
      </c>
      <c r="K1" s="141" t="s">
        <v>1</v>
      </c>
      <c r="L1" s="142" t="s">
        <v>1</v>
      </c>
      <c r="M1" s="165" t="s">
        <v>1</v>
      </c>
      <c r="N1" s="30" t="s">
        <v>1</v>
      </c>
      <c r="O1" s="141" t="s">
        <v>1</v>
      </c>
      <c r="P1" s="142" t="s">
        <v>1</v>
      </c>
      <c r="Q1" s="165" t="s">
        <v>1</v>
      </c>
      <c r="R1" s="30" t="s">
        <v>1</v>
      </c>
      <c r="S1" s="141" t="s">
        <v>1</v>
      </c>
      <c r="T1" s="142" t="s">
        <v>1</v>
      </c>
      <c r="U1" s="165" t="s">
        <v>1</v>
      </c>
      <c r="V1" s="30" t="s">
        <v>1</v>
      </c>
      <c r="W1" s="141" t="s">
        <v>1</v>
      </c>
      <c r="X1" s="142" t="s">
        <v>1</v>
      </c>
      <c r="Y1" s="165" t="s">
        <v>1</v>
      </c>
      <c r="AA1" s="174" t="s">
        <v>632</v>
      </c>
    </row>
    <row r="2" spans="1:41" x14ac:dyDescent="0.35">
      <c r="A2" s="2" t="s">
        <v>7</v>
      </c>
      <c r="B2" s="2" t="s">
        <v>7</v>
      </c>
      <c r="C2" s="2" t="s">
        <v>7</v>
      </c>
      <c r="D2" s="2" t="s">
        <v>7</v>
      </c>
      <c r="E2" s="2" t="s">
        <v>8</v>
      </c>
      <c r="F2" s="30" t="s">
        <v>9</v>
      </c>
      <c r="G2" s="141" t="s">
        <v>8</v>
      </c>
      <c r="H2" s="142" t="s">
        <v>9</v>
      </c>
      <c r="I2" s="165" t="s">
        <v>8</v>
      </c>
      <c r="J2" s="30" t="s">
        <v>9</v>
      </c>
      <c r="K2" s="141" t="s">
        <v>8</v>
      </c>
      <c r="L2" s="142" t="s">
        <v>9</v>
      </c>
      <c r="M2" s="165" t="s">
        <v>8</v>
      </c>
      <c r="N2" s="30" t="s">
        <v>9</v>
      </c>
      <c r="O2" s="141" t="s">
        <v>8</v>
      </c>
      <c r="P2" s="142" t="s">
        <v>9</v>
      </c>
      <c r="Q2" s="165" t="s">
        <v>8</v>
      </c>
      <c r="R2" s="30" t="s">
        <v>9</v>
      </c>
      <c r="S2" s="141" t="s">
        <v>8</v>
      </c>
      <c r="T2" s="142" t="s">
        <v>9</v>
      </c>
      <c r="U2" s="165" t="s">
        <v>8</v>
      </c>
      <c r="V2" s="30" t="s">
        <v>9</v>
      </c>
      <c r="W2" s="141" t="s">
        <v>8</v>
      </c>
      <c r="X2" s="142" t="s">
        <v>9</v>
      </c>
      <c r="Y2" s="165" t="s">
        <v>8</v>
      </c>
    </row>
    <row r="3" spans="1:41" x14ac:dyDescent="0.35">
      <c r="A3" s="2" t="s">
        <v>633</v>
      </c>
      <c r="B3" s="2" t="s">
        <v>634</v>
      </c>
      <c r="C3" s="2" t="s">
        <v>635</v>
      </c>
      <c r="D3" s="2" t="s">
        <v>636</v>
      </c>
      <c r="E3" s="2" t="s">
        <v>637</v>
      </c>
      <c r="F3" s="30" t="s">
        <v>638</v>
      </c>
      <c r="G3" s="141" t="s">
        <v>639</v>
      </c>
      <c r="H3" s="142" t="s">
        <v>640</v>
      </c>
      <c r="I3" s="165" t="s">
        <v>641</v>
      </c>
      <c r="J3" s="30" t="s">
        <v>642</v>
      </c>
      <c r="K3" s="141" t="s">
        <v>643</v>
      </c>
      <c r="L3" s="142" t="s">
        <v>644</v>
      </c>
      <c r="M3" s="165" t="s">
        <v>645</v>
      </c>
      <c r="N3" s="30" t="s">
        <v>646</v>
      </c>
      <c r="O3" s="141" t="s">
        <v>647</v>
      </c>
      <c r="P3" s="142" t="s">
        <v>1907</v>
      </c>
      <c r="Q3" s="165" t="s">
        <v>1908</v>
      </c>
      <c r="R3" s="30" t="s">
        <v>1909</v>
      </c>
      <c r="S3" s="141" t="s">
        <v>1910</v>
      </c>
      <c r="T3" s="142" t="s">
        <v>1911</v>
      </c>
      <c r="U3" s="165" t="s">
        <v>1912</v>
      </c>
      <c r="V3" s="30" t="s">
        <v>1913</v>
      </c>
      <c r="W3" s="141" t="s">
        <v>1914</v>
      </c>
      <c r="X3" s="142" t="s">
        <v>1915</v>
      </c>
      <c r="Y3" s="165" t="s">
        <v>1916</v>
      </c>
    </row>
    <row r="4" spans="1:41" ht="92.4" x14ac:dyDescent="0.25">
      <c r="A4" s="143" t="s">
        <v>648</v>
      </c>
      <c r="B4" s="60" t="s">
        <v>649</v>
      </c>
      <c r="C4" s="60" t="s">
        <v>650</v>
      </c>
      <c r="D4" s="60" t="s">
        <v>651</v>
      </c>
      <c r="E4" s="60" t="s">
        <v>652</v>
      </c>
      <c r="F4" s="4" t="s">
        <v>1879</v>
      </c>
      <c r="G4" s="144" t="s">
        <v>654</v>
      </c>
      <c r="H4" s="145">
        <v>2</v>
      </c>
      <c r="I4" s="166">
        <v>2</v>
      </c>
      <c r="J4" s="167">
        <v>3</v>
      </c>
      <c r="K4" s="168">
        <v>3</v>
      </c>
      <c r="L4" s="145">
        <v>4</v>
      </c>
      <c r="M4" s="166">
        <v>4</v>
      </c>
      <c r="N4" s="167">
        <v>5</v>
      </c>
      <c r="O4" s="168">
        <v>5</v>
      </c>
      <c r="P4" s="145">
        <v>6</v>
      </c>
      <c r="Q4" s="166">
        <v>6</v>
      </c>
      <c r="R4" s="167">
        <v>7</v>
      </c>
      <c r="S4" s="168">
        <v>7</v>
      </c>
      <c r="T4" s="145">
        <v>8</v>
      </c>
      <c r="U4" s="166">
        <v>8</v>
      </c>
      <c r="V4" s="167">
        <v>9</v>
      </c>
      <c r="W4" s="168">
        <v>9</v>
      </c>
      <c r="X4" s="145">
        <v>10</v>
      </c>
      <c r="Y4" s="166">
        <v>10</v>
      </c>
      <c r="AA4" s="56" t="s">
        <v>655</v>
      </c>
      <c r="AJ4" s="1">
        <f>'抽奖|MoonBless'!DN4</f>
        <v>0</v>
      </c>
      <c r="AK4" s="424" t="str">
        <f>'抽奖|MoonBless'!DO4</f>
        <v>人民币价值</v>
      </c>
      <c r="AL4" s="424" t="str">
        <f>'抽奖|MoonBless'!DP4</f>
        <v>价值
钻石价值</v>
      </c>
      <c r="AM4" s="424" t="str">
        <f>'抽奖|MoonBless'!DQ4</f>
        <v>物品类型</v>
      </c>
      <c r="AN4" s="424" t="str">
        <f>'抽奖|MoonBless'!DR4</f>
        <v>id</v>
      </c>
      <c r="AO4" s="424" t="str">
        <f>'抽奖|MoonBless'!DS4</f>
        <v>价值加成</v>
      </c>
    </row>
    <row r="5" spans="1:41" x14ac:dyDescent="0.35">
      <c r="A5" s="1">
        <v>4101</v>
      </c>
      <c r="B5" s="1">
        <v>1</v>
      </c>
      <c r="C5" s="1">
        <v>1</v>
      </c>
      <c r="D5" s="1">
        <v>1</v>
      </c>
      <c r="E5" s="1">
        <v>-1</v>
      </c>
      <c r="F5" s="39" t="s">
        <v>656</v>
      </c>
      <c r="G5" s="73">
        <v>1</v>
      </c>
      <c r="AA5" s="175" t="str">
        <f>IF(AND((B5=1),(G5+I5+K5+M5+O5&gt;1)),G5+I5+K5+M5+O5&amp;"，错误概率",G5+I5+K5+M5+O5&amp;"，正确")</f>
        <v>1，正确</v>
      </c>
      <c r="AB5" s="1" t="s">
        <v>657</v>
      </c>
      <c r="AC5" s="1" t="s">
        <v>658</v>
      </c>
      <c r="AJ5" s="66" t="str">
        <f>'抽奖|MoonBless'!DN5</f>
        <v>人民币</v>
      </c>
      <c r="AK5" s="1">
        <f>'抽奖|MoonBless'!DO5</f>
        <v>1</v>
      </c>
      <c r="AL5" s="1">
        <f>'抽奖|MoonBless'!DP5</f>
        <v>20</v>
      </c>
      <c r="AM5" s="1">
        <f>'抽奖|MoonBless'!DQ5</f>
        <v>1</v>
      </c>
      <c r="AN5" s="1">
        <f>'抽奖|MoonBless'!DR5</f>
        <v>0</v>
      </c>
      <c r="AO5" s="188">
        <f>'抽奖|MoonBless'!DS5</f>
        <v>1</v>
      </c>
    </row>
    <row r="6" spans="1:41" x14ac:dyDescent="0.35">
      <c r="A6" s="1">
        <v>4102</v>
      </c>
      <c r="B6" s="1">
        <v>1</v>
      </c>
      <c r="C6" s="1">
        <v>1</v>
      </c>
      <c r="D6" s="1">
        <v>1</v>
      </c>
      <c r="E6" s="1">
        <v>-1</v>
      </c>
      <c r="F6" s="39" t="s">
        <v>659</v>
      </c>
      <c r="G6" s="73">
        <v>0</v>
      </c>
      <c r="H6" s="39" t="s">
        <v>660</v>
      </c>
      <c r="I6" s="73">
        <v>0.34</v>
      </c>
      <c r="J6" s="39" t="s">
        <v>661</v>
      </c>
      <c r="K6" s="73">
        <v>0.33</v>
      </c>
      <c r="L6" s="39" t="s">
        <v>662</v>
      </c>
      <c r="M6" s="73">
        <v>0.33</v>
      </c>
      <c r="P6" s="39"/>
      <c r="T6" s="39"/>
      <c r="X6" s="39"/>
      <c r="AA6" s="175" t="str">
        <f t="shared" ref="AA6:AA88" si="0">IF(AND((B6=1),(G6+I6+K6+M6+O6&gt;1)),G6+I6+K6+M6+O6&amp;"，错误概率",G6+I6+K6+M6+O6&amp;"，正确")</f>
        <v>1，正确</v>
      </c>
      <c r="AC6" s="1" t="s">
        <v>663</v>
      </c>
      <c r="AJ6" s="66" t="str">
        <f>'抽奖|MoonBless'!DN6</f>
        <v>钻石</v>
      </c>
      <c r="AK6" s="1">
        <f>'抽奖|MoonBless'!DO6</f>
        <v>0.1</v>
      </c>
      <c r="AL6" s="1">
        <f>'抽奖|MoonBless'!DP6</f>
        <v>2</v>
      </c>
      <c r="AM6" s="1">
        <f>'抽奖|MoonBless'!DQ6</f>
        <v>1</v>
      </c>
      <c r="AN6" s="1">
        <f>'抽奖|MoonBless'!DR6</f>
        <v>1</v>
      </c>
      <c r="AO6" s="188">
        <f>'抽奖|MoonBless'!DS6</f>
        <v>1</v>
      </c>
    </row>
    <row r="7" spans="1:41" s="84" customFormat="1" x14ac:dyDescent="0.35">
      <c r="A7" s="84">
        <v>4103</v>
      </c>
      <c r="B7" s="84">
        <v>1</v>
      </c>
      <c r="C7" s="84">
        <v>1</v>
      </c>
      <c r="D7" s="84">
        <v>1</v>
      </c>
      <c r="E7" s="1">
        <v>-1</v>
      </c>
      <c r="F7" s="63" t="s">
        <v>656</v>
      </c>
      <c r="G7" s="146">
        <v>0.1</v>
      </c>
      <c r="H7" s="63" t="s">
        <v>664</v>
      </c>
      <c r="I7" s="146">
        <v>0.3</v>
      </c>
      <c r="J7" s="63" t="s">
        <v>665</v>
      </c>
      <c r="K7" s="146">
        <v>0.25</v>
      </c>
      <c r="L7" s="63" t="s">
        <v>666</v>
      </c>
      <c r="M7" s="146">
        <v>0.25</v>
      </c>
      <c r="N7" s="63" t="s">
        <v>667</v>
      </c>
      <c r="O7" s="146">
        <v>0.05</v>
      </c>
      <c r="P7" s="63"/>
      <c r="Q7" s="146"/>
      <c r="R7" s="63"/>
      <c r="S7" s="146"/>
      <c r="T7" s="63"/>
      <c r="U7" s="146"/>
      <c r="V7" s="63"/>
      <c r="W7" s="146"/>
      <c r="X7" s="63"/>
      <c r="Y7" s="146"/>
      <c r="AA7" s="176" t="str">
        <f t="shared" si="0"/>
        <v>0.95，正确</v>
      </c>
      <c r="AJ7" s="66" t="str">
        <f>'抽奖|MoonBless'!DN7</f>
        <v>金币</v>
      </c>
      <c r="AK7" s="1">
        <f>'抽奖|MoonBless'!DO7</f>
        <v>5.0000000000000004E-6</v>
      </c>
      <c r="AL7" s="1">
        <f>'抽奖|MoonBless'!DP7</f>
        <v>1E-4</v>
      </c>
      <c r="AM7" s="1">
        <f>'抽奖|MoonBless'!DQ7</f>
        <v>1</v>
      </c>
      <c r="AN7" s="1">
        <f>'抽奖|MoonBless'!DR7</f>
        <v>2</v>
      </c>
      <c r="AO7" s="188">
        <f>'抽奖|MoonBless'!DS7</f>
        <v>1</v>
      </c>
    </row>
    <row r="8" spans="1:41" s="84" customFormat="1" x14ac:dyDescent="0.35">
      <c r="A8" s="84">
        <v>4104</v>
      </c>
      <c r="B8" s="84">
        <v>2</v>
      </c>
      <c r="C8" s="84">
        <v>1</v>
      </c>
      <c r="D8" s="84">
        <v>1</v>
      </c>
      <c r="E8" s="1">
        <v>-1</v>
      </c>
      <c r="F8" s="63" t="s">
        <v>659</v>
      </c>
      <c r="G8" s="146">
        <v>0.1</v>
      </c>
      <c r="H8" s="63" t="s">
        <v>664</v>
      </c>
      <c r="I8" s="146">
        <v>0.3</v>
      </c>
      <c r="J8" s="63" t="s">
        <v>665</v>
      </c>
      <c r="K8" s="146">
        <v>0.25</v>
      </c>
      <c r="L8" s="63" t="s">
        <v>666</v>
      </c>
      <c r="M8" s="146">
        <v>0.25</v>
      </c>
      <c r="N8" s="63" t="s">
        <v>667</v>
      </c>
      <c r="O8" s="146">
        <v>0.05</v>
      </c>
      <c r="P8" s="63"/>
      <c r="Q8" s="146"/>
      <c r="R8" s="63"/>
      <c r="S8" s="146"/>
      <c r="T8" s="63"/>
      <c r="U8" s="146"/>
      <c r="V8" s="63"/>
      <c r="W8" s="146"/>
      <c r="X8" s="63"/>
      <c r="Y8" s="146"/>
      <c r="AA8" s="176" t="str">
        <f t="shared" si="0"/>
        <v>0.95，正确</v>
      </c>
      <c r="AJ8" s="66" t="str">
        <f>'抽奖|MoonBless'!DN8</f>
        <v>锁定</v>
      </c>
      <c r="AK8" s="1">
        <f>'抽奖|MoonBless'!DO8</f>
        <v>0.1</v>
      </c>
      <c r="AL8" s="1">
        <f>'抽奖|MoonBless'!DP8</f>
        <v>2</v>
      </c>
      <c r="AM8" s="1">
        <f>'抽奖|MoonBless'!DQ8</f>
        <v>2</v>
      </c>
      <c r="AN8" s="1">
        <f>'抽奖|MoonBless'!DR8</f>
        <v>1001</v>
      </c>
      <c r="AO8" s="188">
        <f>'抽奖|MoonBless'!DS8</f>
        <v>1</v>
      </c>
    </row>
    <row r="9" spans="1:41" s="84" customFormat="1" x14ac:dyDescent="0.35">
      <c r="A9" s="84">
        <v>4201</v>
      </c>
      <c r="B9" s="84">
        <v>1</v>
      </c>
      <c r="C9" s="84">
        <v>1</v>
      </c>
      <c r="D9" s="84">
        <v>1</v>
      </c>
      <c r="E9" s="1">
        <v>-1</v>
      </c>
      <c r="F9" s="63" t="s">
        <v>668</v>
      </c>
      <c r="G9" s="146">
        <v>1</v>
      </c>
      <c r="I9" s="146"/>
      <c r="K9" s="146"/>
      <c r="M9" s="146"/>
      <c r="O9" s="146"/>
      <c r="Q9" s="146"/>
      <c r="S9" s="146"/>
      <c r="U9" s="146"/>
      <c r="W9" s="146"/>
      <c r="Y9" s="146"/>
      <c r="AA9" s="176" t="str">
        <f t="shared" si="0"/>
        <v>1，正确</v>
      </c>
      <c r="AB9" s="84" t="s">
        <v>669</v>
      </c>
      <c r="AJ9" s="66" t="str">
        <f>'抽奖|MoonBless'!DN9</f>
        <v>冰冻</v>
      </c>
      <c r="AK9" s="1">
        <f>'抽奖|MoonBless'!DO9</f>
        <v>0.25</v>
      </c>
      <c r="AL9" s="1">
        <f>'抽奖|MoonBless'!DP9</f>
        <v>5</v>
      </c>
      <c r="AM9" s="1">
        <f>'抽奖|MoonBless'!DQ9</f>
        <v>2</v>
      </c>
      <c r="AN9" s="1">
        <f>'抽奖|MoonBless'!DR9</f>
        <v>1002</v>
      </c>
      <c r="AO9" s="188">
        <f>'抽奖|MoonBless'!DS9</f>
        <v>1</v>
      </c>
    </row>
    <row r="10" spans="1:41" s="84" customFormat="1" x14ac:dyDescent="0.35">
      <c r="A10" s="84">
        <v>4202</v>
      </c>
      <c r="B10" s="84">
        <v>1</v>
      </c>
      <c r="C10" s="84">
        <v>1</v>
      </c>
      <c r="D10" s="84">
        <v>1</v>
      </c>
      <c r="E10" s="1">
        <v>-1</v>
      </c>
      <c r="F10" s="63" t="s">
        <v>670</v>
      </c>
      <c r="G10" s="146">
        <v>0</v>
      </c>
      <c r="H10" s="63" t="s">
        <v>671</v>
      </c>
      <c r="I10" s="146">
        <v>0.34</v>
      </c>
      <c r="J10" s="63" t="s">
        <v>672</v>
      </c>
      <c r="K10" s="146">
        <v>0.33</v>
      </c>
      <c r="L10" s="63" t="s">
        <v>673</v>
      </c>
      <c r="M10" s="146">
        <v>0.33</v>
      </c>
      <c r="O10" s="146"/>
      <c r="P10" s="63"/>
      <c r="Q10" s="146"/>
      <c r="S10" s="146"/>
      <c r="T10" s="63"/>
      <c r="U10" s="146"/>
      <c r="W10" s="146"/>
      <c r="X10" s="63"/>
      <c r="Y10" s="146"/>
      <c r="AA10" s="176" t="str">
        <f t="shared" si="0"/>
        <v>1，正确</v>
      </c>
      <c r="AJ10" s="66" t="str">
        <f>'抽奖|MoonBless'!DN10</f>
        <v>狂暴</v>
      </c>
      <c r="AK10" s="1">
        <f>'抽奖|MoonBless'!DO10</f>
        <v>0.5</v>
      </c>
      <c r="AL10" s="1">
        <f>'抽奖|MoonBless'!DP10</f>
        <v>10</v>
      </c>
      <c r="AM10" s="1">
        <f>'抽奖|MoonBless'!DQ10</f>
        <v>2</v>
      </c>
      <c r="AN10" s="1">
        <f>'抽奖|MoonBless'!DR10</f>
        <v>1003</v>
      </c>
      <c r="AO10" s="188">
        <f>'抽奖|MoonBless'!DS10</f>
        <v>1</v>
      </c>
    </row>
    <row r="11" spans="1:41" s="84" customFormat="1" x14ac:dyDescent="0.35">
      <c r="A11" s="84">
        <v>4301</v>
      </c>
      <c r="B11" s="84">
        <v>1</v>
      </c>
      <c r="C11" s="84">
        <v>1</v>
      </c>
      <c r="D11" s="84">
        <v>1</v>
      </c>
      <c r="E11" s="1">
        <v>-1</v>
      </c>
      <c r="F11" s="63" t="s">
        <v>674</v>
      </c>
      <c r="G11" s="146">
        <v>1</v>
      </c>
      <c r="I11" s="146"/>
      <c r="K11" s="146"/>
      <c r="M11" s="146"/>
      <c r="O11" s="146"/>
      <c r="Q11" s="146"/>
      <c r="S11" s="146"/>
      <c r="U11" s="146"/>
      <c r="W11" s="146"/>
      <c r="Y11" s="146"/>
      <c r="AA11" s="176" t="str">
        <f t="shared" si="0"/>
        <v>1，正确</v>
      </c>
      <c r="AB11" s="84" t="s">
        <v>675</v>
      </c>
      <c r="AJ11" s="66" t="str">
        <f>'抽奖|MoonBless'!DN11</f>
        <v>召唤</v>
      </c>
      <c r="AK11" s="1">
        <f>'抽奖|MoonBless'!DO11</f>
        <v>0.1</v>
      </c>
      <c r="AL11" s="1">
        <f>'抽奖|MoonBless'!DP11</f>
        <v>2</v>
      </c>
      <c r="AM11" s="1">
        <f>'抽奖|MoonBless'!DQ11</f>
        <v>2</v>
      </c>
      <c r="AN11" s="1">
        <f>'抽奖|MoonBless'!DR11</f>
        <v>1004</v>
      </c>
      <c r="AO11" s="188">
        <f>'抽奖|MoonBless'!DS11</f>
        <v>1</v>
      </c>
    </row>
    <row r="12" spans="1:41" s="84" customFormat="1" x14ac:dyDescent="0.35">
      <c r="A12" s="84">
        <v>4302</v>
      </c>
      <c r="B12" s="84">
        <v>1</v>
      </c>
      <c r="C12" s="84">
        <v>1</v>
      </c>
      <c r="D12" s="84">
        <v>1</v>
      </c>
      <c r="E12" s="1">
        <v>-1</v>
      </c>
      <c r="F12" s="63" t="s">
        <v>676</v>
      </c>
      <c r="G12" s="146">
        <v>0</v>
      </c>
      <c r="H12" s="63" t="s">
        <v>677</v>
      </c>
      <c r="I12" s="146">
        <v>0.34</v>
      </c>
      <c r="J12" s="63" t="s">
        <v>678</v>
      </c>
      <c r="K12" s="146">
        <v>0.33</v>
      </c>
      <c r="L12" s="63" t="s">
        <v>679</v>
      </c>
      <c r="M12" s="146">
        <v>0.33</v>
      </c>
      <c r="O12" s="146"/>
      <c r="P12" s="63"/>
      <c r="Q12" s="146"/>
      <c r="S12" s="146"/>
      <c r="T12" s="63"/>
      <c r="U12" s="146"/>
      <c r="W12" s="146"/>
      <c r="X12" s="63"/>
      <c r="Y12" s="146"/>
      <c r="AA12" s="176" t="str">
        <f t="shared" si="0"/>
        <v>1，正确</v>
      </c>
      <c r="AJ12" s="66" t="str">
        <f>'抽奖|MoonBless'!DN12</f>
        <v>福卡</v>
      </c>
      <c r="AK12" s="1">
        <f>'抽奖|MoonBless'!DO12</f>
        <v>7.5000000000000002E-4</v>
      </c>
      <c r="AL12" s="1">
        <f>'抽奖|MoonBless'!DP12</f>
        <v>1.5000000000000001E-2</v>
      </c>
      <c r="AM12" s="1">
        <f>'抽奖|MoonBless'!DQ12</f>
        <v>2</v>
      </c>
      <c r="AN12" s="1">
        <f>'抽奖|MoonBless'!DR12</f>
        <v>1204</v>
      </c>
      <c r="AO12" s="188">
        <f>'抽奖|MoonBless'!DS12</f>
        <v>1</v>
      </c>
    </row>
    <row r="13" spans="1:41" s="84" customFormat="1" x14ac:dyDescent="0.35">
      <c r="A13" s="84">
        <v>4401</v>
      </c>
      <c r="B13" s="84">
        <v>1</v>
      </c>
      <c r="C13" s="84">
        <v>1</v>
      </c>
      <c r="D13" s="84">
        <v>1</v>
      </c>
      <c r="E13" s="1">
        <v>-1</v>
      </c>
      <c r="F13" s="63" t="s">
        <v>680</v>
      </c>
      <c r="G13" s="146">
        <v>1</v>
      </c>
      <c r="I13" s="146"/>
      <c r="K13" s="146"/>
      <c r="M13" s="146"/>
      <c r="O13" s="146"/>
      <c r="Q13" s="146"/>
      <c r="S13" s="146"/>
      <c r="U13" s="146"/>
      <c r="W13" s="146"/>
      <c r="Y13" s="146"/>
      <c r="AA13" s="176" t="str">
        <f t="shared" si="0"/>
        <v>1，正确</v>
      </c>
      <c r="AB13" s="84" t="s">
        <v>681</v>
      </c>
      <c r="AJ13" s="66" t="str">
        <f>'抽奖|MoonBless'!DN13</f>
        <v>超级武器1</v>
      </c>
      <c r="AK13" s="1">
        <f>'抽奖|MoonBless'!DO13</f>
        <v>5</v>
      </c>
      <c r="AL13" s="1">
        <f>'抽奖|MoonBless'!DP13</f>
        <v>100</v>
      </c>
      <c r="AM13" s="1">
        <f>'抽奖|MoonBless'!DQ13</f>
        <v>2</v>
      </c>
      <c r="AN13" s="1">
        <f>'抽奖|MoonBless'!DR13</f>
        <v>1005</v>
      </c>
      <c r="AO13" s="188">
        <f>'抽奖|MoonBless'!DS13</f>
        <v>1</v>
      </c>
    </row>
    <row r="14" spans="1:41" s="84" customFormat="1" x14ac:dyDescent="0.35">
      <c r="A14" s="84">
        <v>4402</v>
      </c>
      <c r="B14" s="84">
        <v>1</v>
      </c>
      <c r="C14" s="84">
        <v>1</v>
      </c>
      <c r="D14" s="84">
        <v>1</v>
      </c>
      <c r="E14" s="1">
        <v>-1</v>
      </c>
      <c r="F14" s="63" t="s">
        <v>668</v>
      </c>
      <c r="G14" s="146">
        <v>0.25</v>
      </c>
      <c r="H14" s="63" t="s">
        <v>682</v>
      </c>
      <c r="I14" s="146">
        <v>0.25</v>
      </c>
      <c r="J14" s="63" t="s">
        <v>683</v>
      </c>
      <c r="K14" s="146">
        <v>0.25</v>
      </c>
      <c r="L14" s="63" t="s">
        <v>684</v>
      </c>
      <c r="M14" s="146">
        <v>0.25</v>
      </c>
      <c r="O14" s="146"/>
      <c r="P14" s="63"/>
      <c r="Q14" s="146"/>
      <c r="S14" s="146"/>
      <c r="T14" s="63"/>
      <c r="U14" s="146"/>
      <c r="W14" s="146"/>
      <c r="X14" s="63"/>
      <c r="Y14" s="146"/>
      <c r="AA14" s="176" t="str">
        <f t="shared" si="0"/>
        <v>1，正确</v>
      </c>
      <c r="AJ14" s="66" t="str">
        <f>'抽奖|MoonBless'!DN14</f>
        <v>超级武器2</v>
      </c>
      <c r="AK14" s="1">
        <f>'抽奖|MoonBless'!DO14</f>
        <v>10</v>
      </c>
      <c r="AL14" s="1">
        <f>'抽奖|MoonBless'!DP14</f>
        <v>200</v>
      </c>
      <c r="AM14" s="1">
        <f>'抽奖|MoonBless'!DQ14</f>
        <v>2</v>
      </c>
      <c r="AN14" s="1">
        <f>'抽奖|MoonBless'!DR14</f>
        <v>1006</v>
      </c>
      <c r="AO14" s="188">
        <f>'抽奖|MoonBless'!DS14</f>
        <v>1</v>
      </c>
    </row>
    <row r="15" spans="1:41" s="84" customFormat="1" ht="16.2" x14ac:dyDescent="0.4">
      <c r="A15" s="84">
        <v>4501</v>
      </c>
      <c r="B15" s="84">
        <v>1</v>
      </c>
      <c r="C15" s="84">
        <v>1</v>
      </c>
      <c r="D15" s="84">
        <v>1</v>
      </c>
      <c r="E15" s="1">
        <v>-1</v>
      </c>
      <c r="F15" s="147" t="s">
        <v>685</v>
      </c>
      <c r="G15" s="146">
        <f>30000*0.02/5888*5/(50*20000)*(5888*150)</f>
        <v>0.45000000000000007</v>
      </c>
      <c r="H15" s="63"/>
      <c r="I15" s="146"/>
      <c r="J15" s="63"/>
      <c r="K15" s="146"/>
      <c r="L15" s="63"/>
      <c r="M15" s="146"/>
      <c r="O15" s="146"/>
      <c r="P15" s="63"/>
      <c r="Q15" s="146"/>
      <c r="S15" s="146"/>
      <c r="T15" s="63"/>
      <c r="U15" s="146"/>
      <c r="W15" s="146"/>
      <c r="X15" s="63"/>
      <c r="Y15" s="146"/>
      <c r="AA15" s="176" t="str">
        <f t="shared" si="0"/>
        <v>0.45，正确</v>
      </c>
      <c r="AB15" s="84" t="s">
        <v>686</v>
      </c>
      <c r="AJ15" s="66" t="str">
        <f>'抽奖|MoonBless'!DN15</f>
        <v>超级武器3</v>
      </c>
      <c r="AK15" s="1">
        <f>'抽奖|MoonBless'!DO15</f>
        <v>25</v>
      </c>
      <c r="AL15" s="1">
        <f>'抽奖|MoonBless'!DP15</f>
        <v>500</v>
      </c>
      <c r="AM15" s="1">
        <f>'抽奖|MoonBless'!DQ15</f>
        <v>2</v>
      </c>
      <c r="AN15" s="1">
        <f>'抽奖|MoonBless'!DR15</f>
        <v>1007</v>
      </c>
      <c r="AO15" s="188">
        <f>'抽奖|MoonBless'!DS15</f>
        <v>1</v>
      </c>
    </row>
    <row r="16" spans="1:41" s="84" customFormat="1" ht="16.2" x14ac:dyDescent="0.4">
      <c r="A16" s="84">
        <v>4502</v>
      </c>
      <c r="B16" s="84">
        <v>1</v>
      </c>
      <c r="C16" s="84">
        <v>1</v>
      </c>
      <c r="D16" s="84">
        <v>1</v>
      </c>
      <c r="E16" s="1">
        <v>-1</v>
      </c>
      <c r="F16" s="147" t="s">
        <v>687</v>
      </c>
      <c r="G16" s="146">
        <v>1</v>
      </c>
      <c r="H16" s="63"/>
      <c r="I16" s="146"/>
      <c r="J16" s="63"/>
      <c r="K16" s="146"/>
      <c r="L16" s="63"/>
      <c r="M16" s="146"/>
      <c r="O16" s="146"/>
      <c r="P16" s="63"/>
      <c r="Q16" s="146"/>
      <c r="S16" s="146"/>
      <c r="T16" s="63"/>
      <c r="U16" s="146"/>
      <c r="W16" s="146"/>
      <c r="X16" s="63"/>
      <c r="Y16" s="146"/>
      <c r="AA16" s="176" t="str">
        <f t="shared" ref="AA16" si="1">IF(AND((B16=1),(G16+I16+K16+M16+O16&gt;1)),G16+I16+K16+M16+O16&amp;"，错误概率",G16+I16+K16+M16+O16&amp;"，正确")</f>
        <v>1，正确</v>
      </c>
      <c r="AJ16" s="66" t="str">
        <f>'抽奖|MoonBless'!DN16</f>
        <v>超级武器4</v>
      </c>
      <c r="AK16" s="1">
        <f>'抽奖|MoonBless'!DO16</f>
        <v>50</v>
      </c>
      <c r="AL16" s="1">
        <f>'抽奖|MoonBless'!DP16</f>
        <v>1000</v>
      </c>
      <c r="AM16" s="1">
        <f>'抽奖|MoonBless'!DQ16</f>
        <v>2</v>
      </c>
      <c r="AN16" s="1">
        <f>'抽奖|MoonBless'!DR16</f>
        <v>1008</v>
      </c>
      <c r="AO16" s="188">
        <f>'抽奖|MoonBless'!DS16</f>
        <v>1</v>
      </c>
    </row>
    <row r="17" spans="1:41" s="84" customFormat="1" x14ac:dyDescent="0.35">
      <c r="A17" s="84">
        <v>4503</v>
      </c>
      <c r="B17" s="84">
        <v>1</v>
      </c>
      <c r="C17" s="84">
        <v>1</v>
      </c>
      <c r="D17" s="84">
        <v>1</v>
      </c>
      <c r="E17" s="1">
        <v>-1</v>
      </c>
      <c r="F17" s="63" t="s">
        <v>688</v>
      </c>
      <c r="G17" s="146">
        <v>0.6</v>
      </c>
      <c r="H17" s="63" t="s">
        <v>683</v>
      </c>
      <c r="I17" s="146">
        <v>0</v>
      </c>
      <c r="J17" s="63" t="s">
        <v>678</v>
      </c>
      <c r="K17" s="146">
        <v>0.4</v>
      </c>
      <c r="L17" s="63" t="s">
        <v>689</v>
      </c>
      <c r="M17" s="146">
        <v>0</v>
      </c>
      <c r="O17" s="146"/>
      <c r="P17" s="63"/>
      <c r="Q17" s="146"/>
      <c r="S17" s="146"/>
      <c r="T17" s="63"/>
      <c r="U17" s="146"/>
      <c r="W17" s="146"/>
      <c r="X17" s="63"/>
      <c r="Y17" s="146"/>
      <c r="AA17" s="176" t="str">
        <f t="shared" si="0"/>
        <v>1，正确</v>
      </c>
      <c r="AJ17" s="66" t="str">
        <f>'抽奖|MoonBless'!DN17</f>
        <v>5元话费卡</v>
      </c>
      <c r="AK17" s="1">
        <f>'抽奖|MoonBless'!DO17</f>
        <v>5</v>
      </c>
      <c r="AL17" s="1">
        <f>'抽奖|MoonBless'!DP17</f>
        <v>100</v>
      </c>
      <c r="AM17" s="1">
        <f>'抽奖|MoonBless'!DQ17</f>
        <v>2</v>
      </c>
      <c r="AN17" s="1">
        <f>'抽奖|MoonBless'!DR17</f>
        <v>1206</v>
      </c>
      <c r="AO17" s="188">
        <f>'抽奖|MoonBless'!DS17</f>
        <v>1</v>
      </c>
    </row>
    <row r="18" spans="1:41" s="84" customFormat="1" x14ac:dyDescent="0.35">
      <c r="A18" s="84">
        <v>4504</v>
      </c>
      <c r="B18" s="84">
        <v>1</v>
      </c>
      <c r="C18" s="84">
        <v>1</v>
      </c>
      <c r="D18" s="84">
        <v>1</v>
      </c>
      <c r="E18" s="1">
        <v>-1</v>
      </c>
      <c r="F18" s="63" t="s">
        <v>688</v>
      </c>
      <c r="G18" s="146">
        <v>0</v>
      </c>
      <c r="H18" s="63" t="s">
        <v>683</v>
      </c>
      <c r="I18" s="146">
        <v>0.6</v>
      </c>
      <c r="J18" s="63" t="s">
        <v>678</v>
      </c>
      <c r="K18" s="146">
        <v>0</v>
      </c>
      <c r="L18" s="63" t="s">
        <v>689</v>
      </c>
      <c r="M18" s="146">
        <v>0.4</v>
      </c>
      <c r="O18" s="146"/>
      <c r="P18" s="63"/>
      <c r="Q18" s="146"/>
      <c r="S18" s="146"/>
      <c r="T18" s="63"/>
      <c r="U18" s="146"/>
      <c r="W18" s="146"/>
      <c r="X18" s="63"/>
      <c r="Y18" s="146"/>
      <c r="AA18" s="176" t="str">
        <f t="shared" si="0"/>
        <v>1，正确</v>
      </c>
      <c r="AJ18" s="66" t="str">
        <f>'抽奖|MoonBless'!DN18</f>
        <v>2元话费卡</v>
      </c>
      <c r="AK18" s="1">
        <f>'抽奖|MoonBless'!DO18</f>
        <v>2</v>
      </c>
      <c r="AL18" s="1">
        <f>'抽奖|MoonBless'!DP18</f>
        <v>40</v>
      </c>
      <c r="AM18" s="1">
        <f>'抽奖|MoonBless'!DQ18</f>
        <v>2</v>
      </c>
      <c r="AN18" s="1">
        <f>'抽奖|MoonBless'!DR18</f>
        <v>1205</v>
      </c>
      <c r="AO18" s="188">
        <f>'抽奖|MoonBless'!DS18</f>
        <v>1</v>
      </c>
    </row>
    <row r="19" spans="1:41" s="84" customFormat="1" x14ac:dyDescent="0.35">
      <c r="A19" s="84">
        <v>4505</v>
      </c>
      <c r="B19" s="84">
        <v>1</v>
      </c>
      <c r="C19" s="84">
        <v>1</v>
      </c>
      <c r="D19" s="84">
        <v>1</v>
      </c>
      <c r="E19" s="1">
        <v>-1</v>
      </c>
      <c r="F19" s="39" t="s">
        <v>656</v>
      </c>
      <c r="G19" s="146">
        <v>0.4</v>
      </c>
      <c r="H19" s="39"/>
      <c r="I19" s="146"/>
      <c r="J19" s="63"/>
      <c r="K19" s="146"/>
      <c r="L19" s="63"/>
      <c r="M19" s="146"/>
      <c r="O19" s="146"/>
      <c r="P19" s="63"/>
      <c r="Q19" s="146"/>
      <c r="S19" s="146"/>
      <c r="T19" s="63"/>
      <c r="U19" s="146"/>
      <c r="W19" s="146"/>
      <c r="X19" s="63"/>
      <c r="Y19" s="146"/>
      <c r="AA19" s="176" t="str">
        <f t="shared" si="0"/>
        <v>0.4，正确</v>
      </c>
      <c r="AE19" s="177"/>
      <c r="AG19" s="178" t="s">
        <v>690</v>
      </c>
      <c r="AH19" s="179" t="s">
        <v>409</v>
      </c>
      <c r="AI19" s="1"/>
      <c r="AJ19" s="66" t="str">
        <f>'抽奖|MoonBless'!DN19</f>
        <v>高压锅</v>
      </c>
      <c r="AK19" s="1">
        <f>'抽奖|MoonBless'!DO19</f>
        <v>200</v>
      </c>
      <c r="AL19" s="1">
        <f>'抽奖|MoonBless'!DP19</f>
        <v>4000</v>
      </c>
      <c r="AM19" s="1">
        <f>'抽奖|MoonBless'!DQ19</f>
        <v>2</v>
      </c>
      <c r="AN19" s="1">
        <f>'抽奖|MoonBless'!DR19</f>
        <v>1208</v>
      </c>
      <c r="AO19" s="188">
        <f>'抽奖|MoonBless'!DS19</f>
        <v>1</v>
      </c>
    </row>
    <row r="20" spans="1:41" s="84" customFormat="1" x14ac:dyDescent="0.35">
      <c r="A20" s="148">
        <v>4506</v>
      </c>
      <c r="B20" s="149">
        <v>1</v>
      </c>
      <c r="C20" s="149">
        <v>1</v>
      </c>
      <c r="D20" s="149">
        <v>1</v>
      </c>
      <c r="E20" s="150">
        <v>-1</v>
      </c>
      <c r="F20" s="151" t="s">
        <v>691</v>
      </c>
      <c r="G20" s="152">
        <v>1</v>
      </c>
      <c r="H20" s="151"/>
      <c r="I20" s="152"/>
      <c r="J20" s="151"/>
      <c r="K20" s="152"/>
      <c r="L20" s="151"/>
      <c r="M20" s="152"/>
      <c r="N20" s="149"/>
      <c r="O20" s="152"/>
      <c r="P20" s="151"/>
      <c r="Q20" s="152"/>
      <c r="R20" s="149"/>
      <c r="S20" s="152"/>
      <c r="T20" s="151"/>
      <c r="U20" s="152"/>
      <c r="V20" s="149"/>
      <c r="W20" s="152"/>
      <c r="X20" s="151"/>
      <c r="Y20" s="152"/>
      <c r="Z20" s="169"/>
      <c r="AA20" s="176" t="str">
        <f t="shared" ref="AA20:AA34" si="2">IF(AND((B20=1),(G20+I20+K20+M20+O20&gt;1)),G20+I20+K20+M20+O20&amp;"，错误概率",G20+I20+K20+M20+O20&amp;"，正确")</f>
        <v>1，正确</v>
      </c>
      <c r="AE20" s="177"/>
      <c r="AG20" s="180" t="s">
        <v>692</v>
      </c>
      <c r="AH20" s="181">
        <v>500</v>
      </c>
      <c r="AI20" s="1">
        <f>RIGHT(F35,LEN(F35)-4)*G35+RIGHT(H35,LEN(H35)-4)*I35+RIGHT(J35,LEN(J35)-4)*K35+RIGHT(L35,LEN(L35)-4)*M35+RIGHT(N35,LEN(N35)-4)*O35</f>
        <v>500.05220408163336</v>
      </c>
      <c r="AJ20" s="66" t="str">
        <f>'抽奖|MoonBless'!DN20</f>
        <v>30元话费卡</v>
      </c>
      <c r="AK20" s="1">
        <f>'抽奖|MoonBless'!DO20</f>
        <v>30</v>
      </c>
      <c r="AL20" s="1">
        <f>'抽奖|MoonBless'!DP20</f>
        <v>600</v>
      </c>
      <c r="AM20" s="1">
        <f>'抽奖|MoonBless'!DQ20</f>
        <v>2</v>
      </c>
      <c r="AN20" s="1">
        <f>'抽奖|MoonBless'!DR20</f>
        <v>1209</v>
      </c>
      <c r="AO20" s="188">
        <f>'抽奖|MoonBless'!DS20</f>
        <v>1</v>
      </c>
    </row>
    <row r="21" spans="1:41" s="84" customFormat="1" x14ac:dyDescent="0.35">
      <c r="A21" s="153">
        <v>4507</v>
      </c>
      <c r="B21" s="123">
        <v>1</v>
      </c>
      <c r="C21" s="123">
        <v>1</v>
      </c>
      <c r="D21" s="123">
        <v>1</v>
      </c>
      <c r="E21" s="11">
        <v>-1</v>
      </c>
      <c r="F21" s="154" t="s">
        <v>693</v>
      </c>
      <c r="G21" s="155">
        <v>1</v>
      </c>
      <c r="H21" s="154"/>
      <c r="I21" s="155"/>
      <c r="J21" s="154"/>
      <c r="K21" s="155"/>
      <c r="L21" s="154"/>
      <c r="M21" s="155"/>
      <c r="N21" s="123"/>
      <c r="O21" s="155"/>
      <c r="P21" s="154"/>
      <c r="Q21" s="155"/>
      <c r="R21" s="123"/>
      <c r="S21" s="155"/>
      <c r="T21" s="154"/>
      <c r="U21" s="155"/>
      <c r="V21" s="123"/>
      <c r="W21" s="155"/>
      <c r="X21" s="154"/>
      <c r="Y21" s="155"/>
      <c r="Z21" s="170"/>
      <c r="AA21" s="176" t="str">
        <f t="shared" si="2"/>
        <v>1，正确</v>
      </c>
      <c r="AE21" s="177"/>
      <c r="AG21" s="180" t="s">
        <v>694</v>
      </c>
      <c r="AH21" s="181">
        <v>1000</v>
      </c>
      <c r="AI21" s="1">
        <f>RIGHT(F36,LEN(F36)-4)*G36+RIGHT(H36,LEN(H36)-4)*I36+RIGHT(J36,LEN(J36)-4)*K36+RIGHT(L36,LEN(L36)-4)*M36+RIGHT(N36,LEN(N36)-4)*O36</f>
        <v>1000.4872060004725</v>
      </c>
      <c r="AJ21" s="66" t="str">
        <f>'抽奖|MoonBless'!DN21</f>
        <v>50元话费卡</v>
      </c>
      <c r="AK21" s="1">
        <f>'抽奖|MoonBless'!DO21</f>
        <v>50</v>
      </c>
      <c r="AL21" s="1">
        <f>'抽奖|MoonBless'!DP21</f>
        <v>1000</v>
      </c>
      <c r="AM21" s="1">
        <f>'抽奖|MoonBless'!DQ21</f>
        <v>2</v>
      </c>
      <c r="AN21" s="1">
        <f>'抽奖|MoonBless'!DR21</f>
        <v>1210</v>
      </c>
      <c r="AO21" s="188">
        <f>'抽奖|MoonBless'!DS21</f>
        <v>1</v>
      </c>
    </row>
    <row r="22" spans="1:41" s="84" customFormat="1" x14ac:dyDescent="0.35">
      <c r="A22" s="153">
        <v>4508</v>
      </c>
      <c r="B22" s="123">
        <v>1</v>
      </c>
      <c r="C22" s="123">
        <v>1</v>
      </c>
      <c r="D22" s="123">
        <v>1</v>
      </c>
      <c r="E22" s="11">
        <v>-1</v>
      </c>
      <c r="F22" s="154" t="s">
        <v>695</v>
      </c>
      <c r="G22" s="155">
        <v>0.6</v>
      </c>
      <c r="H22" s="154" t="s">
        <v>671</v>
      </c>
      <c r="I22" s="155">
        <v>0</v>
      </c>
      <c r="J22" s="154" t="s">
        <v>661</v>
      </c>
      <c r="K22" s="155">
        <f>1-G22</f>
        <v>0.4</v>
      </c>
      <c r="L22" s="154" t="s">
        <v>678</v>
      </c>
      <c r="M22" s="155">
        <v>0</v>
      </c>
      <c r="N22" s="123"/>
      <c r="O22" s="155"/>
      <c r="P22" s="154"/>
      <c r="Q22" s="155"/>
      <c r="R22" s="123"/>
      <c r="S22" s="155"/>
      <c r="T22" s="154"/>
      <c r="U22" s="155"/>
      <c r="V22" s="123"/>
      <c r="W22" s="155"/>
      <c r="X22" s="154"/>
      <c r="Y22" s="155"/>
      <c r="Z22" s="170"/>
      <c r="AA22" s="176" t="str">
        <f t="shared" si="2"/>
        <v>1，正确</v>
      </c>
      <c r="AE22" s="177"/>
      <c r="AG22" s="180" t="s">
        <v>696</v>
      </c>
      <c r="AH22" s="181">
        <v>2000</v>
      </c>
      <c r="AI22" s="1">
        <f>RIGHT(F37,LEN(F37)-4)*G37+RIGHT(H37,LEN(H37)-4)*I37+RIGHT(J37,LEN(J37)-4)*K37+RIGHT(L37,LEN(L37)-4)*M37+RIGHT(N37,LEN(N37)-4)*O37</f>
        <v>2000.1313520884387</v>
      </c>
      <c r="AJ22" s="66" t="str">
        <f>'抽奖|MoonBless'!DN22</f>
        <v>活跃度</v>
      </c>
      <c r="AK22" s="1">
        <f>'抽奖|MoonBless'!DO22</f>
        <v>1</v>
      </c>
      <c r="AL22" s="1">
        <f>'抽奖|MoonBless'!DP22</f>
        <v>20</v>
      </c>
      <c r="AM22" s="1">
        <f>'抽奖|MoonBless'!DQ22</f>
        <v>1</v>
      </c>
      <c r="AN22" s="1">
        <f>'抽奖|MoonBless'!DR22</f>
        <v>6</v>
      </c>
      <c r="AO22" s="188">
        <f>'抽奖|MoonBless'!DS22</f>
        <v>1</v>
      </c>
    </row>
    <row r="23" spans="1:41" s="84" customFormat="1" x14ac:dyDescent="0.35">
      <c r="A23" s="153">
        <v>4509</v>
      </c>
      <c r="B23" s="123">
        <v>1</v>
      </c>
      <c r="C23" s="123">
        <v>1</v>
      </c>
      <c r="D23" s="123">
        <v>1</v>
      </c>
      <c r="E23" s="11">
        <v>-1</v>
      </c>
      <c r="F23" s="154" t="s">
        <v>695</v>
      </c>
      <c r="G23" s="155">
        <v>0</v>
      </c>
      <c r="H23" s="154" t="s">
        <v>671</v>
      </c>
      <c r="I23" s="155">
        <f>1-M23</f>
        <v>0.5</v>
      </c>
      <c r="J23" s="154" t="s">
        <v>661</v>
      </c>
      <c r="K23" s="155">
        <v>0</v>
      </c>
      <c r="L23" s="154" t="s">
        <v>678</v>
      </c>
      <c r="M23" s="155">
        <v>0.5</v>
      </c>
      <c r="N23" s="123"/>
      <c r="O23" s="155"/>
      <c r="P23" s="154"/>
      <c r="Q23" s="155"/>
      <c r="R23" s="123"/>
      <c r="S23" s="155"/>
      <c r="T23" s="154"/>
      <c r="U23" s="155"/>
      <c r="V23" s="123"/>
      <c r="W23" s="155"/>
      <c r="X23" s="154"/>
      <c r="Y23" s="155"/>
      <c r="Z23" s="170"/>
      <c r="AA23" s="176" t="str">
        <f t="shared" si="2"/>
        <v>1，正确</v>
      </c>
      <c r="AE23" s="177"/>
      <c r="AG23" s="182" t="s">
        <v>697</v>
      </c>
      <c r="AH23" s="183">
        <v>3500</v>
      </c>
      <c r="AI23" s="1">
        <f>RIGHT(F38,LEN(F38)-4)*G38+RIGHT(H38,LEN(H38)-4)*I38+RIGHT(J38,LEN(J38)-4)*K38+RIGHT(L38,LEN(L38)-4)*M38+RIGHT(N38,LEN(N38)-4)*O38</f>
        <v>3500.4895781515115</v>
      </c>
      <c r="AJ23" s="66" t="str">
        <f>'抽奖|MoonBless'!DN23</f>
        <v>红包【恭】</v>
      </c>
      <c r="AK23" s="1">
        <f>'抽奖|MoonBless'!DO23</f>
        <v>1</v>
      </c>
      <c r="AL23" s="1">
        <f>'抽奖|MoonBless'!DP23</f>
        <v>20</v>
      </c>
      <c r="AM23" s="1">
        <f>'抽奖|MoonBless'!DQ23</f>
        <v>2</v>
      </c>
      <c r="AN23" s="1">
        <f>'抽奖|MoonBless'!DR23</f>
        <v>1301</v>
      </c>
      <c r="AO23" s="188">
        <f>'抽奖|MoonBless'!DS23</f>
        <v>1</v>
      </c>
    </row>
    <row r="24" spans="1:41" s="84" customFormat="1" x14ac:dyDescent="0.35">
      <c r="A24" s="156">
        <v>4510</v>
      </c>
      <c r="B24" s="157">
        <v>1</v>
      </c>
      <c r="C24" s="157">
        <v>1</v>
      </c>
      <c r="D24" s="157">
        <v>1</v>
      </c>
      <c r="E24" s="158">
        <v>-1</v>
      </c>
      <c r="F24" s="159" t="s">
        <v>656</v>
      </c>
      <c r="G24" s="160">
        <v>0.4</v>
      </c>
      <c r="H24" s="159"/>
      <c r="I24" s="160"/>
      <c r="J24" s="171"/>
      <c r="K24" s="160"/>
      <c r="L24" s="171"/>
      <c r="M24" s="160"/>
      <c r="N24" s="157"/>
      <c r="O24" s="160"/>
      <c r="P24" s="171"/>
      <c r="Q24" s="160"/>
      <c r="R24" s="157"/>
      <c r="S24" s="160"/>
      <c r="T24" s="171"/>
      <c r="U24" s="160"/>
      <c r="V24" s="157"/>
      <c r="W24" s="160"/>
      <c r="X24" s="171"/>
      <c r="Y24" s="160"/>
      <c r="Z24" s="172"/>
      <c r="AA24" s="176" t="str">
        <f t="shared" si="2"/>
        <v>0.4，正确</v>
      </c>
      <c r="AE24" s="177"/>
      <c r="AF24" s="1"/>
      <c r="AG24" s="1"/>
      <c r="AH24" s="1"/>
      <c r="AI24" s="1"/>
      <c r="AJ24" s="66" t="str">
        <f>'抽奖|MoonBless'!DN24</f>
        <v>红包【喜】</v>
      </c>
      <c r="AK24" s="1">
        <f>'抽奖|MoonBless'!DO24</f>
        <v>1</v>
      </c>
      <c r="AL24" s="1">
        <f>'抽奖|MoonBless'!DP24</f>
        <v>20</v>
      </c>
      <c r="AM24" s="1">
        <f>'抽奖|MoonBless'!DQ24</f>
        <v>2</v>
      </c>
      <c r="AN24" s="1">
        <f>'抽奖|MoonBless'!DR24</f>
        <v>1302</v>
      </c>
      <c r="AO24" s="188">
        <f>'抽奖|MoonBless'!DS24</f>
        <v>1</v>
      </c>
    </row>
    <row r="25" spans="1:41" s="84" customFormat="1" x14ac:dyDescent="0.35">
      <c r="A25" s="161">
        <v>4511</v>
      </c>
      <c r="B25" s="149">
        <v>1</v>
      </c>
      <c r="C25" s="149">
        <v>1</v>
      </c>
      <c r="D25" s="149">
        <v>1</v>
      </c>
      <c r="E25" s="150">
        <v>-1</v>
      </c>
      <c r="F25" s="151" t="s">
        <v>698</v>
      </c>
      <c r="G25" s="152">
        <v>1</v>
      </c>
      <c r="H25" s="151"/>
      <c r="I25" s="152"/>
      <c r="J25" s="151"/>
      <c r="K25" s="152"/>
      <c r="L25" s="151"/>
      <c r="M25" s="152"/>
      <c r="N25" s="149"/>
      <c r="O25" s="152"/>
      <c r="P25" s="151"/>
      <c r="Q25" s="152"/>
      <c r="R25" s="149"/>
      <c r="S25" s="152"/>
      <c r="T25" s="151"/>
      <c r="U25" s="152"/>
      <c r="V25" s="149"/>
      <c r="W25" s="152"/>
      <c r="X25" s="151"/>
      <c r="Y25" s="152"/>
      <c r="Z25" s="169"/>
      <c r="AA25" s="176" t="str">
        <f t="shared" si="2"/>
        <v>1，正确</v>
      </c>
      <c r="AE25" s="177"/>
      <c r="AF25" s="1"/>
      <c r="AG25" s="1"/>
      <c r="AH25" s="1"/>
      <c r="AI25" s="1"/>
      <c r="AJ25" s="66" t="str">
        <f>'抽奖|MoonBless'!DN25</f>
        <v>红包【发】</v>
      </c>
      <c r="AK25" s="1">
        <f>'抽奖|MoonBless'!DO25</f>
        <v>1</v>
      </c>
      <c r="AL25" s="1">
        <f>'抽奖|MoonBless'!DP25</f>
        <v>20</v>
      </c>
      <c r="AM25" s="1">
        <f>'抽奖|MoonBless'!DQ25</f>
        <v>2</v>
      </c>
      <c r="AN25" s="1">
        <f>'抽奖|MoonBless'!DR25</f>
        <v>1303</v>
      </c>
      <c r="AO25" s="188">
        <f>'抽奖|MoonBless'!DS25</f>
        <v>1</v>
      </c>
    </row>
    <row r="26" spans="1:41" s="84" customFormat="1" x14ac:dyDescent="0.35">
      <c r="A26" s="162">
        <v>4512</v>
      </c>
      <c r="B26" s="123">
        <v>1</v>
      </c>
      <c r="C26" s="123">
        <v>1</v>
      </c>
      <c r="D26" s="123">
        <v>1</v>
      </c>
      <c r="E26" s="11">
        <v>-1</v>
      </c>
      <c r="F26" s="154" t="s">
        <v>699</v>
      </c>
      <c r="G26" s="155">
        <v>1</v>
      </c>
      <c r="H26" s="154"/>
      <c r="I26" s="155"/>
      <c r="J26" s="154"/>
      <c r="K26" s="155"/>
      <c r="L26" s="154"/>
      <c r="M26" s="155"/>
      <c r="N26" s="123"/>
      <c r="O26" s="155"/>
      <c r="P26" s="154"/>
      <c r="Q26" s="155"/>
      <c r="R26" s="123"/>
      <c r="S26" s="155"/>
      <c r="T26" s="154"/>
      <c r="U26" s="155"/>
      <c r="V26" s="123"/>
      <c r="W26" s="155"/>
      <c r="X26" s="154"/>
      <c r="Y26" s="155"/>
      <c r="Z26" s="170"/>
      <c r="AA26" s="176" t="str">
        <f t="shared" si="2"/>
        <v>1，正确</v>
      </c>
      <c r="AE26" s="177"/>
      <c r="AF26" s="1"/>
      <c r="AG26" s="1"/>
      <c r="AH26" s="1"/>
      <c r="AI26" s="1"/>
      <c r="AJ26" s="66" t="str">
        <f>'抽奖|MoonBless'!DN26</f>
        <v>红包【财】</v>
      </c>
      <c r="AK26" s="1">
        <f>'抽奖|MoonBless'!DO26</f>
        <v>1</v>
      </c>
      <c r="AL26" s="1">
        <f>'抽奖|MoonBless'!DP26</f>
        <v>20</v>
      </c>
      <c r="AM26" s="1">
        <f>'抽奖|MoonBless'!DQ26</f>
        <v>2</v>
      </c>
      <c r="AN26" s="1">
        <f>'抽奖|MoonBless'!DR26</f>
        <v>1304</v>
      </c>
      <c r="AO26" s="188">
        <f>'抽奖|MoonBless'!DS26</f>
        <v>1</v>
      </c>
    </row>
    <row r="27" spans="1:41" s="84" customFormat="1" x14ac:dyDescent="0.35">
      <c r="A27" s="162">
        <v>4513</v>
      </c>
      <c r="B27" s="123">
        <v>1</v>
      </c>
      <c r="C27" s="123">
        <v>1</v>
      </c>
      <c r="D27" s="123">
        <v>1</v>
      </c>
      <c r="E27" s="11">
        <v>-1</v>
      </c>
      <c r="F27" s="154" t="s">
        <v>700</v>
      </c>
      <c r="G27" s="155">
        <v>0.6</v>
      </c>
      <c r="H27" s="154" t="s">
        <v>677</v>
      </c>
      <c r="I27" s="155">
        <v>0</v>
      </c>
      <c r="J27" s="154" t="s">
        <v>701</v>
      </c>
      <c r="K27" s="155">
        <f>1-G27</f>
        <v>0.4</v>
      </c>
      <c r="L27" s="154" t="s">
        <v>702</v>
      </c>
      <c r="M27" s="155">
        <v>0</v>
      </c>
      <c r="N27" s="123"/>
      <c r="O27" s="155"/>
      <c r="P27" s="154"/>
      <c r="Q27" s="155"/>
      <c r="R27" s="123"/>
      <c r="S27" s="155"/>
      <c r="T27" s="154"/>
      <c r="U27" s="155"/>
      <c r="V27" s="123"/>
      <c r="W27" s="155"/>
      <c r="X27" s="154"/>
      <c r="Y27" s="155"/>
      <c r="Z27" s="170"/>
      <c r="AA27" s="176" t="str">
        <f t="shared" si="2"/>
        <v>1，正确</v>
      </c>
      <c r="AE27" s="177"/>
      <c r="AF27" s="1"/>
      <c r="AG27" s="1"/>
      <c r="AH27" s="1"/>
      <c r="AI27" s="1"/>
      <c r="AJ27" s="66" t="str">
        <f>'抽奖|MoonBless'!DN27</f>
        <v>双轮</v>
      </c>
      <c r="AK27" s="1">
        <f>'抽奖|MoonBless'!DO27</f>
        <v>30</v>
      </c>
      <c r="AL27" s="1">
        <f>'抽奖|MoonBless'!DP27</f>
        <v>600</v>
      </c>
      <c r="AM27" s="1">
        <f>'抽奖|MoonBless'!DQ27</f>
        <v>2</v>
      </c>
      <c r="AN27" s="1">
        <f>'抽奖|MoonBless'!DR27</f>
        <v>1500</v>
      </c>
      <c r="AO27" s="188">
        <f>'抽奖|MoonBless'!DS27</f>
        <v>1</v>
      </c>
    </row>
    <row r="28" spans="1:41" s="84" customFormat="1" x14ac:dyDescent="0.35">
      <c r="A28" s="162">
        <v>4514</v>
      </c>
      <c r="B28" s="123">
        <v>1</v>
      </c>
      <c r="C28" s="123">
        <v>1</v>
      </c>
      <c r="D28" s="123">
        <v>1</v>
      </c>
      <c r="E28" s="11">
        <v>-1</v>
      </c>
      <c r="F28" s="154" t="s">
        <v>700</v>
      </c>
      <c r="G28" s="155">
        <v>0</v>
      </c>
      <c r="H28" s="154" t="s">
        <v>677</v>
      </c>
      <c r="I28" s="155">
        <f>1-M28</f>
        <v>0.5</v>
      </c>
      <c r="J28" s="154" t="s">
        <v>701</v>
      </c>
      <c r="K28" s="155">
        <v>0</v>
      </c>
      <c r="L28" s="154" t="s">
        <v>702</v>
      </c>
      <c r="M28" s="155">
        <v>0.5</v>
      </c>
      <c r="N28" s="123"/>
      <c r="O28" s="155"/>
      <c r="P28" s="154"/>
      <c r="Q28" s="155"/>
      <c r="R28" s="123"/>
      <c r="S28" s="155"/>
      <c r="T28" s="154"/>
      <c r="U28" s="155"/>
      <c r="V28" s="123"/>
      <c r="W28" s="155"/>
      <c r="X28" s="154"/>
      <c r="Y28" s="155"/>
      <c r="Z28" s="170"/>
      <c r="AA28" s="176" t="str">
        <f t="shared" si="2"/>
        <v>1，正确</v>
      </c>
      <c r="AE28" s="177"/>
      <c r="AF28" s="1"/>
      <c r="AG28" s="1"/>
      <c r="AH28" s="1"/>
      <c r="AI28" s="1"/>
      <c r="AJ28" s="66" t="str">
        <f>'抽奖|MoonBless'!DN28</f>
        <v>橄榄油</v>
      </c>
      <c r="AK28" s="1">
        <f>'抽奖|MoonBless'!DO28</f>
        <v>60</v>
      </c>
      <c r="AL28" s="1">
        <f>'抽奖|MoonBless'!DP28</f>
        <v>1200</v>
      </c>
      <c r="AM28" s="1">
        <f>'抽奖|MoonBless'!DQ28</f>
        <v>2</v>
      </c>
      <c r="AN28" s="1">
        <f>'抽奖|MoonBless'!DR28</f>
        <v>1503</v>
      </c>
      <c r="AO28" s="188">
        <f>'抽奖|MoonBless'!DS28</f>
        <v>1</v>
      </c>
    </row>
    <row r="29" spans="1:41" s="84" customFormat="1" x14ac:dyDescent="0.35">
      <c r="A29" s="163">
        <v>4515</v>
      </c>
      <c r="B29" s="157">
        <v>1</v>
      </c>
      <c r="C29" s="157">
        <v>1</v>
      </c>
      <c r="D29" s="157">
        <v>1</v>
      </c>
      <c r="E29" s="158">
        <v>-1</v>
      </c>
      <c r="F29" s="159" t="s">
        <v>656</v>
      </c>
      <c r="G29" s="160">
        <v>0.4</v>
      </c>
      <c r="H29" s="159"/>
      <c r="I29" s="160"/>
      <c r="J29" s="171"/>
      <c r="K29" s="160"/>
      <c r="L29" s="171"/>
      <c r="M29" s="160"/>
      <c r="N29" s="157"/>
      <c r="O29" s="160"/>
      <c r="P29" s="171"/>
      <c r="Q29" s="160"/>
      <c r="R29" s="157"/>
      <c r="S29" s="160"/>
      <c r="T29" s="171"/>
      <c r="U29" s="160"/>
      <c r="V29" s="157"/>
      <c r="W29" s="160"/>
      <c r="X29" s="171"/>
      <c r="Y29" s="160"/>
      <c r="Z29" s="172"/>
      <c r="AA29" s="176" t="str">
        <f t="shared" si="2"/>
        <v>0.4，正确</v>
      </c>
      <c r="AE29" s="177"/>
      <c r="AF29" s="1"/>
      <c r="AG29" s="1"/>
      <c r="AH29" s="1"/>
      <c r="AI29" s="1"/>
      <c r="AJ29" s="66" t="str">
        <f>'抽奖|MoonBless'!DN29</f>
        <v>米面礼包</v>
      </c>
      <c r="AK29" s="1">
        <f>'抽奖|MoonBless'!DO29</f>
        <v>82.5</v>
      </c>
      <c r="AL29" s="1">
        <f>'抽奖|MoonBless'!DP29</f>
        <v>1650</v>
      </c>
      <c r="AM29" s="1">
        <f>'抽奖|MoonBless'!DQ29</f>
        <v>2</v>
      </c>
      <c r="AN29" s="1">
        <f>'抽奖|MoonBless'!DR29</f>
        <v>1504</v>
      </c>
      <c r="AO29" s="188">
        <f>'抽奖|MoonBless'!DS29</f>
        <v>1</v>
      </c>
    </row>
    <row r="30" spans="1:41" s="84" customFormat="1" x14ac:dyDescent="0.35">
      <c r="A30" s="148">
        <v>4516</v>
      </c>
      <c r="B30" s="149">
        <v>1</v>
      </c>
      <c r="C30" s="149">
        <v>1</v>
      </c>
      <c r="D30" s="149">
        <v>1</v>
      </c>
      <c r="E30" s="150">
        <v>-1</v>
      </c>
      <c r="F30" s="151" t="s">
        <v>698</v>
      </c>
      <c r="G30" s="152">
        <v>1</v>
      </c>
      <c r="H30" s="151"/>
      <c r="I30" s="152"/>
      <c r="J30" s="151"/>
      <c r="K30" s="152"/>
      <c r="L30" s="151"/>
      <c r="M30" s="152"/>
      <c r="N30" s="149"/>
      <c r="O30" s="152"/>
      <c r="P30" s="151"/>
      <c r="Q30" s="152"/>
      <c r="R30" s="149"/>
      <c r="S30" s="152"/>
      <c r="T30" s="151"/>
      <c r="U30" s="152"/>
      <c r="V30" s="149"/>
      <c r="W30" s="152"/>
      <c r="X30" s="151"/>
      <c r="Y30" s="152"/>
      <c r="Z30" s="169"/>
      <c r="AA30" s="176" t="str">
        <f t="shared" si="2"/>
        <v>1，正确</v>
      </c>
      <c r="AE30" s="177"/>
      <c r="AF30" s="1"/>
      <c r="AG30" s="1"/>
      <c r="AH30" s="1"/>
      <c r="AI30" s="1"/>
      <c r="AJ30" s="66" t="str">
        <f>'抽奖|MoonBless'!DN30</f>
        <v>买单券</v>
      </c>
      <c r="AK30" s="1">
        <f>'抽奖|MoonBless'!DO30</f>
        <v>0.75</v>
      </c>
      <c r="AL30" s="1">
        <f>'抽奖|MoonBless'!DP30</f>
        <v>15</v>
      </c>
      <c r="AM30" s="1">
        <f>'抽奖|MoonBless'!DQ30</f>
        <v>2</v>
      </c>
      <c r="AN30" s="1">
        <f>'抽奖|MoonBless'!DR30</f>
        <v>1213</v>
      </c>
      <c r="AO30" s="188">
        <f>'抽奖|MoonBless'!DS30</f>
        <v>1</v>
      </c>
    </row>
    <row r="31" spans="1:41" s="84" customFormat="1" x14ac:dyDescent="0.35">
      <c r="A31" s="153">
        <v>4517</v>
      </c>
      <c r="B31" s="123">
        <v>1</v>
      </c>
      <c r="C31" s="123">
        <v>1</v>
      </c>
      <c r="D31" s="123">
        <v>1</v>
      </c>
      <c r="E31" s="11">
        <v>-1</v>
      </c>
      <c r="F31" s="154" t="s">
        <v>680</v>
      </c>
      <c r="G31" s="155">
        <v>1</v>
      </c>
      <c r="H31" s="154"/>
      <c r="I31" s="155"/>
      <c r="J31" s="154"/>
      <c r="K31" s="155"/>
      <c r="L31" s="154"/>
      <c r="M31" s="155"/>
      <c r="N31" s="123"/>
      <c r="O31" s="155"/>
      <c r="P31" s="154"/>
      <c r="Q31" s="155"/>
      <c r="R31" s="123"/>
      <c r="S31" s="155"/>
      <c r="T31" s="154"/>
      <c r="U31" s="155"/>
      <c r="V31" s="123"/>
      <c r="W31" s="155"/>
      <c r="X31" s="154"/>
      <c r="Y31" s="155"/>
      <c r="Z31" s="170"/>
      <c r="AA31" s="176" t="str">
        <f t="shared" si="2"/>
        <v>1，正确</v>
      </c>
      <c r="AE31" s="177"/>
      <c r="AF31" s="1"/>
      <c r="AG31" s="1"/>
      <c r="AH31" s="1"/>
      <c r="AI31" s="1"/>
      <c r="AJ31" s="66" t="str">
        <f>'抽奖|MoonBless'!DN31</f>
        <v>超级武器碎片1</v>
      </c>
      <c r="AK31" s="1">
        <f>'抽奖|MoonBless'!DO31</f>
        <v>0.25</v>
      </c>
      <c r="AL31" s="1">
        <f>'抽奖|MoonBless'!DP31</f>
        <v>5</v>
      </c>
      <c r="AM31" s="1">
        <f>'抽奖|MoonBless'!DQ31</f>
        <v>2</v>
      </c>
      <c r="AN31" s="1">
        <f>'抽奖|MoonBless'!DR31</f>
        <v>1015</v>
      </c>
      <c r="AO31" s="188">
        <f>'抽奖|MoonBless'!DS31</f>
        <v>1</v>
      </c>
    </row>
    <row r="32" spans="1:41" s="84" customFormat="1" x14ac:dyDescent="0.35">
      <c r="A32" s="153">
        <v>4518</v>
      </c>
      <c r="B32" s="123">
        <v>1</v>
      </c>
      <c r="C32" s="123">
        <v>1</v>
      </c>
      <c r="D32" s="123">
        <v>1</v>
      </c>
      <c r="E32" s="11">
        <v>-1</v>
      </c>
      <c r="F32" s="154" t="s">
        <v>703</v>
      </c>
      <c r="G32" s="155">
        <v>0.6</v>
      </c>
      <c r="H32" s="154" t="s">
        <v>682</v>
      </c>
      <c r="I32" s="155">
        <v>0</v>
      </c>
      <c r="J32" s="154" t="s">
        <v>683</v>
      </c>
      <c r="K32" s="155">
        <f>1-G32</f>
        <v>0.4</v>
      </c>
      <c r="L32" s="154" t="s">
        <v>704</v>
      </c>
      <c r="M32" s="155">
        <v>0</v>
      </c>
      <c r="N32" s="123"/>
      <c r="O32" s="155"/>
      <c r="P32" s="154"/>
      <c r="Q32" s="155"/>
      <c r="R32" s="123"/>
      <c r="S32" s="155"/>
      <c r="T32" s="154"/>
      <c r="U32" s="155"/>
      <c r="V32" s="123"/>
      <c r="W32" s="155"/>
      <c r="X32" s="154"/>
      <c r="Y32" s="155"/>
      <c r="Z32" s="170"/>
      <c r="AA32" s="176" t="str">
        <f t="shared" si="2"/>
        <v>1，正确</v>
      </c>
      <c r="AE32" s="177"/>
      <c r="AF32" s="1"/>
      <c r="AG32" s="1"/>
      <c r="AH32" s="1"/>
      <c r="AI32" s="1"/>
      <c r="AJ32" s="66" t="str">
        <f>'抽奖|MoonBless'!DN32</f>
        <v>超级武器碎片2</v>
      </c>
      <c r="AK32" s="1">
        <f>'抽奖|MoonBless'!DO32</f>
        <v>0.5</v>
      </c>
      <c r="AL32" s="1">
        <f>'抽奖|MoonBless'!DP32</f>
        <v>10</v>
      </c>
      <c r="AM32" s="1">
        <f>'抽奖|MoonBless'!DQ32</f>
        <v>2</v>
      </c>
      <c r="AN32" s="1">
        <f>'抽奖|MoonBless'!DR32</f>
        <v>1016</v>
      </c>
      <c r="AO32" s="188">
        <f>'抽奖|MoonBless'!DS32</f>
        <v>1</v>
      </c>
    </row>
    <row r="33" spans="1:41" s="84" customFormat="1" x14ac:dyDescent="0.35">
      <c r="A33" s="153">
        <v>4519</v>
      </c>
      <c r="B33" s="123">
        <v>1</v>
      </c>
      <c r="C33" s="123">
        <v>1</v>
      </c>
      <c r="D33" s="123">
        <v>1</v>
      </c>
      <c r="E33" s="11">
        <v>-1</v>
      </c>
      <c r="F33" s="154" t="s">
        <v>703</v>
      </c>
      <c r="G33" s="155">
        <v>0</v>
      </c>
      <c r="H33" s="154" t="s">
        <v>682</v>
      </c>
      <c r="I33" s="155">
        <f>1-M33</f>
        <v>0.5</v>
      </c>
      <c r="J33" s="154" t="s">
        <v>683</v>
      </c>
      <c r="K33" s="155">
        <v>0</v>
      </c>
      <c r="L33" s="154" t="s">
        <v>704</v>
      </c>
      <c r="M33" s="155">
        <v>0.5</v>
      </c>
      <c r="N33" s="123"/>
      <c r="O33" s="155"/>
      <c r="P33" s="154"/>
      <c r="Q33" s="155"/>
      <c r="R33" s="123"/>
      <c r="S33" s="155"/>
      <c r="T33" s="154"/>
      <c r="U33" s="155"/>
      <c r="V33" s="123"/>
      <c r="W33" s="155"/>
      <c r="X33" s="154"/>
      <c r="Y33" s="155"/>
      <c r="Z33" s="170"/>
      <c r="AA33" s="176" t="str">
        <f t="shared" si="2"/>
        <v>1，正确</v>
      </c>
      <c r="AE33" s="177"/>
      <c r="AF33" s="1"/>
      <c r="AG33" s="1"/>
      <c r="AH33" s="1"/>
      <c r="AI33" s="1"/>
      <c r="AJ33" s="66" t="str">
        <f>'抽奖|MoonBless'!DN33</f>
        <v>超级武器碎片3</v>
      </c>
      <c r="AK33" s="1">
        <f>'抽奖|MoonBless'!DO33</f>
        <v>1.25</v>
      </c>
      <c r="AL33" s="1">
        <f>'抽奖|MoonBless'!DP33</f>
        <v>25</v>
      </c>
      <c r="AM33" s="1">
        <f>'抽奖|MoonBless'!DQ33</f>
        <v>2</v>
      </c>
      <c r="AN33" s="1">
        <f>'抽奖|MoonBless'!DR33</f>
        <v>1017</v>
      </c>
      <c r="AO33" s="188">
        <f>'抽奖|MoonBless'!DS33</f>
        <v>1</v>
      </c>
    </row>
    <row r="34" spans="1:41" s="84" customFormat="1" ht="16.2" thickBot="1" x14ac:dyDescent="0.4">
      <c r="A34" s="156">
        <v>4520</v>
      </c>
      <c r="B34" s="157">
        <v>1</v>
      </c>
      <c r="C34" s="157">
        <v>1</v>
      </c>
      <c r="D34" s="157">
        <v>1</v>
      </c>
      <c r="E34" s="158">
        <v>-1</v>
      </c>
      <c r="F34" s="159" t="s">
        <v>656</v>
      </c>
      <c r="G34" s="160">
        <v>0.4</v>
      </c>
      <c r="H34" s="159"/>
      <c r="I34" s="160"/>
      <c r="J34" s="171"/>
      <c r="K34" s="160"/>
      <c r="L34" s="171"/>
      <c r="M34" s="160"/>
      <c r="N34" s="157"/>
      <c r="O34" s="160"/>
      <c r="P34" s="171"/>
      <c r="Q34" s="160"/>
      <c r="R34" s="157"/>
      <c r="S34" s="160"/>
      <c r="T34" s="171"/>
      <c r="U34" s="160"/>
      <c r="V34" s="157"/>
      <c r="W34" s="160"/>
      <c r="X34" s="171"/>
      <c r="Y34" s="160"/>
      <c r="Z34" s="172"/>
      <c r="AA34" s="176" t="str">
        <f t="shared" si="2"/>
        <v>0.4，正确</v>
      </c>
      <c r="AE34" s="177"/>
      <c r="AF34" s="1"/>
      <c r="AG34" s="1"/>
      <c r="AH34" s="1"/>
      <c r="AI34" s="1"/>
      <c r="AJ34" s="66" t="str">
        <f>'抽奖|MoonBless'!DN34</f>
        <v>超级武器碎片4</v>
      </c>
      <c r="AK34" s="1">
        <f>'抽奖|MoonBless'!DO34</f>
        <v>2.5</v>
      </c>
      <c r="AL34" s="1">
        <f>'抽奖|MoonBless'!DP34</f>
        <v>50</v>
      </c>
      <c r="AM34" s="1">
        <f>'抽奖|MoonBless'!DQ34</f>
        <v>2</v>
      </c>
      <c r="AN34" s="1">
        <f>'抽奖|MoonBless'!DR34</f>
        <v>1018</v>
      </c>
      <c r="AO34" s="188">
        <f>'抽奖|MoonBless'!DS34</f>
        <v>1</v>
      </c>
    </row>
    <row r="35" spans="1:41" s="84" customFormat="1" ht="16.2" x14ac:dyDescent="0.35">
      <c r="A35" s="84">
        <v>4701</v>
      </c>
      <c r="B35" s="84">
        <v>1</v>
      </c>
      <c r="C35" s="84">
        <v>1</v>
      </c>
      <c r="D35" s="84">
        <v>1</v>
      </c>
      <c r="E35" s="1">
        <v>-1</v>
      </c>
      <c r="F35" s="39" t="s">
        <v>705</v>
      </c>
      <c r="G35" s="146">
        <v>0.27915000000000001</v>
      </c>
      <c r="H35" s="39" t="s">
        <v>706</v>
      </c>
      <c r="I35" s="146">
        <v>0.24198250728862999</v>
      </c>
      <c r="J35" s="39" t="s">
        <v>707</v>
      </c>
      <c r="K35" s="146">
        <v>0.233236151603499</v>
      </c>
      <c r="L35" s="39" t="s">
        <v>708</v>
      </c>
      <c r="M35" s="146">
        <v>0.233236151603499</v>
      </c>
      <c r="N35" s="39" t="s">
        <v>709</v>
      </c>
      <c r="O35" s="146">
        <v>1.23951895043732E-2</v>
      </c>
      <c r="P35" s="39"/>
      <c r="Q35" s="146"/>
      <c r="R35" s="39"/>
      <c r="S35" s="146"/>
      <c r="T35" s="39"/>
      <c r="U35" s="146"/>
      <c r="V35" s="39"/>
      <c r="W35" s="146"/>
      <c r="X35" s="39"/>
      <c r="Y35" s="146"/>
      <c r="Z35" s="173" t="s">
        <v>692</v>
      </c>
      <c r="AA35" s="176" t="str">
        <f t="shared" si="0"/>
        <v>1，正确</v>
      </c>
      <c r="AB35" s="173"/>
      <c r="AC35" s="177" t="s">
        <v>710</v>
      </c>
      <c r="AE35" s="177"/>
      <c r="AJ35" s="66" t="s">
        <v>1881</v>
      </c>
      <c r="AK35" s="12">
        <v>1</v>
      </c>
      <c r="AL35" s="12">
        <v>10</v>
      </c>
      <c r="AM35" s="1">
        <v>4</v>
      </c>
      <c r="AN35" s="1">
        <v>7001</v>
      </c>
      <c r="AO35" s="188">
        <v>1</v>
      </c>
    </row>
    <row r="36" spans="1:41" s="84" customFormat="1" ht="16.2" x14ac:dyDescent="0.35">
      <c r="A36" s="84">
        <v>4702</v>
      </c>
      <c r="B36" s="84">
        <v>1</v>
      </c>
      <c r="C36" s="84">
        <v>1</v>
      </c>
      <c r="D36" s="84">
        <v>1</v>
      </c>
      <c r="E36" s="1">
        <v>-1</v>
      </c>
      <c r="F36" s="39" t="s">
        <v>711</v>
      </c>
      <c r="G36" s="146">
        <v>0.28279500000000002</v>
      </c>
      <c r="H36" s="39" t="s">
        <v>712</v>
      </c>
      <c r="I36" s="146">
        <v>0.23623907394283</v>
      </c>
      <c r="J36" s="39" t="s">
        <v>713</v>
      </c>
      <c r="K36" s="146">
        <v>0.23623907394283</v>
      </c>
      <c r="L36" s="39" t="s">
        <v>714</v>
      </c>
      <c r="M36" s="146">
        <v>0.23623907394283</v>
      </c>
      <c r="N36" s="39" t="s">
        <v>715</v>
      </c>
      <c r="O36" s="146">
        <v>8.4877781715096395E-3</v>
      </c>
      <c r="P36" s="39"/>
      <c r="Q36" s="146"/>
      <c r="R36" s="39"/>
      <c r="S36" s="146"/>
      <c r="T36" s="39"/>
      <c r="U36" s="146"/>
      <c r="V36" s="39"/>
      <c r="W36" s="146"/>
      <c r="X36" s="39"/>
      <c r="Y36" s="146"/>
      <c r="Z36" s="173" t="s">
        <v>694</v>
      </c>
      <c r="AA36" s="176" t="str">
        <f t="shared" si="0"/>
        <v>1，正确</v>
      </c>
      <c r="AB36" s="173"/>
      <c r="AC36" s="68"/>
      <c r="AE36" s="177"/>
      <c r="AJ36" s="66" t="s">
        <v>1882</v>
      </c>
      <c r="AK36" s="12">
        <v>1</v>
      </c>
      <c r="AL36" s="12">
        <v>10</v>
      </c>
      <c r="AM36" s="1">
        <v>4</v>
      </c>
      <c r="AN36" s="1">
        <v>7002</v>
      </c>
      <c r="AO36" s="188">
        <v>1</v>
      </c>
    </row>
    <row r="37" spans="1:41" s="84" customFormat="1" ht="16.2" x14ac:dyDescent="0.35">
      <c r="A37" s="84">
        <v>4703</v>
      </c>
      <c r="B37" s="84">
        <v>1</v>
      </c>
      <c r="C37" s="84">
        <v>1</v>
      </c>
      <c r="D37" s="84">
        <v>1</v>
      </c>
      <c r="E37" s="1">
        <v>-1</v>
      </c>
      <c r="F37" s="39" t="s">
        <v>716</v>
      </c>
      <c r="G37" s="146">
        <v>0.21572</v>
      </c>
      <c r="H37" s="39" t="s">
        <v>717</v>
      </c>
      <c r="I37" s="146">
        <v>0.23830012576951101</v>
      </c>
      <c r="J37" s="39" t="s">
        <v>718</v>
      </c>
      <c r="K37" s="146">
        <v>0.26477791752167901</v>
      </c>
      <c r="L37" s="39" t="s">
        <v>719</v>
      </c>
      <c r="M37" s="146">
        <v>0.26477791752167901</v>
      </c>
      <c r="N37" s="39" t="s">
        <v>720</v>
      </c>
      <c r="O37" s="146">
        <v>1.6424039187131902E-2</v>
      </c>
      <c r="P37" s="39"/>
      <c r="Q37" s="146"/>
      <c r="R37" s="39"/>
      <c r="S37" s="146"/>
      <c r="T37" s="39"/>
      <c r="U37" s="146"/>
      <c r="V37" s="39"/>
      <c r="W37" s="146"/>
      <c r="X37" s="39"/>
      <c r="Y37" s="146"/>
      <c r="Z37" s="173" t="s">
        <v>696</v>
      </c>
      <c r="AA37" s="176" t="str">
        <f t="shared" si="0"/>
        <v>1，正确</v>
      </c>
      <c r="AB37" s="173"/>
      <c r="AC37" s="68"/>
      <c r="AE37" s="177"/>
      <c r="AJ37" s="425" t="s">
        <v>1884</v>
      </c>
      <c r="AK37" s="12">
        <v>1</v>
      </c>
      <c r="AL37" s="12">
        <v>10</v>
      </c>
      <c r="AM37" s="84">
        <v>4</v>
      </c>
      <c r="AN37" s="1">
        <v>7003</v>
      </c>
      <c r="AO37" s="188">
        <v>1</v>
      </c>
    </row>
    <row r="38" spans="1:41" s="84" customFormat="1" ht="16.2" x14ac:dyDescent="0.35">
      <c r="A38" s="84">
        <v>4704</v>
      </c>
      <c r="B38" s="84">
        <v>1</v>
      </c>
      <c r="C38" s="84">
        <v>1</v>
      </c>
      <c r="D38" s="84">
        <v>1</v>
      </c>
      <c r="E38" s="1">
        <v>-1</v>
      </c>
      <c r="F38" s="39" t="s">
        <v>721</v>
      </c>
      <c r="G38" s="146">
        <v>0.206459</v>
      </c>
      <c r="H38" s="39" t="s">
        <v>709</v>
      </c>
      <c r="I38" s="146">
        <v>0.25904260505020998</v>
      </c>
      <c r="J38" s="39" t="s">
        <v>722</v>
      </c>
      <c r="K38" s="146">
        <v>0.25998505085957602</v>
      </c>
      <c r="L38" s="39" t="s">
        <v>723</v>
      </c>
      <c r="M38" s="146">
        <v>0.25998505085957602</v>
      </c>
      <c r="N38" s="39" t="s">
        <v>724</v>
      </c>
      <c r="O38" s="146">
        <v>1.45282932306393E-2</v>
      </c>
      <c r="P38" s="39"/>
      <c r="Q38" s="146"/>
      <c r="R38" s="39"/>
      <c r="S38" s="146"/>
      <c r="T38" s="39"/>
      <c r="U38" s="146"/>
      <c r="V38" s="39"/>
      <c r="W38" s="146"/>
      <c r="X38" s="39"/>
      <c r="Y38" s="146"/>
      <c r="Z38" s="173" t="s">
        <v>697</v>
      </c>
      <c r="AA38" s="176" t="str">
        <f t="shared" si="0"/>
        <v>1，正确</v>
      </c>
      <c r="AB38" s="177" t="s">
        <v>725</v>
      </c>
      <c r="AC38" s="68" t="s">
        <v>726</v>
      </c>
      <c r="AD38" s="84" t="s">
        <v>727</v>
      </c>
      <c r="AE38" s="177"/>
      <c r="AJ38" s="425" t="s">
        <v>1902</v>
      </c>
      <c r="AK38" s="12">
        <v>1</v>
      </c>
      <c r="AL38" s="12">
        <v>10</v>
      </c>
      <c r="AM38" s="84">
        <v>2</v>
      </c>
      <c r="AN38" s="1">
        <v>2300</v>
      </c>
      <c r="AO38" s="188">
        <v>1</v>
      </c>
    </row>
    <row r="39" spans="1:41" x14ac:dyDescent="0.35">
      <c r="A39" s="1">
        <v>4601</v>
      </c>
      <c r="B39" s="1">
        <v>3</v>
      </c>
      <c r="C39" s="1">
        <v>1</v>
      </c>
      <c r="D39" s="1">
        <v>1</v>
      </c>
      <c r="E39" s="164">
        <f>$AB39/(60*5)/$AD$39*50%/RIGHT(F39,1)/3+$AB39/(60*5)/$AD$39*25%/RIGHT(H39,1)/3+$AB39/(60*5)/$AD$39*25%/RIGHT(J39,1)/3</f>
        <v>2.3148148148148151E-3</v>
      </c>
      <c r="F39" s="39" t="s">
        <v>665</v>
      </c>
      <c r="G39" s="146">
        <f>$AB39/(60*5)/$AD$39*50%/RIGHT(F39,1)/3</f>
        <v>1.1574074074074076E-3</v>
      </c>
      <c r="H39" s="39" t="s">
        <v>666</v>
      </c>
      <c r="I39" s="146">
        <f>$AB39/(60*5)/$AD$39*25%/RIGHT(H39,1)/3</f>
        <v>5.7870370370370378E-4</v>
      </c>
      <c r="J39" s="39" t="s">
        <v>667</v>
      </c>
      <c r="K39" s="146">
        <f>$AB39/(60*5)/$AD$39*25%/RIGHT(J39,1)/3</f>
        <v>5.7870370370370378E-4</v>
      </c>
      <c r="L39" s="39"/>
      <c r="P39" s="39"/>
      <c r="T39" s="39"/>
      <c r="X39" s="39"/>
      <c r="AA39" s="175" t="str">
        <f t="shared" si="0"/>
        <v>0.00231481481481482，正确</v>
      </c>
      <c r="AB39" s="63">
        <v>2</v>
      </c>
      <c r="AC39" s="184">
        <f t="shared" ref="AC39:AC88" si="3">G39+I39+K39+M39</f>
        <v>2.3148148148148151E-3</v>
      </c>
      <c r="AD39" s="185">
        <v>0.96</v>
      </c>
      <c r="AF39" s="84"/>
      <c r="AG39" s="84"/>
      <c r="AJ39" s="425" t="s">
        <v>1897</v>
      </c>
      <c r="AK39" s="12">
        <v>1</v>
      </c>
      <c r="AL39" s="12">
        <v>10</v>
      </c>
      <c r="AM39" s="84">
        <v>2</v>
      </c>
      <c r="AN39" s="84">
        <v>2301</v>
      </c>
      <c r="AO39" s="188">
        <v>1</v>
      </c>
    </row>
    <row r="40" spans="1:41" x14ac:dyDescent="0.35">
      <c r="A40" s="1">
        <v>4602</v>
      </c>
      <c r="B40" s="1">
        <v>3</v>
      </c>
      <c r="C40" s="1">
        <v>1</v>
      </c>
      <c r="D40" s="1">
        <v>1</v>
      </c>
      <c r="E40" s="164">
        <f t="shared" ref="E40:E88" si="4">$AB40/(60*5)/$AD$39*50%/RIGHT(F40,1)/3+$AB40/(60*5)/$AD$39*25%/RIGHT(H40,1)/3+$AB40/(60*5)/$AD$39*25%/RIGHT(J40,1)/3</f>
        <v>2.3148148148148151E-3</v>
      </c>
      <c r="F40" s="39" t="s">
        <v>665</v>
      </c>
      <c r="G40" s="146">
        <f t="shared" ref="G40:G88" si="5">$AB40/(60*5)/$AD$39*50%/RIGHT(F40,1)/3</f>
        <v>1.1574074074074076E-3</v>
      </c>
      <c r="H40" s="39" t="s">
        <v>666</v>
      </c>
      <c r="I40" s="146">
        <f t="shared" ref="I40:I88" si="6">$AB40/(60*5)/$AD$39*25%/RIGHT(H40,1)/3</f>
        <v>5.7870370370370378E-4</v>
      </c>
      <c r="J40" s="39" t="s">
        <v>667</v>
      </c>
      <c r="K40" s="146">
        <f t="shared" ref="K40:K88" si="7">$AB40/(60*5)/$AD$39*25%/RIGHT(J40,1)/3</f>
        <v>5.7870370370370378E-4</v>
      </c>
      <c r="AA40" s="175" t="str">
        <f t="shared" si="0"/>
        <v>0.00231481481481482，正确</v>
      </c>
      <c r="AB40" s="63">
        <v>2</v>
      </c>
      <c r="AC40" s="184">
        <f t="shared" si="3"/>
        <v>2.3148148148148151E-3</v>
      </c>
      <c r="AJ40" s="425" t="s">
        <v>1899</v>
      </c>
      <c r="AK40" s="12">
        <v>1</v>
      </c>
      <c r="AL40" s="12">
        <v>10</v>
      </c>
      <c r="AM40" s="84">
        <v>2</v>
      </c>
      <c r="AN40" s="1">
        <v>2302</v>
      </c>
      <c r="AO40" s="188">
        <v>1</v>
      </c>
    </row>
    <row r="41" spans="1:41" x14ac:dyDescent="0.35">
      <c r="A41" s="1">
        <v>4603</v>
      </c>
      <c r="B41" s="1">
        <v>3</v>
      </c>
      <c r="C41" s="1">
        <v>1</v>
      </c>
      <c r="D41" s="1">
        <v>1</v>
      </c>
      <c r="E41" s="164">
        <f t="shared" si="4"/>
        <v>3.4722222222222225E-3</v>
      </c>
      <c r="F41" s="39" t="s">
        <v>665</v>
      </c>
      <c r="G41" s="146">
        <f t="shared" si="5"/>
        <v>1.7361111111111112E-3</v>
      </c>
      <c r="H41" s="39" t="s">
        <v>666</v>
      </c>
      <c r="I41" s="146">
        <f t="shared" si="6"/>
        <v>8.6805555555555562E-4</v>
      </c>
      <c r="J41" s="39" t="s">
        <v>667</v>
      </c>
      <c r="K41" s="146">
        <f t="shared" si="7"/>
        <v>8.6805555555555562E-4</v>
      </c>
      <c r="AA41" s="175" t="str">
        <f t="shared" si="0"/>
        <v>0.00347222222222222，正确</v>
      </c>
      <c r="AB41" s="63">
        <v>3</v>
      </c>
      <c r="AC41" s="184">
        <f t="shared" si="3"/>
        <v>3.4722222222222225E-3</v>
      </c>
      <c r="AF41" s="58"/>
      <c r="AG41" s="186"/>
      <c r="AH41" s="186"/>
      <c r="AJ41" s="425" t="s">
        <v>1900</v>
      </c>
      <c r="AK41" s="12">
        <v>1</v>
      </c>
      <c r="AL41" s="12">
        <v>10</v>
      </c>
      <c r="AM41" s="84">
        <v>2</v>
      </c>
      <c r="AN41" s="84">
        <v>2303</v>
      </c>
      <c r="AO41" s="188">
        <v>1</v>
      </c>
    </row>
    <row r="42" spans="1:41" x14ac:dyDescent="0.35">
      <c r="A42" s="1">
        <v>4604</v>
      </c>
      <c r="B42" s="1">
        <v>3</v>
      </c>
      <c r="C42" s="1">
        <v>1</v>
      </c>
      <c r="D42" s="1">
        <v>1</v>
      </c>
      <c r="E42" s="164">
        <f t="shared" si="4"/>
        <v>4.6296296296296302E-3</v>
      </c>
      <c r="F42" s="39" t="s">
        <v>665</v>
      </c>
      <c r="G42" s="146">
        <f t="shared" si="5"/>
        <v>2.3148148148148151E-3</v>
      </c>
      <c r="H42" s="39" t="s">
        <v>666</v>
      </c>
      <c r="I42" s="146">
        <f t="shared" si="6"/>
        <v>1.1574074074074076E-3</v>
      </c>
      <c r="J42" s="39" t="s">
        <v>667</v>
      </c>
      <c r="K42" s="146">
        <f t="shared" si="7"/>
        <v>1.1574074074074076E-3</v>
      </c>
      <c r="AA42" s="175" t="str">
        <f t="shared" si="0"/>
        <v>0.00462962962962963，正确</v>
      </c>
      <c r="AB42" s="63">
        <v>4</v>
      </c>
      <c r="AC42" s="184">
        <f t="shared" si="3"/>
        <v>4.6296296296296302E-3</v>
      </c>
      <c r="AG42" s="187"/>
      <c r="AH42" s="187"/>
      <c r="AJ42" s="66" t="s">
        <v>1901</v>
      </c>
      <c r="AK42" s="12">
        <v>1</v>
      </c>
      <c r="AL42" s="12">
        <v>10</v>
      </c>
      <c r="AM42" s="84">
        <v>2</v>
      </c>
      <c r="AN42" s="1">
        <v>2304</v>
      </c>
      <c r="AO42" s="188">
        <v>1</v>
      </c>
    </row>
    <row r="43" spans="1:41" x14ac:dyDescent="0.35">
      <c r="A43" s="1">
        <v>4605</v>
      </c>
      <c r="B43" s="1">
        <v>3</v>
      </c>
      <c r="C43" s="1">
        <v>1</v>
      </c>
      <c r="D43" s="1">
        <v>1</v>
      </c>
      <c r="E43" s="164">
        <f t="shared" si="4"/>
        <v>5.7870370370370376E-3</v>
      </c>
      <c r="F43" s="39" t="s">
        <v>665</v>
      </c>
      <c r="G43" s="146">
        <f t="shared" si="5"/>
        <v>2.8935185185185188E-3</v>
      </c>
      <c r="H43" s="39" t="s">
        <v>666</v>
      </c>
      <c r="I43" s="146">
        <f t="shared" si="6"/>
        <v>1.4467592592592594E-3</v>
      </c>
      <c r="J43" s="39" t="s">
        <v>667</v>
      </c>
      <c r="K43" s="146">
        <f t="shared" si="7"/>
        <v>1.4467592592592594E-3</v>
      </c>
      <c r="AA43" s="175" t="str">
        <f t="shared" si="0"/>
        <v>0.00578703703703704，正确</v>
      </c>
      <c r="AB43" s="63">
        <v>5</v>
      </c>
      <c r="AC43" s="184">
        <f t="shared" si="3"/>
        <v>5.7870370370370376E-3</v>
      </c>
    </row>
    <row r="44" spans="1:41" x14ac:dyDescent="0.35">
      <c r="A44" s="1">
        <v>4606</v>
      </c>
      <c r="B44" s="1">
        <v>3</v>
      </c>
      <c r="C44" s="1">
        <v>1</v>
      </c>
      <c r="D44" s="1">
        <v>1</v>
      </c>
      <c r="E44" s="164">
        <f t="shared" si="4"/>
        <v>5.7870370370370376E-3</v>
      </c>
      <c r="F44" s="39" t="s">
        <v>665</v>
      </c>
      <c r="G44" s="146">
        <f t="shared" si="5"/>
        <v>2.8935185185185188E-3</v>
      </c>
      <c r="H44" s="39" t="s">
        <v>666</v>
      </c>
      <c r="I44" s="146">
        <f t="shared" si="6"/>
        <v>1.4467592592592594E-3</v>
      </c>
      <c r="J44" s="39" t="s">
        <v>667</v>
      </c>
      <c r="K44" s="146">
        <f t="shared" si="7"/>
        <v>1.4467592592592594E-3</v>
      </c>
      <c r="AA44" s="175" t="str">
        <f t="shared" si="0"/>
        <v>0.00578703703703704，正确</v>
      </c>
      <c r="AB44" s="63">
        <v>5</v>
      </c>
      <c r="AC44" s="184">
        <f t="shared" si="3"/>
        <v>5.7870370370370376E-3</v>
      </c>
    </row>
    <row r="45" spans="1:41" x14ac:dyDescent="0.35">
      <c r="A45" s="1">
        <v>4607</v>
      </c>
      <c r="B45" s="1">
        <v>3</v>
      </c>
      <c r="C45" s="1">
        <v>1</v>
      </c>
      <c r="D45" s="1">
        <v>1</v>
      </c>
      <c r="E45" s="164">
        <f t="shared" si="4"/>
        <v>6.9444444444444449E-3</v>
      </c>
      <c r="F45" s="39" t="s">
        <v>665</v>
      </c>
      <c r="G45" s="146">
        <f t="shared" si="5"/>
        <v>3.4722222222222225E-3</v>
      </c>
      <c r="H45" s="39" t="s">
        <v>666</v>
      </c>
      <c r="I45" s="146">
        <f t="shared" si="6"/>
        <v>1.7361111111111112E-3</v>
      </c>
      <c r="J45" s="39" t="s">
        <v>667</v>
      </c>
      <c r="K45" s="146">
        <f t="shared" si="7"/>
        <v>1.7361111111111112E-3</v>
      </c>
      <c r="AA45" s="175" t="str">
        <f t="shared" si="0"/>
        <v>0.00694444444444444，正确</v>
      </c>
      <c r="AB45" s="63">
        <v>6</v>
      </c>
      <c r="AC45" s="184">
        <f t="shared" si="3"/>
        <v>6.9444444444444449E-3</v>
      </c>
    </row>
    <row r="46" spans="1:41" x14ac:dyDescent="0.35">
      <c r="A46" s="1">
        <v>4608</v>
      </c>
      <c r="B46" s="1">
        <v>3</v>
      </c>
      <c r="C46" s="1">
        <v>1</v>
      </c>
      <c r="D46" s="1">
        <v>1</v>
      </c>
      <c r="E46" s="164">
        <f t="shared" si="4"/>
        <v>8.1018518518518514E-3</v>
      </c>
      <c r="F46" s="39" t="s">
        <v>665</v>
      </c>
      <c r="G46" s="146">
        <f t="shared" si="5"/>
        <v>4.0509259259259257E-3</v>
      </c>
      <c r="H46" s="39" t="s">
        <v>666</v>
      </c>
      <c r="I46" s="146">
        <f t="shared" si="6"/>
        <v>2.0254629629629629E-3</v>
      </c>
      <c r="J46" s="39" t="s">
        <v>667</v>
      </c>
      <c r="K46" s="146">
        <f t="shared" si="7"/>
        <v>2.0254629629629629E-3</v>
      </c>
      <c r="AA46" s="175" t="str">
        <f t="shared" si="0"/>
        <v>0.00810185185185185，正确</v>
      </c>
      <c r="AB46" s="63">
        <v>7</v>
      </c>
      <c r="AC46" s="184">
        <f t="shared" si="3"/>
        <v>8.1018518518518514E-3</v>
      </c>
    </row>
    <row r="47" spans="1:41" x14ac:dyDescent="0.35">
      <c r="A47" s="1">
        <v>4609</v>
      </c>
      <c r="B47" s="1">
        <v>3</v>
      </c>
      <c r="C47" s="1">
        <v>1</v>
      </c>
      <c r="D47" s="1">
        <v>1</v>
      </c>
      <c r="E47" s="164">
        <f t="shared" si="4"/>
        <v>4.6296296296296302E-3</v>
      </c>
      <c r="F47" s="39" t="s">
        <v>665</v>
      </c>
      <c r="G47" s="146">
        <f t="shared" si="5"/>
        <v>2.3148148148148151E-3</v>
      </c>
      <c r="H47" s="39" t="s">
        <v>666</v>
      </c>
      <c r="I47" s="146">
        <f t="shared" si="6"/>
        <v>1.1574074074074076E-3</v>
      </c>
      <c r="J47" s="39" t="s">
        <v>667</v>
      </c>
      <c r="K47" s="146">
        <f t="shared" si="7"/>
        <v>1.1574074074074076E-3</v>
      </c>
      <c r="AA47" s="175" t="str">
        <f t="shared" si="0"/>
        <v>0.00462962962962963，正确</v>
      </c>
      <c r="AB47" s="63">
        <v>4</v>
      </c>
      <c r="AC47" s="184">
        <f t="shared" si="3"/>
        <v>4.6296296296296302E-3</v>
      </c>
    </row>
    <row r="48" spans="1:41" x14ac:dyDescent="0.35">
      <c r="A48" s="1">
        <v>4610</v>
      </c>
      <c r="B48" s="1">
        <v>3</v>
      </c>
      <c r="C48" s="1">
        <v>1</v>
      </c>
      <c r="D48" s="1">
        <v>1</v>
      </c>
      <c r="E48" s="164">
        <f t="shared" si="4"/>
        <v>1.1574074074074075E-2</v>
      </c>
      <c r="F48" s="39" t="s">
        <v>665</v>
      </c>
      <c r="G48" s="146">
        <f t="shared" si="5"/>
        <v>5.7870370370370376E-3</v>
      </c>
      <c r="H48" s="39" t="s">
        <v>666</v>
      </c>
      <c r="I48" s="146">
        <f t="shared" si="6"/>
        <v>2.8935185185185188E-3</v>
      </c>
      <c r="J48" s="39" t="s">
        <v>667</v>
      </c>
      <c r="K48" s="146">
        <f t="shared" si="7"/>
        <v>2.8935185185185188E-3</v>
      </c>
      <c r="AA48" s="175" t="str">
        <f t="shared" si="0"/>
        <v>0.0115740740740741，正确</v>
      </c>
      <c r="AB48" s="63">
        <v>10</v>
      </c>
      <c r="AC48" s="184">
        <f t="shared" si="3"/>
        <v>1.1574074074074075E-2</v>
      </c>
    </row>
    <row r="49" spans="1:29" x14ac:dyDescent="0.35">
      <c r="A49" s="1">
        <v>4611</v>
      </c>
      <c r="B49" s="1">
        <v>3</v>
      </c>
      <c r="C49" s="1">
        <v>1</v>
      </c>
      <c r="D49" s="1">
        <v>1</v>
      </c>
      <c r="E49" s="164">
        <f t="shared" si="4"/>
        <v>1.388888888888889E-2</v>
      </c>
      <c r="F49" s="39" t="s">
        <v>665</v>
      </c>
      <c r="G49" s="146">
        <f t="shared" si="5"/>
        <v>6.9444444444444449E-3</v>
      </c>
      <c r="H49" s="39" t="s">
        <v>666</v>
      </c>
      <c r="I49" s="146">
        <f t="shared" si="6"/>
        <v>3.4722222222222225E-3</v>
      </c>
      <c r="J49" s="39" t="s">
        <v>667</v>
      </c>
      <c r="K49" s="146">
        <f t="shared" si="7"/>
        <v>3.4722222222222225E-3</v>
      </c>
      <c r="AA49" s="175" t="str">
        <f t="shared" si="0"/>
        <v>0.0138888888888889，正确</v>
      </c>
      <c r="AB49" s="63">
        <v>12</v>
      </c>
      <c r="AC49" s="184">
        <f t="shared" si="3"/>
        <v>1.388888888888889E-2</v>
      </c>
    </row>
    <row r="50" spans="1:29" x14ac:dyDescent="0.35">
      <c r="A50" s="1">
        <v>4612</v>
      </c>
      <c r="B50" s="1">
        <v>3</v>
      </c>
      <c r="C50" s="1">
        <v>1</v>
      </c>
      <c r="D50" s="1">
        <v>1</v>
      </c>
      <c r="E50" s="164">
        <f t="shared" si="4"/>
        <v>1.388888888888889E-2</v>
      </c>
      <c r="F50" s="39" t="s">
        <v>665</v>
      </c>
      <c r="G50" s="146">
        <f t="shared" si="5"/>
        <v>6.9444444444444449E-3</v>
      </c>
      <c r="H50" s="39" t="s">
        <v>666</v>
      </c>
      <c r="I50" s="146">
        <f t="shared" si="6"/>
        <v>3.4722222222222225E-3</v>
      </c>
      <c r="J50" s="39" t="s">
        <v>667</v>
      </c>
      <c r="K50" s="146">
        <f t="shared" si="7"/>
        <v>3.4722222222222225E-3</v>
      </c>
      <c r="AA50" s="175" t="str">
        <f t="shared" si="0"/>
        <v>0.0138888888888889，正确</v>
      </c>
      <c r="AB50" s="63">
        <v>12</v>
      </c>
      <c r="AC50" s="184">
        <f t="shared" si="3"/>
        <v>1.388888888888889E-2</v>
      </c>
    </row>
    <row r="51" spans="1:29" x14ac:dyDescent="0.35">
      <c r="A51" s="1">
        <v>4613</v>
      </c>
      <c r="B51" s="1">
        <v>3</v>
      </c>
      <c r="C51" s="1">
        <v>1</v>
      </c>
      <c r="D51" s="1">
        <v>1</v>
      </c>
      <c r="E51" s="164">
        <f t="shared" si="4"/>
        <v>2.0833333333333332E-2</v>
      </c>
      <c r="F51" s="39" t="s">
        <v>665</v>
      </c>
      <c r="G51" s="146">
        <f t="shared" si="5"/>
        <v>1.0416666666666666E-2</v>
      </c>
      <c r="H51" s="39" t="s">
        <v>666</v>
      </c>
      <c r="I51" s="146">
        <f t="shared" si="6"/>
        <v>5.208333333333333E-3</v>
      </c>
      <c r="J51" s="39" t="s">
        <v>667</v>
      </c>
      <c r="K51" s="146">
        <f t="shared" si="7"/>
        <v>5.208333333333333E-3</v>
      </c>
      <c r="AA51" s="175" t="str">
        <f t="shared" si="0"/>
        <v>0.0208333333333333，正确</v>
      </c>
      <c r="AB51" s="63">
        <v>18</v>
      </c>
      <c r="AC51" s="184">
        <f t="shared" si="3"/>
        <v>2.0833333333333332E-2</v>
      </c>
    </row>
    <row r="52" spans="1:29" x14ac:dyDescent="0.35">
      <c r="A52" s="1">
        <v>4614</v>
      </c>
      <c r="B52" s="1">
        <v>3</v>
      </c>
      <c r="C52" s="1">
        <v>1</v>
      </c>
      <c r="D52" s="1">
        <v>1</v>
      </c>
      <c r="E52" s="164">
        <f t="shared" si="4"/>
        <v>2.314814814814815E-2</v>
      </c>
      <c r="F52" s="39" t="s">
        <v>665</v>
      </c>
      <c r="G52" s="146">
        <f t="shared" si="5"/>
        <v>1.1574074074074075E-2</v>
      </c>
      <c r="H52" s="39" t="s">
        <v>666</v>
      </c>
      <c r="I52" s="146">
        <f t="shared" si="6"/>
        <v>5.7870370370370376E-3</v>
      </c>
      <c r="J52" s="39" t="s">
        <v>667</v>
      </c>
      <c r="K52" s="146">
        <f t="shared" si="7"/>
        <v>5.7870370370370376E-3</v>
      </c>
      <c r="AA52" s="175" t="str">
        <f t="shared" si="0"/>
        <v>0.0231481481481482，正确</v>
      </c>
      <c r="AB52" s="63">
        <v>20</v>
      </c>
      <c r="AC52" s="184">
        <f t="shared" si="3"/>
        <v>2.314814814814815E-2</v>
      </c>
    </row>
    <row r="53" spans="1:29" x14ac:dyDescent="0.35">
      <c r="A53" s="1">
        <v>4615</v>
      </c>
      <c r="B53" s="1">
        <v>3</v>
      </c>
      <c r="C53" s="1">
        <v>1</v>
      </c>
      <c r="D53" s="1">
        <v>1</v>
      </c>
      <c r="E53" s="164">
        <f t="shared" si="4"/>
        <v>2.314814814814815E-2</v>
      </c>
      <c r="F53" s="39" t="s">
        <v>665</v>
      </c>
      <c r="G53" s="146">
        <f t="shared" si="5"/>
        <v>1.1574074074074075E-2</v>
      </c>
      <c r="H53" s="39" t="s">
        <v>666</v>
      </c>
      <c r="I53" s="146">
        <f t="shared" si="6"/>
        <v>5.7870370370370376E-3</v>
      </c>
      <c r="J53" s="39" t="s">
        <v>667</v>
      </c>
      <c r="K53" s="146">
        <f t="shared" si="7"/>
        <v>5.7870370370370376E-3</v>
      </c>
      <c r="AA53" s="175" t="str">
        <f t="shared" si="0"/>
        <v>0.0231481481481482，正确</v>
      </c>
      <c r="AB53" s="63">
        <v>20</v>
      </c>
      <c r="AC53" s="184">
        <f t="shared" si="3"/>
        <v>2.314814814814815E-2</v>
      </c>
    </row>
    <row r="54" spans="1:29" x14ac:dyDescent="0.35">
      <c r="A54" s="1">
        <v>4616</v>
      </c>
      <c r="B54" s="1">
        <v>3</v>
      </c>
      <c r="C54" s="1">
        <v>1</v>
      </c>
      <c r="D54" s="1">
        <v>1</v>
      </c>
      <c r="E54" s="164">
        <f t="shared" si="4"/>
        <v>2.314814814814815E-2</v>
      </c>
      <c r="F54" s="39" t="s">
        <v>665</v>
      </c>
      <c r="G54" s="146">
        <f t="shared" si="5"/>
        <v>1.1574074074074075E-2</v>
      </c>
      <c r="H54" s="39" t="s">
        <v>666</v>
      </c>
      <c r="I54" s="146">
        <f t="shared" si="6"/>
        <v>5.7870370370370376E-3</v>
      </c>
      <c r="J54" s="39" t="s">
        <v>667</v>
      </c>
      <c r="K54" s="146">
        <f t="shared" si="7"/>
        <v>5.7870370370370376E-3</v>
      </c>
      <c r="AA54" s="175" t="str">
        <f t="shared" si="0"/>
        <v>0.0231481481481482，正确</v>
      </c>
      <c r="AB54" s="63">
        <v>20</v>
      </c>
      <c r="AC54" s="184">
        <f t="shared" si="3"/>
        <v>2.314814814814815E-2</v>
      </c>
    </row>
    <row r="55" spans="1:29" x14ac:dyDescent="0.35">
      <c r="A55" s="1">
        <v>4617</v>
      </c>
      <c r="B55" s="1">
        <v>3</v>
      </c>
      <c r="C55" s="1">
        <v>1</v>
      </c>
      <c r="D55" s="1">
        <v>1</v>
      </c>
      <c r="E55" s="164">
        <f t="shared" si="4"/>
        <v>2.314814814814815E-2</v>
      </c>
      <c r="F55" s="39" t="s">
        <v>665</v>
      </c>
      <c r="G55" s="146">
        <f t="shared" si="5"/>
        <v>1.1574074074074075E-2</v>
      </c>
      <c r="H55" s="39" t="s">
        <v>666</v>
      </c>
      <c r="I55" s="146">
        <f t="shared" si="6"/>
        <v>5.7870370370370376E-3</v>
      </c>
      <c r="J55" s="39" t="s">
        <v>667</v>
      </c>
      <c r="K55" s="146">
        <f t="shared" si="7"/>
        <v>5.7870370370370376E-3</v>
      </c>
      <c r="AA55" s="175" t="str">
        <f t="shared" si="0"/>
        <v>0.0231481481481482，正确</v>
      </c>
      <c r="AB55" s="63">
        <v>20</v>
      </c>
      <c r="AC55" s="184">
        <f t="shared" si="3"/>
        <v>2.314814814814815E-2</v>
      </c>
    </row>
    <row r="56" spans="1:29" x14ac:dyDescent="0.35">
      <c r="A56" s="1">
        <v>4618</v>
      </c>
      <c r="B56" s="1">
        <v>3</v>
      </c>
      <c r="C56" s="1">
        <v>1</v>
      </c>
      <c r="D56" s="1">
        <v>1</v>
      </c>
      <c r="E56" s="164">
        <f t="shared" si="4"/>
        <v>2.8935185185185185E-2</v>
      </c>
      <c r="F56" s="39" t="s">
        <v>665</v>
      </c>
      <c r="G56" s="146">
        <f t="shared" si="5"/>
        <v>1.4467592592592593E-2</v>
      </c>
      <c r="H56" s="39" t="s">
        <v>666</v>
      </c>
      <c r="I56" s="146">
        <f t="shared" si="6"/>
        <v>7.2337962962962963E-3</v>
      </c>
      <c r="J56" s="39" t="s">
        <v>667</v>
      </c>
      <c r="K56" s="146">
        <f t="shared" si="7"/>
        <v>7.2337962962962963E-3</v>
      </c>
      <c r="AA56" s="175" t="str">
        <f t="shared" si="0"/>
        <v>0.0289351851851852，正确</v>
      </c>
      <c r="AB56" s="63">
        <v>25</v>
      </c>
      <c r="AC56" s="184">
        <f t="shared" si="3"/>
        <v>2.8935185185185185E-2</v>
      </c>
    </row>
    <row r="57" spans="1:29" x14ac:dyDescent="0.35">
      <c r="A57" s="1">
        <v>4619</v>
      </c>
      <c r="B57" s="1">
        <v>3</v>
      </c>
      <c r="C57" s="1">
        <v>1</v>
      </c>
      <c r="D57" s="1">
        <v>1</v>
      </c>
      <c r="E57" s="164">
        <f t="shared" si="4"/>
        <v>1.7361111111111112E-2</v>
      </c>
      <c r="F57" s="39" t="s">
        <v>665</v>
      </c>
      <c r="G57" s="146">
        <f t="shared" si="5"/>
        <v>8.6805555555555559E-3</v>
      </c>
      <c r="H57" s="39" t="s">
        <v>666</v>
      </c>
      <c r="I57" s="146">
        <f t="shared" si="6"/>
        <v>4.340277777777778E-3</v>
      </c>
      <c r="J57" s="39" t="s">
        <v>667</v>
      </c>
      <c r="K57" s="146">
        <f t="shared" si="7"/>
        <v>4.340277777777778E-3</v>
      </c>
      <c r="AA57" s="175" t="str">
        <f t="shared" si="0"/>
        <v>0.0173611111111111，正确</v>
      </c>
      <c r="AB57" s="63">
        <v>15</v>
      </c>
      <c r="AC57" s="184">
        <f t="shared" si="3"/>
        <v>1.7361111111111112E-2</v>
      </c>
    </row>
    <row r="58" spans="1:29" x14ac:dyDescent="0.35">
      <c r="A58" s="1">
        <v>4620</v>
      </c>
      <c r="B58" s="1">
        <v>3</v>
      </c>
      <c r="C58" s="1">
        <v>1</v>
      </c>
      <c r="D58" s="1">
        <v>1</v>
      </c>
      <c r="E58" s="164">
        <f t="shared" si="4"/>
        <v>9.2592592592592605E-3</v>
      </c>
      <c r="F58" s="39" t="s">
        <v>665</v>
      </c>
      <c r="G58" s="146">
        <f t="shared" si="5"/>
        <v>4.6296296296296302E-3</v>
      </c>
      <c r="H58" s="39" t="s">
        <v>666</v>
      </c>
      <c r="I58" s="146">
        <f t="shared" si="6"/>
        <v>2.3148148148148151E-3</v>
      </c>
      <c r="J58" s="39" t="s">
        <v>667</v>
      </c>
      <c r="K58" s="146">
        <f t="shared" si="7"/>
        <v>2.3148148148148151E-3</v>
      </c>
      <c r="AA58" s="175" t="str">
        <f t="shared" si="0"/>
        <v>0.00925925925925926，正确</v>
      </c>
      <c r="AB58" s="63">
        <v>8</v>
      </c>
      <c r="AC58" s="184">
        <f t="shared" si="3"/>
        <v>9.2592592592592605E-3</v>
      </c>
    </row>
    <row r="59" spans="1:29" x14ac:dyDescent="0.35">
      <c r="A59" s="1">
        <v>4621</v>
      </c>
      <c r="B59" s="1">
        <v>3</v>
      </c>
      <c r="C59" s="1">
        <v>1</v>
      </c>
      <c r="D59" s="1">
        <v>1</v>
      </c>
      <c r="E59" s="164">
        <f t="shared" si="4"/>
        <v>2.8935185185185185E-2</v>
      </c>
      <c r="F59" s="39" t="s">
        <v>665</v>
      </c>
      <c r="G59" s="146">
        <f t="shared" si="5"/>
        <v>1.4467592592592593E-2</v>
      </c>
      <c r="H59" s="39" t="s">
        <v>666</v>
      </c>
      <c r="I59" s="146">
        <f t="shared" si="6"/>
        <v>7.2337962962962963E-3</v>
      </c>
      <c r="J59" s="39" t="s">
        <v>667</v>
      </c>
      <c r="K59" s="146">
        <f t="shared" si="7"/>
        <v>7.2337962962962963E-3</v>
      </c>
      <c r="AA59" s="175" t="str">
        <f t="shared" si="0"/>
        <v>0.0289351851851852，正确</v>
      </c>
      <c r="AB59" s="63">
        <v>25</v>
      </c>
      <c r="AC59" s="184">
        <f t="shared" si="3"/>
        <v>2.8935185185185185E-2</v>
      </c>
    </row>
    <row r="60" spans="1:29" x14ac:dyDescent="0.35">
      <c r="A60" s="1">
        <v>4622</v>
      </c>
      <c r="B60" s="1">
        <v>3</v>
      </c>
      <c r="C60" s="1">
        <v>1</v>
      </c>
      <c r="D60" s="1">
        <v>1</v>
      </c>
      <c r="E60" s="164">
        <f t="shared" si="4"/>
        <v>4.6296296296296302E-3</v>
      </c>
      <c r="F60" s="39" t="s">
        <v>665</v>
      </c>
      <c r="G60" s="146">
        <f t="shared" si="5"/>
        <v>2.3148148148148151E-3</v>
      </c>
      <c r="H60" s="39" t="s">
        <v>666</v>
      </c>
      <c r="I60" s="146">
        <f t="shared" si="6"/>
        <v>1.1574074074074076E-3</v>
      </c>
      <c r="J60" s="39" t="s">
        <v>667</v>
      </c>
      <c r="K60" s="146">
        <f t="shared" si="7"/>
        <v>1.1574074074074076E-3</v>
      </c>
      <c r="AA60" s="175" t="str">
        <f t="shared" si="0"/>
        <v>0.00462962962962963，正确</v>
      </c>
      <c r="AB60" s="63">
        <v>4</v>
      </c>
      <c r="AC60" s="184">
        <f t="shared" si="3"/>
        <v>4.6296296296296302E-3</v>
      </c>
    </row>
    <row r="61" spans="1:29" x14ac:dyDescent="0.35">
      <c r="A61" s="1">
        <v>4623</v>
      </c>
      <c r="B61" s="1">
        <v>3</v>
      </c>
      <c r="C61" s="1">
        <v>1</v>
      </c>
      <c r="D61" s="1">
        <v>1</v>
      </c>
      <c r="E61" s="164">
        <f t="shared" si="4"/>
        <v>4.0509259259259266E-2</v>
      </c>
      <c r="F61" s="39" t="s">
        <v>665</v>
      </c>
      <c r="G61" s="146">
        <f t="shared" si="5"/>
        <v>2.0254629629629633E-2</v>
      </c>
      <c r="H61" s="39" t="s">
        <v>666</v>
      </c>
      <c r="I61" s="146">
        <f t="shared" si="6"/>
        <v>1.0127314814814816E-2</v>
      </c>
      <c r="J61" s="39" t="s">
        <v>667</v>
      </c>
      <c r="K61" s="146">
        <f t="shared" si="7"/>
        <v>1.0127314814814816E-2</v>
      </c>
      <c r="AA61" s="175" t="str">
        <f t="shared" si="0"/>
        <v>0.0405092592592593，正确</v>
      </c>
      <c r="AB61" s="63">
        <v>35</v>
      </c>
      <c r="AC61" s="184">
        <f t="shared" si="3"/>
        <v>4.0509259259259266E-2</v>
      </c>
    </row>
    <row r="62" spans="1:29" x14ac:dyDescent="0.35">
      <c r="A62" s="1">
        <v>4624</v>
      </c>
      <c r="B62" s="1">
        <v>3</v>
      </c>
      <c r="C62" s="1">
        <v>1</v>
      </c>
      <c r="D62" s="1">
        <v>1</v>
      </c>
      <c r="E62" s="164">
        <f t="shared" si="4"/>
        <v>1.7361111111111112E-2</v>
      </c>
      <c r="F62" s="39" t="s">
        <v>665</v>
      </c>
      <c r="G62" s="146">
        <f t="shared" si="5"/>
        <v>8.6805555555555559E-3</v>
      </c>
      <c r="H62" s="39" t="s">
        <v>666</v>
      </c>
      <c r="I62" s="146">
        <f t="shared" si="6"/>
        <v>4.340277777777778E-3</v>
      </c>
      <c r="J62" s="39" t="s">
        <v>667</v>
      </c>
      <c r="K62" s="146">
        <f t="shared" si="7"/>
        <v>4.340277777777778E-3</v>
      </c>
      <c r="AA62" s="175" t="str">
        <f t="shared" si="0"/>
        <v>0.0173611111111111，正确</v>
      </c>
      <c r="AB62" s="63">
        <v>15</v>
      </c>
      <c r="AC62" s="184">
        <f t="shared" si="3"/>
        <v>1.7361111111111112E-2</v>
      </c>
    </row>
    <row r="63" spans="1:29" x14ac:dyDescent="0.35">
      <c r="A63" s="1">
        <v>4625</v>
      </c>
      <c r="B63" s="1">
        <v>3</v>
      </c>
      <c r="C63" s="1">
        <v>1</v>
      </c>
      <c r="D63" s="1">
        <v>1</v>
      </c>
      <c r="E63" s="164">
        <f t="shared" si="4"/>
        <v>5.2083333333333336E-2</v>
      </c>
      <c r="F63" s="39" t="s">
        <v>665</v>
      </c>
      <c r="G63" s="146">
        <f t="shared" si="5"/>
        <v>2.6041666666666668E-2</v>
      </c>
      <c r="H63" s="39" t="s">
        <v>666</v>
      </c>
      <c r="I63" s="146">
        <f t="shared" si="6"/>
        <v>1.3020833333333334E-2</v>
      </c>
      <c r="J63" s="39" t="s">
        <v>667</v>
      </c>
      <c r="K63" s="146">
        <f t="shared" si="7"/>
        <v>1.3020833333333334E-2</v>
      </c>
      <c r="AA63" s="175" t="str">
        <f t="shared" si="0"/>
        <v>0.0520833333333333，正确</v>
      </c>
      <c r="AB63" s="63">
        <v>45</v>
      </c>
      <c r="AC63" s="184">
        <f t="shared" si="3"/>
        <v>5.2083333333333336E-2</v>
      </c>
    </row>
    <row r="64" spans="1:29" x14ac:dyDescent="0.35">
      <c r="A64" s="1">
        <v>4626</v>
      </c>
      <c r="B64" s="1">
        <v>3</v>
      </c>
      <c r="C64" s="1">
        <v>1</v>
      </c>
      <c r="D64" s="1">
        <v>1</v>
      </c>
      <c r="E64" s="164">
        <f t="shared" si="4"/>
        <v>8.1018518518518531E-2</v>
      </c>
      <c r="F64" s="39" t="s">
        <v>665</v>
      </c>
      <c r="G64" s="146">
        <f t="shared" si="5"/>
        <v>4.0509259259259266E-2</v>
      </c>
      <c r="H64" s="39" t="s">
        <v>666</v>
      </c>
      <c r="I64" s="146">
        <f t="shared" si="6"/>
        <v>2.0254629629629633E-2</v>
      </c>
      <c r="J64" s="39" t="s">
        <v>667</v>
      </c>
      <c r="K64" s="146">
        <f t="shared" si="7"/>
        <v>2.0254629629629633E-2</v>
      </c>
      <c r="AA64" s="175" t="str">
        <f t="shared" si="0"/>
        <v>0.0810185185185185，正确</v>
      </c>
      <c r="AB64" s="63">
        <v>70</v>
      </c>
      <c r="AC64" s="184">
        <f t="shared" si="3"/>
        <v>8.1018518518518531E-2</v>
      </c>
    </row>
    <row r="65" spans="1:29" x14ac:dyDescent="0.35">
      <c r="A65" s="1">
        <v>4627</v>
      </c>
      <c r="B65" s="1">
        <v>3</v>
      </c>
      <c r="C65" s="1">
        <v>1</v>
      </c>
      <c r="D65" s="1">
        <v>1</v>
      </c>
      <c r="E65" s="164">
        <f t="shared" si="4"/>
        <v>9.2592592592592601E-2</v>
      </c>
      <c r="F65" s="39" t="s">
        <v>665</v>
      </c>
      <c r="G65" s="146">
        <f t="shared" si="5"/>
        <v>4.6296296296296301E-2</v>
      </c>
      <c r="H65" s="39" t="s">
        <v>666</v>
      </c>
      <c r="I65" s="146">
        <f t="shared" si="6"/>
        <v>2.314814814814815E-2</v>
      </c>
      <c r="J65" s="39" t="s">
        <v>667</v>
      </c>
      <c r="K65" s="146">
        <f t="shared" si="7"/>
        <v>2.314814814814815E-2</v>
      </c>
      <c r="AA65" s="175" t="str">
        <f t="shared" si="0"/>
        <v>0.0925925925925926，正确</v>
      </c>
      <c r="AB65" s="63">
        <v>80</v>
      </c>
      <c r="AC65" s="184">
        <f t="shared" si="3"/>
        <v>9.2592592592592601E-2</v>
      </c>
    </row>
    <row r="66" spans="1:29" x14ac:dyDescent="0.35">
      <c r="A66" s="1">
        <v>4628</v>
      </c>
      <c r="B66" s="1">
        <v>3</v>
      </c>
      <c r="C66" s="1">
        <v>1</v>
      </c>
      <c r="D66" s="1">
        <v>1</v>
      </c>
      <c r="E66" s="164">
        <f t="shared" si="4"/>
        <v>0.10416666666666667</v>
      </c>
      <c r="F66" s="39" t="s">
        <v>665</v>
      </c>
      <c r="G66" s="146">
        <f t="shared" si="5"/>
        <v>5.2083333333333336E-2</v>
      </c>
      <c r="H66" s="39" t="s">
        <v>666</v>
      </c>
      <c r="I66" s="146">
        <f t="shared" si="6"/>
        <v>2.6041666666666668E-2</v>
      </c>
      <c r="J66" s="39" t="s">
        <v>667</v>
      </c>
      <c r="K66" s="146">
        <f t="shared" si="7"/>
        <v>2.6041666666666668E-2</v>
      </c>
      <c r="AA66" s="175" t="str">
        <f t="shared" si="0"/>
        <v>0.104166666666667，正确</v>
      </c>
      <c r="AB66" s="63">
        <v>90</v>
      </c>
      <c r="AC66" s="184">
        <f t="shared" si="3"/>
        <v>0.10416666666666667</v>
      </c>
    </row>
    <row r="67" spans="1:29" x14ac:dyDescent="0.35">
      <c r="A67" s="1">
        <v>4629</v>
      </c>
      <c r="B67" s="1">
        <v>3</v>
      </c>
      <c r="C67" s="1">
        <v>1</v>
      </c>
      <c r="D67" s="1">
        <v>1</v>
      </c>
      <c r="E67" s="164">
        <f t="shared" si="4"/>
        <v>7.8125E-2</v>
      </c>
      <c r="F67" s="189" t="s">
        <v>660</v>
      </c>
      <c r="G67" s="146">
        <f t="shared" si="5"/>
        <v>2.6041666666666668E-2</v>
      </c>
      <c r="H67" s="39" t="s">
        <v>666</v>
      </c>
      <c r="I67" s="146">
        <f t="shared" si="6"/>
        <v>2.6041666666666668E-2</v>
      </c>
      <c r="J67" s="39" t="s">
        <v>667</v>
      </c>
      <c r="K67" s="146">
        <f t="shared" si="7"/>
        <v>2.6041666666666668E-2</v>
      </c>
      <c r="AA67" s="175" t="str">
        <f t="shared" si="0"/>
        <v>0.078125，正确</v>
      </c>
      <c r="AB67" s="63">
        <v>90</v>
      </c>
      <c r="AC67" s="184">
        <f t="shared" si="3"/>
        <v>7.8125E-2</v>
      </c>
    </row>
    <row r="68" spans="1:29" x14ac:dyDescent="0.35">
      <c r="A68" s="1">
        <v>4630</v>
      </c>
      <c r="B68" s="1">
        <v>3</v>
      </c>
      <c r="C68" s="1">
        <v>1</v>
      </c>
      <c r="D68" s="1">
        <v>1</v>
      </c>
      <c r="E68" s="164">
        <f t="shared" si="4"/>
        <v>9.5486111111111105E-2</v>
      </c>
      <c r="F68" s="189" t="s">
        <v>660</v>
      </c>
      <c r="G68" s="146">
        <f t="shared" si="5"/>
        <v>3.1828703703703699E-2</v>
      </c>
      <c r="H68" s="39" t="s">
        <v>666</v>
      </c>
      <c r="I68" s="146">
        <f t="shared" si="6"/>
        <v>3.1828703703703699E-2</v>
      </c>
      <c r="J68" s="39" t="s">
        <v>667</v>
      </c>
      <c r="K68" s="146">
        <f t="shared" si="7"/>
        <v>3.1828703703703699E-2</v>
      </c>
      <c r="AA68" s="175" t="str">
        <f t="shared" si="0"/>
        <v>0.0954861111111111，正确</v>
      </c>
      <c r="AB68" s="63">
        <v>110</v>
      </c>
      <c r="AC68" s="184">
        <f t="shared" si="3"/>
        <v>9.5486111111111105E-2</v>
      </c>
    </row>
    <row r="69" spans="1:29" x14ac:dyDescent="0.35">
      <c r="A69" s="1">
        <v>4631</v>
      </c>
      <c r="B69" s="1">
        <v>3</v>
      </c>
      <c r="C69" s="1">
        <v>1</v>
      </c>
      <c r="D69" s="1">
        <v>1</v>
      </c>
      <c r="E69" s="164">
        <f t="shared" si="4"/>
        <v>0.11284722222222222</v>
      </c>
      <c r="F69" s="189" t="s">
        <v>660</v>
      </c>
      <c r="G69" s="146">
        <f t="shared" si="5"/>
        <v>3.7615740740740741E-2</v>
      </c>
      <c r="H69" s="39" t="s">
        <v>666</v>
      </c>
      <c r="I69" s="146">
        <f t="shared" si="6"/>
        <v>3.7615740740740741E-2</v>
      </c>
      <c r="J69" s="39" t="s">
        <v>667</v>
      </c>
      <c r="K69" s="146">
        <f t="shared" si="7"/>
        <v>3.7615740740740741E-2</v>
      </c>
      <c r="AA69" s="175" t="str">
        <f t="shared" si="0"/>
        <v>0.112847222222222，正确</v>
      </c>
      <c r="AB69" s="63">
        <v>130</v>
      </c>
      <c r="AC69" s="184">
        <f t="shared" si="3"/>
        <v>0.11284722222222222</v>
      </c>
    </row>
    <row r="70" spans="1:29" x14ac:dyDescent="0.35">
      <c r="A70" s="1">
        <v>4632</v>
      </c>
      <c r="B70" s="1">
        <v>3</v>
      </c>
      <c r="C70" s="1">
        <v>1</v>
      </c>
      <c r="D70" s="1">
        <v>1</v>
      </c>
      <c r="E70" s="164">
        <f t="shared" si="4"/>
        <v>0.10489004629629629</v>
      </c>
      <c r="F70" s="189" t="s">
        <v>660</v>
      </c>
      <c r="G70" s="146">
        <f t="shared" si="5"/>
        <v>4.1956018518518517E-2</v>
      </c>
      <c r="H70" s="39" t="s">
        <v>666</v>
      </c>
      <c r="I70" s="146">
        <f t="shared" si="6"/>
        <v>4.1956018518518517E-2</v>
      </c>
      <c r="J70" s="190" t="s">
        <v>662</v>
      </c>
      <c r="K70" s="146">
        <f t="shared" si="7"/>
        <v>2.0978009259259259E-2</v>
      </c>
      <c r="AA70" s="175" t="str">
        <f t="shared" si="0"/>
        <v>0.104890046296296，正确</v>
      </c>
      <c r="AB70" s="63">
        <v>145</v>
      </c>
      <c r="AC70" s="184">
        <f t="shared" si="3"/>
        <v>0.10489004629629629</v>
      </c>
    </row>
    <row r="71" spans="1:29" x14ac:dyDescent="0.35">
      <c r="A71" s="1">
        <v>4633</v>
      </c>
      <c r="B71" s="1">
        <v>3</v>
      </c>
      <c r="C71" s="1">
        <v>1</v>
      </c>
      <c r="D71" s="1">
        <v>1</v>
      </c>
      <c r="E71" s="164">
        <f t="shared" si="4"/>
        <v>0.10850694444444446</v>
      </c>
      <c r="F71" s="189" t="s">
        <v>660</v>
      </c>
      <c r="G71" s="146">
        <f t="shared" si="5"/>
        <v>4.3402777777777783E-2</v>
      </c>
      <c r="H71" s="39" t="s">
        <v>666</v>
      </c>
      <c r="I71" s="146">
        <f t="shared" si="6"/>
        <v>4.3402777777777783E-2</v>
      </c>
      <c r="J71" s="190" t="s">
        <v>662</v>
      </c>
      <c r="K71" s="146">
        <f t="shared" si="7"/>
        <v>2.1701388888888892E-2</v>
      </c>
      <c r="AA71" s="175" t="str">
        <f t="shared" si="0"/>
        <v>0.108506944444444，正确</v>
      </c>
      <c r="AB71" s="63">
        <v>150</v>
      </c>
      <c r="AC71" s="184">
        <f t="shared" si="3"/>
        <v>0.10850694444444446</v>
      </c>
    </row>
    <row r="72" spans="1:29" x14ac:dyDescent="0.35">
      <c r="A72" s="1">
        <v>4634</v>
      </c>
      <c r="B72" s="1">
        <v>3</v>
      </c>
      <c r="C72" s="1">
        <v>1</v>
      </c>
      <c r="D72" s="1">
        <v>1</v>
      </c>
      <c r="E72" s="164">
        <f t="shared" si="4"/>
        <v>0.1121238425925926</v>
      </c>
      <c r="F72" s="189" t="s">
        <v>660</v>
      </c>
      <c r="G72" s="146">
        <f t="shared" si="5"/>
        <v>4.4849537037037042E-2</v>
      </c>
      <c r="H72" s="39" t="s">
        <v>666</v>
      </c>
      <c r="I72" s="146">
        <f t="shared" si="6"/>
        <v>4.4849537037037042E-2</v>
      </c>
      <c r="J72" s="190" t="s">
        <v>662</v>
      </c>
      <c r="K72" s="146">
        <f t="shared" si="7"/>
        <v>2.2424768518518521E-2</v>
      </c>
      <c r="AA72" s="175" t="str">
        <f t="shared" si="0"/>
        <v>0.112123842592593，正确</v>
      </c>
      <c r="AB72" s="63">
        <v>155</v>
      </c>
      <c r="AC72" s="184">
        <f t="shared" si="3"/>
        <v>0.1121238425925926</v>
      </c>
    </row>
    <row r="73" spans="1:29" x14ac:dyDescent="0.35">
      <c r="A73" s="1">
        <v>4635</v>
      </c>
      <c r="B73" s="1">
        <v>3</v>
      </c>
      <c r="C73" s="1">
        <v>1</v>
      </c>
      <c r="D73" s="1">
        <v>1</v>
      </c>
      <c r="E73" s="164">
        <f t="shared" si="4"/>
        <v>0.75954861111111116</v>
      </c>
      <c r="F73" s="189" t="s">
        <v>660</v>
      </c>
      <c r="G73" s="146">
        <f t="shared" si="5"/>
        <v>0.30381944444444448</v>
      </c>
      <c r="H73" s="39" t="s">
        <v>666</v>
      </c>
      <c r="I73" s="146">
        <f t="shared" si="6"/>
        <v>0.30381944444444448</v>
      </c>
      <c r="J73" s="190" t="s">
        <v>662</v>
      </c>
      <c r="K73" s="146">
        <f t="shared" si="7"/>
        <v>0.15190972222222224</v>
      </c>
      <c r="AA73" s="175" t="str">
        <f t="shared" si="0"/>
        <v>0.759548611111111，正确</v>
      </c>
      <c r="AB73" s="63">
        <v>1050</v>
      </c>
      <c r="AC73" s="184">
        <f t="shared" si="3"/>
        <v>0.75954861111111116</v>
      </c>
    </row>
    <row r="74" spans="1:29" x14ac:dyDescent="0.35">
      <c r="A74" s="1">
        <v>4636</v>
      </c>
      <c r="B74" s="1">
        <v>3</v>
      </c>
      <c r="C74" s="1">
        <v>1</v>
      </c>
      <c r="D74" s="1">
        <v>1</v>
      </c>
      <c r="E74" s="164">
        <f t="shared" si="4"/>
        <v>0.72337962962962965</v>
      </c>
      <c r="F74" s="189" t="s">
        <v>660</v>
      </c>
      <c r="G74" s="146">
        <f t="shared" si="5"/>
        <v>0.28935185185185186</v>
      </c>
      <c r="H74" s="39" t="s">
        <v>666</v>
      </c>
      <c r="I74" s="146">
        <f t="shared" si="6"/>
        <v>0.28935185185185186</v>
      </c>
      <c r="J74" s="190" t="s">
        <v>662</v>
      </c>
      <c r="K74" s="146">
        <f t="shared" si="7"/>
        <v>0.14467592592592593</v>
      </c>
      <c r="AA74" s="175" t="str">
        <f t="shared" si="0"/>
        <v>0.72337962962963，正确</v>
      </c>
      <c r="AB74" s="63">
        <v>1000</v>
      </c>
      <c r="AC74" s="184">
        <f t="shared" si="3"/>
        <v>0.72337962962962965</v>
      </c>
    </row>
    <row r="75" spans="1:29" x14ac:dyDescent="0.35">
      <c r="A75" s="1">
        <v>4637</v>
      </c>
      <c r="B75" s="1">
        <v>3</v>
      </c>
      <c r="C75" s="1">
        <v>1</v>
      </c>
      <c r="D75" s="1">
        <v>1</v>
      </c>
      <c r="E75" s="164">
        <f t="shared" si="4"/>
        <v>0.37615740740740738</v>
      </c>
      <c r="F75" s="189" t="s">
        <v>660</v>
      </c>
      <c r="G75" s="146">
        <f t="shared" si="5"/>
        <v>0.18807870370370369</v>
      </c>
      <c r="H75" s="189" t="s">
        <v>661</v>
      </c>
      <c r="I75" s="146">
        <f t="shared" si="6"/>
        <v>9.4039351851851846E-2</v>
      </c>
      <c r="J75" s="190" t="s">
        <v>662</v>
      </c>
      <c r="K75" s="146">
        <f t="shared" si="7"/>
        <v>9.4039351851851846E-2</v>
      </c>
      <c r="AA75" s="175" t="str">
        <f t="shared" si="0"/>
        <v>0.376157407407407，正确</v>
      </c>
      <c r="AB75" s="63">
        <v>650</v>
      </c>
      <c r="AC75" s="184">
        <f t="shared" si="3"/>
        <v>0.37615740740740738</v>
      </c>
    </row>
    <row r="76" spans="1:29" x14ac:dyDescent="0.35">
      <c r="A76" s="1">
        <v>4638</v>
      </c>
      <c r="B76" s="1">
        <v>3</v>
      </c>
      <c r="C76" s="1">
        <v>1</v>
      </c>
      <c r="D76" s="1">
        <v>1</v>
      </c>
      <c r="E76" s="164">
        <f t="shared" si="4"/>
        <v>0.11574074074074076</v>
      </c>
      <c r="F76" s="190" t="s">
        <v>728</v>
      </c>
      <c r="G76" s="146">
        <f t="shared" si="5"/>
        <v>5.7870370370370378E-2</v>
      </c>
      <c r="H76" s="190" t="s">
        <v>701</v>
      </c>
      <c r="I76" s="146">
        <f t="shared" si="6"/>
        <v>2.8935185185185189E-2</v>
      </c>
      <c r="J76" s="189" t="s">
        <v>729</v>
      </c>
      <c r="K76" s="146">
        <f t="shared" si="7"/>
        <v>2.8935185185185189E-2</v>
      </c>
      <c r="AA76" s="175" t="str">
        <f t="shared" si="0"/>
        <v>0.115740740740741，正确</v>
      </c>
      <c r="AB76" s="63">
        <v>300</v>
      </c>
      <c r="AC76" s="184">
        <f t="shared" si="3"/>
        <v>0.11574074074074076</v>
      </c>
    </row>
    <row r="77" spans="1:29" x14ac:dyDescent="0.35">
      <c r="A77" s="1">
        <v>4639</v>
      </c>
      <c r="B77" s="1">
        <v>3</v>
      </c>
      <c r="C77" s="1">
        <v>1</v>
      </c>
      <c r="D77" s="1">
        <v>1</v>
      </c>
      <c r="E77" s="164">
        <f t="shared" si="4"/>
        <v>0.18084490740740741</v>
      </c>
      <c r="F77" s="190" t="s">
        <v>728</v>
      </c>
      <c r="G77" s="146">
        <f t="shared" si="5"/>
        <v>9.6450617283950615E-2</v>
      </c>
      <c r="H77" s="190" t="s">
        <v>701</v>
      </c>
      <c r="I77" s="146">
        <f t="shared" si="6"/>
        <v>4.8225308641975308E-2</v>
      </c>
      <c r="J77" s="190" t="s">
        <v>673</v>
      </c>
      <c r="K77" s="146">
        <f t="shared" si="7"/>
        <v>3.6168981481481483E-2</v>
      </c>
      <c r="AA77" s="175" t="str">
        <f t="shared" si="0"/>
        <v>0.180844907407407，正确</v>
      </c>
      <c r="AB77" s="63">
        <v>500</v>
      </c>
      <c r="AC77" s="184">
        <f t="shared" si="3"/>
        <v>0.18084490740740741</v>
      </c>
    </row>
    <row r="78" spans="1:29" x14ac:dyDescent="0.35">
      <c r="A78" s="1">
        <v>4640</v>
      </c>
      <c r="B78" s="1">
        <v>3</v>
      </c>
      <c r="C78" s="1">
        <v>1</v>
      </c>
      <c r="D78" s="1">
        <v>1</v>
      </c>
      <c r="E78" s="164">
        <f t="shared" si="4"/>
        <v>0.1253858024691358</v>
      </c>
      <c r="F78" s="39" t="s">
        <v>671</v>
      </c>
      <c r="G78" s="146">
        <f t="shared" si="5"/>
        <v>5.7870370370370371E-2</v>
      </c>
      <c r="H78" s="190" t="s">
        <v>701</v>
      </c>
      <c r="I78" s="146">
        <f t="shared" si="6"/>
        <v>3.8580246913580245E-2</v>
      </c>
      <c r="J78" s="190" t="s">
        <v>673</v>
      </c>
      <c r="K78" s="146">
        <f t="shared" si="7"/>
        <v>2.8935185185185185E-2</v>
      </c>
      <c r="AA78" s="175" t="str">
        <f t="shared" si="0"/>
        <v>0.125385802469136，正确</v>
      </c>
      <c r="AB78" s="63">
        <v>400</v>
      </c>
      <c r="AC78" s="184">
        <f t="shared" si="3"/>
        <v>0.1253858024691358</v>
      </c>
    </row>
    <row r="79" spans="1:29" x14ac:dyDescent="0.35">
      <c r="A79" s="1">
        <v>4641</v>
      </c>
      <c r="B79" s="1">
        <v>3</v>
      </c>
      <c r="C79" s="1">
        <v>1</v>
      </c>
      <c r="D79" s="1">
        <v>1</v>
      </c>
      <c r="E79" s="164">
        <f t="shared" si="4"/>
        <v>0.25077160493827161</v>
      </c>
      <c r="F79" s="39" t="s">
        <v>671</v>
      </c>
      <c r="G79" s="146">
        <f t="shared" si="5"/>
        <v>0.11574074074074074</v>
      </c>
      <c r="H79" s="190" t="s">
        <v>701</v>
      </c>
      <c r="I79" s="146">
        <f t="shared" si="6"/>
        <v>7.716049382716049E-2</v>
      </c>
      <c r="J79" s="190" t="s">
        <v>673</v>
      </c>
      <c r="K79" s="146">
        <f t="shared" si="7"/>
        <v>5.7870370370370371E-2</v>
      </c>
      <c r="AA79" s="175" t="str">
        <f t="shared" si="0"/>
        <v>0.250771604938272，正确</v>
      </c>
      <c r="AB79" s="63">
        <v>800</v>
      </c>
      <c r="AC79" s="184">
        <f t="shared" si="3"/>
        <v>0.25077160493827161</v>
      </c>
    </row>
    <row r="80" spans="1:29" x14ac:dyDescent="0.35">
      <c r="A80" s="1">
        <v>4642</v>
      </c>
      <c r="B80" s="1">
        <v>3</v>
      </c>
      <c r="C80" s="1">
        <v>1</v>
      </c>
      <c r="D80" s="1">
        <v>1</v>
      </c>
      <c r="E80" s="164">
        <f t="shared" si="4"/>
        <v>0.18229166666666669</v>
      </c>
      <c r="F80" s="190" t="s">
        <v>688</v>
      </c>
      <c r="G80" s="146">
        <f t="shared" si="5"/>
        <v>8.1018518518518531E-2</v>
      </c>
      <c r="H80" s="189" t="s">
        <v>730</v>
      </c>
      <c r="I80" s="146">
        <f t="shared" si="6"/>
        <v>5.0636574074074077E-2</v>
      </c>
      <c r="J80" s="190" t="s">
        <v>673</v>
      </c>
      <c r="K80" s="146">
        <f t="shared" si="7"/>
        <v>5.0636574074074077E-2</v>
      </c>
      <c r="AA80" s="175" t="str">
        <f t="shared" si="0"/>
        <v>0.182291666666667，正确</v>
      </c>
      <c r="AB80" s="63">
        <v>700</v>
      </c>
      <c r="AC80" s="184">
        <f t="shared" si="3"/>
        <v>0.18229166666666669</v>
      </c>
    </row>
    <row r="81" spans="1:70" x14ac:dyDescent="0.35">
      <c r="A81" s="1">
        <v>4643</v>
      </c>
      <c r="B81" s="1">
        <v>3</v>
      </c>
      <c r="C81" s="1">
        <v>1</v>
      </c>
      <c r="D81" s="1">
        <v>1</v>
      </c>
      <c r="E81" s="164">
        <f t="shared" si="4"/>
        <v>0.26041666666666669</v>
      </c>
      <c r="F81" s="190" t="s">
        <v>688</v>
      </c>
      <c r="G81" s="146">
        <f t="shared" si="5"/>
        <v>0.11574074074074074</v>
      </c>
      <c r="H81" s="189" t="s">
        <v>730</v>
      </c>
      <c r="I81" s="146">
        <f t="shared" si="6"/>
        <v>7.2337962962962965E-2</v>
      </c>
      <c r="J81" s="190" t="s">
        <v>673</v>
      </c>
      <c r="K81" s="146">
        <f t="shared" si="7"/>
        <v>7.2337962962962965E-2</v>
      </c>
      <c r="AA81" s="175" t="str">
        <f t="shared" si="0"/>
        <v>0.260416666666667，正确</v>
      </c>
      <c r="AB81" s="63">
        <v>1000</v>
      </c>
      <c r="AC81" s="184">
        <f t="shared" si="3"/>
        <v>0.26041666666666669</v>
      </c>
    </row>
    <row r="82" spans="1:70" x14ac:dyDescent="0.35">
      <c r="A82" s="1">
        <v>4644</v>
      </c>
      <c r="B82" s="1">
        <v>3</v>
      </c>
      <c r="C82" s="1">
        <v>1</v>
      </c>
      <c r="D82" s="1">
        <v>1</v>
      </c>
      <c r="E82" s="164">
        <f t="shared" si="4"/>
        <v>0.11574074074074074</v>
      </c>
      <c r="F82" s="39" t="s">
        <v>660</v>
      </c>
      <c r="G82" s="146">
        <f t="shared" si="5"/>
        <v>5.7870370370370371E-2</v>
      </c>
      <c r="H82" s="190" t="s">
        <v>661</v>
      </c>
      <c r="I82" s="146">
        <f t="shared" si="6"/>
        <v>2.8935185185185185E-2</v>
      </c>
      <c r="J82" s="189" t="s">
        <v>662</v>
      </c>
      <c r="K82" s="146">
        <f t="shared" si="7"/>
        <v>2.8935185185185185E-2</v>
      </c>
      <c r="AA82" s="175" t="str">
        <f t="shared" si="0"/>
        <v>0.115740740740741，正确</v>
      </c>
      <c r="AB82" s="63">
        <v>200</v>
      </c>
      <c r="AC82" s="184">
        <f t="shared" si="3"/>
        <v>0.11574074074074074</v>
      </c>
    </row>
    <row r="83" spans="1:70" x14ac:dyDescent="0.35">
      <c r="A83" s="1">
        <v>4645</v>
      </c>
      <c r="B83" s="1">
        <v>3</v>
      </c>
      <c r="C83" s="1">
        <v>1</v>
      </c>
      <c r="D83" s="1">
        <v>1</v>
      </c>
      <c r="E83" s="164">
        <f t="shared" si="4"/>
        <v>0.11574074074074074</v>
      </c>
      <c r="F83" s="39" t="s">
        <v>660</v>
      </c>
      <c r="G83" s="146">
        <f t="shared" si="5"/>
        <v>5.7870370370370371E-2</v>
      </c>
      <c r="H83" s="190" t="s">
        <v>661</v>
      </c>
      <c r="I83" s="146">
        <f t="shared" si="6"/>
        <v>2.8935185185185185E-2</v>
      </c>
      <c r="J83" s="189" t="s">
        <v>662</v>
      </c>
      <c r="K83" s="146">
        <f t="shared" si="7"/>
        <v>2.8935185185185185E-2</v>
      </c>
      <c r="AA83" s="175" t="str">
        <f t="shared" si="0"/>
        <v>0.115740740740741，正确</v>
      </c>
      <c r="AB83" s="63">
        <v>200</v>
      </c>
      <c r="AC83" s="184">
        <f t="shared" si="3"/>
        <v>0.11574074074074074</v>
      </c>
    </row>
    <row r="84" spans="1:70" x14ac:dyDescent="0.35">
      <c r="A84" s="1">
        <v>4646</v>
      </c>
      <c r="B84" s="1">
        <v>3</v>
      </c>
      <c r="C84" s="1">
        <v>1</v>
      </c>
      <c r="D84" s="1">
        <v>1</v>
      </c>
      <c r="E84" s="164">
        <f t="shared" si="4"/>
        <v>0.17361111111111113</v>
      </c>
      <c r="F84" s="39" t="s">
        <v>660</v>
      </c>
      <c r="G84" s="146">
        <f t="shared" si="5"/>
        <v>8.6805555555555566E-2</v>
      </c>
      <c r="H84" s="190" t="s">
        <v>661</v>
      </c>
      <c r="I84" s="146">
        <f t="shared" si="6"/>
        <v>4.3402777777777783E-2</v>
      </c>
      <c r="J84" s="189" t="s">
        <v>662</v>
      </c>
      <c r="K84" s="146">
        <f t="shared" si="7"/>
        <v>4.3402777777777783E-2</v>
      </c>
      <c r="AA84" s="175" t="str">
        <f t="shared" si="0"/>
        <v>0.173611111111111，正确</v>
      </c>
      <c r="AB84" s="63">
        <v>300</v>
      </c>
      <c r="AC84" s="184">
        <f t="shared" si="3"/>
        <v>0.17361111111111113</v>
      </c>
    </row>
    <row r="85" spans="1:70" x14ac:dyDescent="0.35">
      <c r="A85" s="1">
        <v>4647</v>
      </c>
      <c r="B85" s="1">
        <v>3</v>
      </c>
      <c r="C85" s="1">
        <v>1</v>
      </c>
      <c r="D85" s="1">
        <v>1</v>
      </c>
      <c r="E85" s="164">
        <f t="shared" si="4"/>
        <v>0.17361111111111113</v>
      </c>
      <c r="F85" s="39" t="s">
        <v>660</v>
      </c>
      <c r="G85" s="146">
        <f t="shared" si="5"/>
        <v>8.6805555555555566E-2</v>
      </c>
      <c r="H85" s="190" t="s">
        <v>661</v>
      </c>
      <c r="I85" s="146">
        <f t="shared" si="6"/>
        <v>4.3402777777777783E-2</v>
      </c>
      <c r="J85" s="189" t="s">
        <v>662</v>
      </c>
      <c r="K85" s="146">
        <f t="shared" si="7"/>
        <v>4.3402777777777783E-2</v>
      </c>
      <c r="AA85" s="175" t="str">
        <f t="shared" si="0"/>
        <v>0.173611111111111，正确</v>
      </c>
      <c r="AB85" s="63">
        <v>300</v>
      </c>
      <c r="AC85" s="184">
        <f t="shared" si="3"/>
        <v>0.17361111111111113</v>
      </c>
    </row>
    <row r="86" spans="1:70" x14ac:dyDescent="0.35">
      <c r="A86" s="1">
        <v>4648</v>
      </c>
      <c r="B86" s="1">
        <v>3</v>
      </c>
      <c r="C86" s="1">
        <v>1</v>
      </c>
      <c r="D86" s="1">
        <v>1</v>
      </c>
      <c r="E86" s="164">
        <f t="shared" si="4"/>
        <v>0.23148148148148148</v>
      </c>
      <c r="F86" s="190" t="s">
        <v>665</v>
      </c>
      <c r="G86" s="146">
        <f t="shared" si="5"/>
        <v>0.11574074074074074</v>
      </c>
      <c r="H86" s="39" t="s">
        <v>666</v>
      </c>
      <c r="I86" s="146">
        <f t="shared" si="6"/>
        <v>5.7870370370370371E-2</v>
      </c>
      <c r="J86" s="39" t="s">
        <v>667</v>
      </c>
      <c r="K86" s="146">
        <f t="shared" si="7"/>
        <v>5.7870370370370371E-2</v>
      </c>
      <c r="AA86" s="175" t="str">
        <f t="shared" si="0"/>
        <v>0.231481481481481，正确</v>
      </c>
      <c r="AB86" s="63">
        <v>200</v>
      </c>
      <c r="AC86" s="184">
        <f t="shared" si="3"/>
        <v>0.23148148148148148</v>
      </c>
    </row>
    <row r="87" spans="1:70" x14ac:dyDescent="0.35">
      <c r="A87" s="1">
        <v>4649</v>
      </c>
      <c r="B87" s="1">
        <v>3</v>
      </c>
      <c r="C87" s="1">
        <v>1</v>
      </c>
      <c r="D87" s="1">
        <v>1</v>
      </c>
      <c r="E87" s="164">
        <f t="shared" si="4"/>
        <v>0.17361111111111113</v>
      </c>
      <c r="F87" s="190" t="s">
        <v>665</v>
      </c>
      <c r="G87" s="146">
        <f t="shared" si="5"/>
        <v>8.6805555555555566E-2</v>
      </c>
      <c r="H87" s="39" t="s">
        <v>666</v>
      </c>
      <c r="I87" s="146">
        <f t="shared" si="6"/>
        <v>4.3402777777777783E-2</v>
      </c>
      <c r="J87" s="39" t="s">
        <v>667</v>
      </c>
      <c r="K87" s="146">
        <f t="shared" si="7"/>
        <v>4.3402777777777783E-2</v>
      </c>
      <c r="AA87" s="175" t="str">
        <f t="shared" si="0"/>
        <v>0.173611111111111，正确</v>
      </c>
      <c r="AB87" s="63">
        <v>150</v>
      </c>
      <c r="AC87" s="184">
        <f t="shared" si="3"/>
        <v>0.17361111111111113</v>
      </c>
      <c r="AF87" s="1" t="s">
        <v>1945</v>
      </c>
    </row>
    <row r="88" spans="1:70" x14ac:dyDescent="0.35">
      <c r="A88" s="1">
        <v>4650</v>
      </c>
      <c r="B88" s="1">
        <v>3</v>
      </c>
      <c r="C88" s="1">
        <v>1</v>
      </c>
      <c r="D88" s="1">
        <v>1</v>
      </c>
      <c r="E88" s="164">
        <f t="shared" si="4"/>
        <v>0.17361111111111113</v>
      </c>
      <c r="F88" s="39" t="s">
        <v>660</v>
      </c>
      <c r="G88" s="146">
        <f t="shared" si="5"/>
        <v>8.6805555555555566E-2</v>
      </c>
      <c r="H88" s="39" t="s">
        <v>661</v>
      </c>
      <c r="I88" s="146">
        <f t="shared" si="6"/>
        <v>4.3402777777777783E-2</v>
      </c>
      <c r="J88" s="39" t="s">
        <v>662</v>
      </c>
      <c r="K88" s="146">
        <f t="shared" si="7"/>
        <v>4.3402777777777783E-2</v>
      </c>
      <c r="AA88" s="175" t="str">
        <f t="shared" si="0"/>
        <v>0.173611111111111，正确</v>
      </c>
      <c r="AB88" s="63">
        <v>300</v>
      </c>
      <c r="AC88" s="184">
        <f t="shared" si="3"/>
        <v>0.17361111111111113</v>
      </c>
      <c r="AD88" s="1">
        <v>1</v>
      </c>
      <c r="AH88" s="1">
        <v>2</v>
      </c>
      <c r="AL88" s="1">
        <v>3</v>
      </c>
      <c r="AP88" s="1">
        <v>4</v>
      </c>
      <c r="AT88" s="1">
        <v>5</v>
      </c>
      <c r="AX88" s="1">
        <v>6</v>
      </c>
      <c r="BB88" s="1">
        <v>7</v>
      </c>
      <c r="BF88" s="1">
        <v>8</v>
      </c>
      <c r="BJ88" s="1">
        <v>9</v>
      </c>
    </row>
    <row r="89" spans="1:70" ht="15.6" customHeight="1" x14ac:dyDescent="0.25">
      <c r="A89" s="1">
        <v>4801</v>
      </c>
      <c r="B89" s="1">
        <v>1</v>
      </c>
      <c r="C89" s="1">
        <v>1</v>
      </c>
      <c r="D89" s="1">
        <v>1</v>
      </c>
      <c r="E89" s="1">
        <v>-1</v>
      </c>
      <c r="F89" s="1" t="s">
        <v>702</v>
      </c>
      <c r="G89" s="73">
        <v>0.15</v>
      </c>
      <c r="H89" s="1" t="s">
        <v>731</v>
      </c>
      <c r="I89" s="73">
        <v>0.05</v>
      </c>
      <c r="J89" s="1" t="s">
        <v>704</v>
      </c>
      <c r="K89" s="73">
        <v>0.3</v>
      </c>
      <c r="L89" s="1" t="s">
        <v>732</v>
      </c>
      <c r="M89" s="73">
        <v>0.1</v>
      </c>
      <c r="AD89" s="414" t="s">
        <v>1887</v>
      </c>
      <c r="AE89" s="414" t="s">
        <v>1886</v>
      </c>
      <c r="AF89" s="414" t="s">
        <v>1917</v>
      </c>
      <c r="AG89" s="414" t="s">
        <v>1888</v>
      </c>
      <c r="AH89" s="415" t="s">
        <v>1887</v>
      </c>
      <c r="AI89" s="415" t="s">
        <v>1886</v>
      </c>
      <c r="AJ89" s="415" t="s">
        <v>1917</v>
      </c>
      <c r="AK89" s="415" t="s">
        <v>1888</v>
      </c>
      <c r="AL89" s="414" t="s">
        <v>1887</v>
      </c>
      <c r="AM89" s="414" t="s">
        <v>1886</v>
      </c>
      <c r="AN89" s="414" t="s">
        <v>1917</v>
      </c>
      <c r="AO89" s="414" t="s">
        <v>1889</v>
      </c>
      <c r="AP89" s="415" t="s">
        <v>1890</v>
      </c>
      <c r="AQ89" s="415" t="s">
        <v>1891</v>
      </c>
      <c r="AR89" s="415" t="s">
        <v>1917</v>
      </c>
      <c r="AS89" s="415" t="s">
        <v>1888</v>
      </c>
      <c r="AT89" s="414" t="s">
        <v>1887</v>
      </c>
      <c r="AU89" s="414" t="s">
        <v>1886</v>
      </c>
      <c r="AV89" s="414" t="s">
        <v>1917</v>
      </c>
      <c r="AW89" s="414" t="s">
        <v>1892</v>
      </c>
      <c r="AX89" s="415" t="s">
        <v>1890</v>
      </c>
      <c r="AY89" s="415" t="s">
        <v>1891</v>
      </c>
      <c r="AZ89" s="415" t="s">
        <v>1917</v>
      </c>
      <c r="BA89" s="415" t="s">
        <v>1888</v>
      </c>
      <c r="BB89" s="414" t="s">
        <v>1887</v>
      </c>
      <c r="BC89" s="414" t="s">
        <v>1886</v>
      </c>
      <c r="BD89" s="414" t="s">
        <v>1917</v>
      </c>
      <c r="BE89" s="414" t="s">
        <v>1892</v>
      </c>
      <c r="BF89" s="415" t="s">
        <v>1890</v>
      </c>
      <c r="BG89" s="415" t="s">
        <v>1891</v>
      </c>
      <c r="BH89" s="415" t="s">
        <v>1917</v>
      </c>
      <c r="BI89" s="415" t="s">
        <v>1888</v>
      </c>
      <c r="BJ89" s="414" t="s">
        <v>1887</v>
      </c>
      <c r="BK89" s="414" t="s">
        <v>1886</v>
      </c>
      <c r="BL89" s="414" t="s">
        <v>1917</v>
      </c>
      <c r="BM89" s="414" t="s">
        <v>1892</v>
      </c>
      <c r="BN89" s="1" t="s">
        <v>1935</v>
      </c>
      <c r="BO89" s="66" t="s">
        <v>1937</v>
      </c>
      <c r="BP89" s="66" t="s">
        <v>1938</v>
      </c>
      <c r="BQ89" s="1" t="s">
        <v>1936</v>
      </c>
      <c r="BR89" s="66" t="s">
        <v>1939</v>
      </c>
    </row>
    <row r="90" spans="1:70" x14ac:dyDescent="0.35">
      <c r="A90" s="413">
        <v>4911</v>
      </c>
      <c r="B90" s="1">
        <v>1</v>
      </c>
      <c r="C90" s="1">
        <v>1</v>
      </c>
      <c r="D90" s="1">
        <v>1</v>
      </c>
      <c r="E90" s="1">
        <v>-1</v>
      </c>
      <c r="F90" s="341" t="str">
        <f>AG90</f>
        <v>1|2|500000</v>
      </c>
      <c r="G90" s="428">
        <f>1-I90-K90-M90-O90-Q90-S90-U90-W90-Y90</f>
        <v>0.3639</v>
      </c>
      <c r="H90" s="341" t="str">
        <f>AK90</f>
        <v>1|2|300000</v>
      </c>
      <c r="I90" s="429">
        <f t="shared" ref="I90:I103" si="8">IF(H90&lt;&gt;"",ROUNDDOWN(AJ90/($AF90+$AJ90+$AN90+$AR90+$AV90+$AZ90+$BD90+$BH90+$BL90),4),0)</f>
        <v>0</v>
      </c>
      <c r="J90" s="341" t="str">
        <f>AO90</f>
        <v>1|2|400000</v>
      </c>
      <c r="K90" s="429">
        <f t="shared" ref="K90:K103" si="9">IF(J90&lt;&gt;"",ROUNDDOWN(AN90/($AF90+$AJ90+$AN90+$AR90+$AV90+$AZ90+$BD90+$BH90+$BL90),4),0)</f>
        <v>0</v>
      </c>
      <c r="L90" s="341" t="str">
        <f>AS90</f>
        <v>1|2|600000</v>
      </c>
      <c r="M90" s="430">
        <f t="shared" ref="M90:M103" si="10">IF(L90&lt;&gt;"",ROUNDDOWN(AR90/($AF90+$AJ90+$AN90+$AR90+$AV90+$AZ90+$BD90+$BH90+$BL90),4),0)</f>
        <v>0.22720000000000001</v>
      </c>
      <c r="N90" s="66" t="str">
        <f>AW90</f>
        <v>1|2|700000</v>
      </c>
      <c r="O90" s="428">
        <f t="shared" ref="O90:O95" si="11">IF(N90&lt;&gt;"",ROUNDDOWN(AV90/($AF90+$AJ90+$AN90+$AR90+$AV90+$AZ90+$BD90+$BH90+$BL90),4),0)</f>
        <v>0.18179999999999999</v>
      </c>
      <c r="P90" s="341" t="str">
        <f>BA90</f>
        <v>1|2|800000</v>
      </c>
      <c r="Q90" s="428">
        <f t="shared" ref="Q90:Q95" si="12">IF(P90&lt;&gt;"",ROUNDDOWN(AZ90/($AF90+$AJ90+$AN90+$AR90+$AV90+$AZ90+$BD90+$BH90+$BL90),4),0)</f>
        <v>0.1363</v>
      </c>
      <c r="R90" s="66" t="str">
        <f>BE90</f>
        <v>1|2|900000</v>
      </c>
      <c r="S90" s="428">
        <f>IF(R90&lt;&gt;"",ROUNDDOWN(BD90/($AF90+$AJ90+$AN90+$AR90+$AV90+$AZ90+$BD90+$BH90+$BL90),4),0)</f>
        <v>4.5400000000000003E-2</v>
      </c>
      <c r="T90" s="341" t="str">
        <f>BI90</f>
        <v>1|2|1000000</v>
      </c>
      <c r="U90" s="428">
        <f>IF(T90&lt;&gt;"",ROUNDDOWN(BH90/($AF90+$AJ90+$AN90+$AR90+$AV90+$AZ90+$BD90+$BH90+$BL90),4),0)</f>
        <v>4.5400000000000003E-2</v>
      </c>
      <c r="V90" s="66"/>
      <c r="W90" s="428"/>
      <c r="X90" s="39"/>
      <c r="AD90" s="416" t="s">
        <v>1885</v>
      </c>
      <c r="AE90" s="417">
        <v>500000</v>
      </c>
      <c r="AF90" s="417">
        <v>40</v>
      </c>
      <c r="AG90" s="417" t="str">
        <f t="shared" ref="AG90:AG103" si="13">VLOOKUP(AD90,$AJ$5:$AN$50,4,0)&amp;"|"&amp;VLOOKUP(AD90,$AJ$5:$AN$50,5,0)&amp;"|"&amp;AE90</f>
        <v>1|2|500000</v>
      </c>
      <c r="AH90" s="418" t="s">
        <v>1885</v>
      </c>
      <c r="AI90" s="418">
        <v>300000</v>
      </c>
      <c r="AJ90" s="418">
        <v>0</v>
      </c>
      <c r="AK90" s="417" t="str">
        <f t="shared" ref="AK90:AK103" si="14">VLOOKUP(AH90,$AJ$5:$AN$50,4,0)&amp;"|"&amp;VLOOKUP(AH90,$AJ$5:$AN$50,5,0)&amp;"|"&amp;AI90</f>
        <v>1|2|300000</v>
      </c>
      <c r="AL90" s="417" t="s">
        <v>1893</v>
      </c>
      <c r="AM90" s="417">
        <v>400000</v>
      </c>
      <c r="AN90" s="417">
        <v>0</v>
      </c>
      <c r="AO90" s="417" t="str">
        <f t="shared" ref="AO90:AO103" si="15">VLOOKUP(AL90,$AJ$5:$AN$50,4,0)&amp;"|"&amp;VLOOKUP(AL90,$AJ$5:$AN$50,5,0)&amp;"|"&amp;AM90</f>
        <v>1|2|400000</v>
      </c>
      <c r="AP90" s="418" t="s">
        <v>1893</v>
      </c>
      <c r="AQ90" s="417">
        <v>600000</v>
      </c>
      <c r="AR90" s="418">
        <v>25</v>
      </c>
      <c r="AS90" s="417" t="str">
        <f t="shared" ref="AS90:AS103" si="16">VLOOKUP(AP90,$AJ$5:$AN$50,4,0)&amp;"|"&amp;VLOOKUP(AP90,$AJ$5:$AN$50,5,0)&amp;"|"&amp;AQ90</f>
        <v>1|2|600000</v>
      </c>
      <c r="AT90" s="417" t="s">
        <v>1893</v>
      </c>
      <c r="AU90" s="417">
        <v>700000</v>
      </c>
      <c r="AV90" s="417">
        <v>20</v>
      </c>
      <c r="AW90" s="419" t="str">
        <f t="shared" ref="AW90:AW95" si="17">VLOOKUP(AT90,$AJ$5:$AN$50,4,0)&amp;"|"&amp;VLOOKUP(AT90,$AJ$5:$AN$50,5,0)&amp;"|"&amp;AU90</f>
        <v>1|2|700000</v>
      </c>
      <c r="AX90" s="418" t="s">
        <v>1893</v>
      </c>
      <c r="AY90" s="417">
        <v>800000</v>
      </c>
      <c r="AZ90" s="418">
        <v>15</v>
      </c>
      <c r="BA90" s="417" t="str">
        <f t="shared" ref="BA90:BA95" si="18">VLOOKUP(AX90,$AJ$5:$AN$50,4,0)&amp;"|"&amp;VLOOKUP(AX90,$AJ$5:$AN$50,5,0)&amp;"|"&amp;AY90</f>
        <v>1|2|800000</v>
      </c>
      <c r="BB90" s="417" t="s">
        <v>1893</v>
      </c>
      <c r="BC90" s="417">
        <v>900000</v>
      </c>
      <c r="BD90" s="417">
        <v>5</v>
      </c>
      <c r="BE90" s="419" t="str">
        <f t="shared" ref="BE90:BE95" si="19">VLOOKUP(BB90,$AJ$5:$AN$50,4,0)&amp;"|"&amp;VLOOKUP(BB90,$AJ$5:$AN$50,5,0)&amp;"|"&amp;BC90</f>
        <v>1|2|900000</v>
      </c>
      <c r="BF90" s="418" t="s">
        <v>1893</v>
      </c>
      <c r="BG90" s="417">
        <v>1000000</v>
      </c>
      <c r="BH90" s="418">
        <v>5</v>
      </c>
      <c r="BI90" s="417" t="str">
        <f t="shared" ref="BI90:BI95" si="20">VLOOKUP(BF90,$AJ$5:$AN$50,4,0)&amp;"|"&amp;VLOOKUP(BF90,$AJ$5:$AN$50,5,0)&amp;"|"&amp;BG90</f>
        <v>1|2|1000000</v>
      </c>
      <c r="BJ90" s="417"/>
      <c r="BK90" s="417"/>
      <c r="BL90" s="417"/>
      <c r="BM90" s="419"/>
      <c r="BN90" s="431">
        <f>(AE90*AF90+AI90*AJ90+AM90*AN90+AQ90*AR90+AU90*AV90+AY90*AZ90+BC90*BD90+BG90*BH90+BK90*BL90)/(BL90+BH90+BD90+AZ90+AV90+AR90+AN90+AJ90+AF90)</f>
        <v>640909.09090909094</v>
      </c>
      <c r="BO90" s="431">
        <v>3</v>
      </c>
      <c r="BP90" s="431">
        <f>BN90/BO90</f>
        <v>213636.36363636365</v>
      </c>
      <c r="BQ90" s="1">
        <v>80</v>
      </c>
      <c r="BR90" s="433">
        <f>(BP90*BQ90+BP91*BQ91)/(BQ90+BQ91)</f>
        <v>210476.65847665851</v>
      </c>
    </row>
    <row r="91" spans="1:70" x14ac:dyDescent="0.35">
      <c r="A91" s="85">
        <v>4912</v>
      </c>
      <c r="B91" s="1">
        <v>1</v>
      </c>
      <c r="C91" s="1">
        <v>1</v>
      </c>
      <c r="D91" s="1">
        <v>1</v>
      </c>
      <c r="E91" s="1">
        <v>-1</v>
      </c>
      <c r="F91" s="341" t="str">
        <f t="shared" ref="F91:F103" si="21">AG91</f>
        <v>1|2|600000</v>
      </c>
      <c r="G91" s="428">
        <f t="shared" ref="G91:G103" si="22">1-I91-K91-M91-O91-Q91-S91-U91-W91-Y91</f>
        <v>0.27050000000000002</v>
      </c>
      <c r="H91" s="341" t="str">
        <f t="shared" ref="H91:H103" si="23">AK91</f>
        <v>1|2|800000</v>
      </c>
      <c r="I91" s="429">
        <f t="shared" si="8"/>
        <v>0.2162</v>
      </c>
      <c r="J91" s="341" t="str">
        <f t="shared" ref="J91:J103" si="24">AO91</f>
        <v>1|2|1000000</v>
      </c>
      <c r="K91" s="429">
        <f t="shared" si="9"/>
        <v>0.18909999999999999</v>
      </c>
      <c r="L91" s="341" t="str">
        <f t="shared" ref="L91:L103" si="25">AS91</f>
        <v>1|2|1200000</v>
      </c>
      <c r="M91" s="430">
        <f t="shared" si="10"/>
        <v>0.16209999999999999</v>
      </c>
      <c r="N91" s="66" t="str">
        <f t="shared" ref="N91:N103" si="26">AW91</f>
        <v>1|2|1500000</v>
      </c>
      <c r="O91" s="428">
        <f t="shared" si="11"/>
        <v>0.1081</v>
      </c>
      <c r="P91" s="341" t="str">
        <f t="shared" ref="P91:P103" si="27">BA91</f>
        <v>1|2|2000000</v>
      </c>
      <c r="Q91" s="428">
        <f t="shared" si="12"/>
        <v>5.3999999999999999E-2</v>
      </c>
      <c r="R91" s="66"/>
      <c r="S91" s="428"/>
      <c r="T91" s="341"/>
      <c r="U91" s="428"/>
      <c r="V91" s="66"/>
      <c r="W91" s="428"/>
      <c r="X91" s="39"/>
      <c r="AD91" s="420" t="s">
        <v>1885</v>
      </c>
      <c r="AE91" s="421">
        <v>600000</v>
      </c>
      <c r="AF91" s="421">
        <v>50</v>
      </c>
      <c r="AG91" s="421" t="str">
        <f t="shared" si="13"/>
        <v>1|2|600000</v>
      </c>
      <c r="AH91" s="422" t="s">
        <v>1885</v>
      </c>
      <c r="AI91" s="422">
        <v>800000</v>
      </c>
      <c r="AJ91" s="422">
        <v>40</v>
      </c>
      <c r="AK91" s="421" t="str">
        <f t="shared" si="14"/>
        <v>1|2|800000</v>
      </c>
      <c r="AL91" s="421" t="s">
        <v>1893</v>
      </c>
      <c r="AM91" s="421">
        <v>1000000</v>
      </c>
      <c r="AN91" s="421">
        <v>35</v>
      </c>
      <c r="AO91" s="421" t="str">
        <f t="shared" si="15"/>
        <v>1|2|1000000</v>
      </c>
      <c r="AP91" s="422" t="s">
        <v>1893</v>
      </c>
      <c r="AQ91" s="421">
        <v>1200000</v>
      </c>
      <c r="AR91" s="422">
        <v>30</v>
      </c>
      <c r="AS91" s="421" t="str">
        <f t="shared" si="16"/>
        <v>1|2|1200000</v>
      </c>
      <c r="AT91" s="421" t="s">
        <v>1893</v>
      </c>
      <c r="AU91" s="421">
        <v>1500000</v>
      </c>
      <c r="AV91" s="421">
        <v>20</v>
      </c>
      <c r="AW91" s="423" t="str">
        <f t="shared" si="17"/>
        <v>1|2|1500000</v>
      </c>
      <c r="AX91" s="422" t="s">
        <v>1893</v>
      </c>
      <c r="AY91" s="421">
        <v>2000000</v>
      </c>
      <c r="AZ91" s="422">
        <v>10</v>
      </c>
      <c r="BA91" s="421" t="str">
        <f t="shared" si="18"/>
        <v>1|2|2000000</v>
      </c>
      <c r="BB91" s="421"/>
      <c r="BC91" s="421"/>
      <c r="BD91" s="421"/>
      <c r="BE91" s="423"/>
      <c r="BF91" s="422"/>
      <c r="BG91" s="421"/>
      <c r="BH91" s="422"/>
      <c r="BI91" s="421"/>
      <c r="BJ91" s="421"/>
      <c r="BK91" s="421"/>
      <c r="BL91" s="421"/>
      <c r="BM91" s="423"/>
      <c r="BN91" s="431">
        <f t="shared" ref="BN91:BN101" si="28">(AE91*AF91+AI91*AJ91+AM91*AN91+AQ91*AR91+AU91*AV91+AY91*AZ91+BC91*BD91+BG91*BH91+BK91*BL91)/(BL91+BH91+BD91+AZ91+AV91+AR91+AN91+AJ91+AF91)</f>
        <v>989189.18918918923</v>
      </c>
      <c r="BO91" s="431">
        <v>5</v>
      </c>
      <c r="BP91" s="431">
        <f t="shared" ref="BP91:BP103" si="29">BN91/BO91</f>
        <v>197837.83783783784</v>
      </c>
      <c r="BQ91" s="1">
        <v>20</v>
      </c>
    </row>
    <row r="92" spans="1:70" x14ac:dyDescent="0.35">
      <c r="A92" s="413">
        <f>A90+10</f>
        <v>4921</v>
      </c>
      <c r="B92" s="1">
        <v>1</v>
      </c>
      <c r="C92" s="1">
        <v>1</v>
      </c>
      <c r="D92" s="1">
        <v>1</v>
      </c>
      <c r="E92" s="1">
        <v>-1</v>
      </c>
      <c r="F92" s="341" t="str">
        <f t="shared" si="21"/>
        <v>1|1|50</v>
      </c>
      <c r="G92" s="428">
        <f t="shared" si="22"/>
        <v>0.3639</v>
      </c>
      <c r="H92" s="341" t="str">
        <f t="shared" si="23"/>
        <v>1|1|30</v>
      </c>
      <c r="I92" s="429">
        <f t="shared" si="8"/>
        <v>0</v>
      </c>
      <c r="J92" s="341" t="str">
        <f t="shared" si="24"/>
        <v>1|1|40</v>
      </c>
      <c r="K92" s="429">
        <f t="shared" si="9"/>
        <v>0</v>
      </c>
      <c r="L92" s="341" t="str">
        <f t="shared" si="25"/>
        <v>1|1|60</v>
      </c>
      <c r="M92" s="430">
        <f t="shared" si="10"/>
        <v>0.22720000000000001</v>
      </c>
      <c r="N92" s="66" t="str">
        <f t="shared" si="26"/>
        <v>1|1|70</v>
      </c>
      <c r="O92" s="428">
        <f t="shared" si="11"/>
        <v>0.18179999999999999</v>
      </c>
      <c r="P92" s="341" t="str">
        <f t="shared" si="27"/>
        <v>1|1|80</v>
      </c>
      <c r="Q92" s="428">
        <f t="shared" si="12"/>
        <v>0.1363</v>
      </c>
      <c r="R92" s="66" t="str">
        <f t="shared" ref="R92:R103" si="30">BE92</f>
        <v>1|1|90</v>
      </c>
      <c r="S92" s="428">
        <f>IF(R92&lt;&gt;"",ROUNDDOWN(BD92/($AF92+$AJ92+$AN92+$AR92+$AV92+$AZ92+$BD92+$BH92+$BL92),4),0)</f>
        <v>4.5400000000000003E-2</v>
      </c>
      <c r="T92" s="341" t="str">
        <f t="shared" ref="T92:T103" si="31">BI92</f>
        <v>1|1|100</v>
      </c>
      <c r="U92" s="428">
        <f>IF(T92&lt;&gt;"",ROUNDDOWN(BH92/($AF92+$AJ92+$AN92+$AR92+$AV92+$AZ92+$BD92+$BH92+$BL92),4),0)</f>
        <v>4.5400000000000003E-2</v>
      </c>
      <c r="V92" s="66"/>
      <c r="W92" s="428"/>
      <c r="X92" s="39"/>
      <c r="AD92" s="416" t="s">
        <v>1903</v>
      </c>
      <c r="AE92" s="417">
        <f>AE90/10000</f>
        <v>50</v>
      </c>
      <c r="AF92" s="417">
        <f>AF90</f>
        <v>40</v>
      </c>
      <c r="AG92" s="417" t="str">
        <f t="shared" si="13"/>
        <v>1|1|50</v>
      </c>
      <c r="AH92" s="418" t="s">
        <v>1904</v>
      </c>
      <c r="AI92" s="417">
        <f>AI90/10000</f>
        <v>30</v>
      </c>
      <c r="AJ92" s="417">
        <f>AJ90</f>
        <v>0</v>
      </c>
      <c r="AK92" s="417" t="str">
        <f t="shared" si="14"/>
        <v>1|1|30</v>
      </c>
      <c r="AL92" s="417" t="s">
        <v>1903</v>
      </c>
      <c r="AM92" s="417">
        <f>AM90/10000</f>
        <v>40</v>
      </c>
      <c r="AN92" s="417">
        <f>AN90</f>
        <v>0</v>
      </c>
      <c r="AO92" s="417" t="str">
        <f t="shared" si="15"/>
        <v>1|1|40</v>
      </c>
      <c r="AP92" s="418" t="s">
        <v>1903</v>
      </c>
      <c r="AQ92" s="417">
        <f>AQ90/10000</f>
        <v>60</v>
      </c>
      <c r="AR92" s="417">
        <f>AR90</f>
        <v>25</v>
      </c>
      <c r="AS92" s="417" t="str">
        <f t="shared" si="16"/>
        <v>1|1|60</v>
      </c>
      <c r="AT92" s="417" t="s">
        <v>1903</v>
      </c>
      <c r="AU92" s="417">
        <f>AU90/10000</f>
        <v>70</v>
      </c>
      <c r="AV92" s="417">
        <f>AV90</f>
        <v>20</v>
      </c>
      <c r="AW92" s="419" t="str">
        <f t="shared" si="17"/>
        <v>1|1|70</v>
      </c>
      <c r="AX92" s="418" t="s">
        <v>1903</v>
      </c>
      <c r="AY92" s="417">
        <f>AY90/10000</f>
        <v>80</v>
      </c>
      <c r="AZ92" s="417">
        <f>AZ90</f>
        <v>15</v>
      </c>
      <c r="BA92" s="417" t="str">
        <f t="shared" si="18"/>
        <v>1|1|80</v>
      </c>
      <c r="BB92" s="417" t="s">
        <v>1903</v>
      </c>
      <c r="BC92" s="417">
        <f>BC90/10000</f>
        <v>90</v>
      </c>
      <c r="BD92" s="417">
        <f>BD90</f>
        <v>5</v>
      </c>
      <c r="BE92" s="419" t="str">
        <f t="shared" si="19"/>
        <v>1|1|90</v>
      </c>
      <c r="BF92" s="418" t="s">
        <v>1903</v>
      </c>
      <c r="BG92" s="417">
        <f>BG90/10000</f>
        <v>100</v>
      </c>
      <c r="BH92" s="417">
        <f>BH90</f>
        <v>5</v>
      </c>
      <c r="BI92" s="417" t="str">
        <f t="shared" si="20"/>
        <v>1|1|100</v>
      </c>
      <c r="BJ92" s="417"/>
      <c r="BK92" s="417"/>
      <c r="BL92" s="417"/>
      <c r="BM92" s="419"/>
      <c r="BN92" s="431">
        <f>(AE92*AF92+AI92*AJ92+AM92*AN92+AQ92*AR92+AU92*AV92+AY92*AZ92+BC92*BD92+BG92*BH92+BK92*BL92)/(BL92+BH92+BD92+AZ92+AV92+AR92+AN92+AJ92+AF92)*10000</f>
        <v>640909.09090909094</v>
      </c>
      <c r="BO92" s="431">
        <f>BO90</f>
        <v>3</v>
      </c>
      <c r="BP92" s="431">
        <f t="shared" si="29"/>
        <v>213636.36363636365</v>
      </c>
      <c r="BQ92" s="1">
        <f>BQ90</f>
        <v>80</v>
      </c>
      <c r="BR92" s="433">
        <f>(BP92*BQ92+BP93*BQ93)/(BQ92+BQ93)</f>
        <v>210476.65847665851</v>
      </c>
    </row>
    <row r="93" spans="1:70" x14ac:dyDescent="0.35">
      <c r="A93" s="85">
        <f t="shared" ref="A93:A103" si="32">A91+10</f>
        <v>4922</v>
      </c>
      <c r="B93" s="1">
        <v>1</v>
      </c>
      <c r="C93" s="1">
        <v>1</v>
      </c>
      <c r="D93" s="1">
        <v>1</v>
      </c>
      <c r="E93" s="1">
        <v>-1</v>
      </c>
      <c r="F93" s="341" t="str">
        <f t="shared" si="21"/>
        <v>1|1|60</v>
      </c>
      <c r="G93" s="428">
        <f t="shared" si="22"/>
        <v>0.27050000000000002</v>
      </c>
      <c r="H93" s="341" t="str">
        <f t="shared" si="23"/>
        <v>1|1|80</v>
      </c>
      <c r="I93" s="429">
        <f t="shared" si="8"/>
        <v>0.2162</v>
      </c>
      <c r="J93" s="341" t="str">
        <f t="shared" si="24"/>
        <v>1|1|100</v>
      </c>
      <c r="K93" s="429">
        <f t="shared" si="9"/>
        <v>0.18909999999999999</v>
      </c>
      <c r="L93" s="341" t="str">
        <f t="shared" si="25"/>
        <v>1|1|120</v>
      </c>
      <c r="M93" s="430">
        <f t="shared" si="10"/>
        <v>0.16209999999999999</v>
      </c>
      <c r="N93" s="66" t="str">
        <f t="shared" si="26"/>
        <v>1|1|150</v>
      </c>
      <c r="O93" s="428">
        <f t="shared" si="11"/>
        <v>0.1081</v>
      </c>
      <c r="P93" s="341" t="str">
        <f t="shared" si="27"/>
        <v>1|1|200</v>
      </c>
      <c r="Q93" s="428">
        <f t="shared" si="12"/>
        <v>5.3999999999999999E-2</v>
      </c>
      <c r="R93" s="66"/>
      <c r="S93" s="428"/>
      <c r="T93" s="341"/>
      <c r="U93" s="428"/>
      <c r="V93" s="66"/>
      <c r="W93" s="428"/>
      <c r="X93" s="39"/>
      <c r="AD93" s="420" t="s">
        <v>1903</v>
      </c>
      <c r="AE93" s="417">
        <f>AE91/10000</f>
        <v>60</v>
      </c>
      <c r="AF93" s="417">
        <f>AF91</f>
        <v>50</v>
      </c>
      <c r="AG93" s="421" t="str">
        <f t="shared" si="13"/>
        <v>1|1|60</v>
      </c>
      <c r="AH93" s="422" t="s">
        <v>1904</v>
      </c>
      <c r="AI93" s="417">
        <f>AI91/10000</f>
        <v>80</v>
      </c>
      <c r="AJ93" s="417">
        <f>AJ91</f>
        <v>40</v>
      </c>
      <c r="AK93" s="421" t="str">
        <f t="shared" si="14"/>
        <v>1|1|80</v>
      </c>
      <c r="AL93" s="421" t="s">
        <v>1904</v>
      </c>
      <c r="AM93" s="417">
        <f>AM91/10000</f>
        <v>100</v>
      </c>
      <c r="AN93" s="417">
        <f>AN91</f>
        <v>35</v>
      </c>
      <c r="AO93" s="421" t="str">
        <f t="shared" si="15"/>
        <v>1|1|100</v>
      </c>
      <c r="AP93" s="422" t="s">
        <v>1904</v>
      </c>
      <c r="AQ93" s="417">
        <f>AQ91/10000</f>
        <v>120</v>
      </c>
      <c r="AR93" s="417">
        <f>AR91</f>
        <v>30</v>
      </c>
      <c r="AS93" s="421" t="str">
        <f t="shared" si="16"/>
        <v>1|1|120</v>
      </c>
      <c r="AT93" s="421" t="s">
        <v>1903</v>
      </c>
      <c r="AU93" s="417">
        <f>AU91/10000</f>
        <v>150</v>
      </c>
      <c r="AV93" s="417">
        <f>AV91</f>
        <v>20</v>
      </c>
      <c r="AW93" s="423" t="str">
        <f t="shared" si="17"/>
        <v>1|1|150</v>
      </c>
      <c r="AX93" s="422" t="s">
        <v>1904</v>
      </c>
      <c r="AY93" s="417">
        <f>AY91/10000</f>
        <v>200</v>
      </c>
      <c r="AZ93" s="417">
        <f>AZ91</f>
        <v>10</v>
      </c>
      <c r="BA93" s="421" t="str">
        <f t="shared" si="18"/>
        <v>1|1|200</v>
      </c>
      <c r="BB93" s="421"/>
      <c r="BC93" s="417"/>
      <c r="BD93" s="417"/>
      <c r="BE93" s="423"/>
      <c r="BF93" s="422"/>
      <c r="BG93" s="417"/>
      <c r="BH93" s="417"/>
      <c r="BI93" s="421"/>
      <c r="BJ93" s="421"/>
      <c r="BK93" s="421"/>
      <c r="BL93" s="421"/>
      <c r="BM93" s="423"/>
      <c r="BN93" s="431">
        <f>(AE93*AF93+AI93*AJ93+AM93*AN93+AQ93*AR93+AU93*AV93+AY93*AZ93+BC93*BD93+BG93*BH93+BK93*BL93)/(BL93+BH93+BD93+AZ93+AV93+AR93+AN93+AJ93+AF93)*10000</f>
        <v>989189.18918918923</v>
      </c>
      <c r="BO93" s="431">
        <f t="shared" ref="BO93:BO101" si="33">BO91</f>
        <v>5</v>
      </c>
      <c r="BP93" s="431">
        <f t="shared" si="29"/>
        <v>197837.83783783784</v>
      </c>
      <c r="BQ93" s="1">
        <f t="shared" ref="BQ93:BQ103" si="34">BQ91</f>
        <v>20</v>
      </c>
    </row>
    <row r="94" spans="1:70" x14ac:dyDescent="0.35">
      <c r="A94" s="413">
        <f t="shared" si="32"/>
        <v>4931</v>
      </c>
      <c r="B94" s="1">
        <v>1</v>
      </c>
      <c r="C94" s="1">
        <v>1</v>
      </c>
      <c r="D94" s="1">
        <v>1</v>
      </c>
      <c r="E94" s="1">
        <v>-1</v>
      </c>
      <c r="F94" s="341" t="str">
        <f t="shared" si="21"/>
        <v>4|7001|8</v>
      </c>
      <c r="G94" s="428">
        <f t="shared" si="22"/>
        <v>0.16700000000000012</v>
      </c>
      <c r="H94" s="341" t="str">
        <f t="shared" si="23"/>
        <v>4|7001|12</v>
      </c>
      <c r="I94" s="429">
        <f t="shared" si="8"/>
        <v>0.1666</v>
      </c>
      <c r="J94" s="341" t="str">
        <f t="shared" si="24"/>
        <v>4|7001|24</v>
      </c>
      <c r="K94" s="429">
        <f t="shared" si="9"/>
        <v>0</v>
      </c>
      <c r="L94" s="341" t="str">
        <f t="shared" si="25"/>
        <v>4|7002|8</v>
      </c>
      <c r="M94" s="430">
        <f t="shared" si="10"/>
        <v>0.1666</v>
      </c>
      <c r="N94" s="66" t="str">
        <f t="shared" si="26"/>
        <v>4|7002|12</v>
      </c>
      <c r="O94" s="428">
        <f t="shared" si="11"/>
        <v>0.1666</v>
      </c>
      <c r="P94" s="341" t="str">
        <f t="shared" si="27"/>
        <v>4|7002|24</v>
      </c>
      <c r="Q94" s="428">
        <f t="shared" si="12"/>
        <v>0</v>
      </c>
      <c r="R94" s="66" t="str">
        <f t="shared" si="30"/>
        <v>4|7003|8</v>
      </c>
      <c r="S94" s="428">
        <f>IF(R94&lt;&gt;"",ROUNDDOWN(BD94/($AF94+$AJ94+$AN94+$AR94+$AV94+$AZ94+$BD94+$BH94+$BL94),4),0)</f>
        <v>0.1666</v>
      </c>
      <c r="T94" s="341" t="str">
        <f t="shared" si="31"/>
        <v>4|7003|12</v>
      </c>
      <c r="U94" s="428">
        <f>IF(T94&lt;&gt;"",ROUNDDOWN(BH94/($AF94+$AJ94+$AN94+$AR94+$AV94+$AZ94+$BD94+$BH94+$BL94),4),0)</f>
        <v>0.1666</v>
      </c>
      <c r="V94" s="66" t="str">
        <f t="shared" ref="V94:V99" si="35">BM94</f>
        <v>4|7003|24</v>
      </c>
      <c r="W94" s="428">
        <f>IF(V94&lt;&gt;"",ROUNDDOWN(BL94/($AF94+$AJ94+$AN94+$AR94+$AV94+$AZ94+$BD94+$BH94+$BL94),4),0)</f>
        <v>0</v>
      </c>
      <c r="X94" s="39"/>
      <c r="AD94" s="416" t="s">
        <v>1880</v>
      </c>
      <c r="AE94" s="417">
        <v>8</v>
      </c>
      <c r="AF94" s="417">
        <v>100</v>
      </c>
      <c r="AG94" s="417" t="str">
        <f t="shared" si="13"/>
        <v>4|7001|8</v>
      </c>
      <c r="AH94" s="416" t="s">
        <v>1880</v>
      </c>
      <c r="AI94" s="418">
        <v>12</v>
      </c>
      <c r="AJ94" s="418">
        <v>100</v>
      </c>
      <c r="AK94" s="417" t="str">
        <f t="shared" si="14"/>
        <v>4|7001|12</v>
      </c>
      <c r="AL94" s="416" t="s">
        <v>1880</v>
      </c>
      <c r="AM94" s="418">
        <v>24</v>
      </c>
      <c r="AN94" s="417">
        <v>0</v>
      </c>
      <c r="AO94" s="417" t="str">
        <f t="shared" si="15"/>
        <v>4|7001|24</v>
      </c>
      <c r="AP94" s="416" t="s">
        <v>1882</v>
      </c>
      <c r="AQ94" s="417">
        <v>8</v>
      </c>
      <c r="AR94" s="417">
        <v>100</v>
      </c>
      <c r="AS94" s="417" t="str">
        <f t="shared" si="16"/>
        <v>4|7002|8</v>
      </c>
      <c r="AT94" s="416" t="s">
        <v>1882</v>
      </c>
      <c r="AU94" s="418">
        <v>12</v>
      </c>
      <c r="AV94" s="418">
        <v>100</v>
      </c>
      <c r="AW94" s="417" t="str">
        <f t="shared" si="17"/>
        <v>4|7002|12</v>
      </c>
      <c r="AX94" s="416" t="s">
        <v>1882</v>
      </c>
      <c r="AY94" s="418">
        <v>24</v>
      </c>
      <c r="AZ94" s="417">
        <v>0</v>
      </c>
      <c r="BA94" s="417" t="str">
        <f t="shared" si="18"/>
        <v>4|7002|24</v>
      </c>
      <c r="BB94" s="416" t="s">
        <v>1883</v>
      </c>
      <c r="BC94" s="417">
        <v>8</v>
      </c>
      <c r="BD94" s="417">
        <v>100</v>
      </c>
      <c r="BE94" s="417" t="str">
        <f t="shared" si="19"/>
        <v>4|7003|8</v>
      </c>
      <c r="BF94" s="416" t="s">
        <v>1883</v>
      </c>
      <c r="BG94" s="418">
        <v>12</v>
      </c>
      <c r="BH94" s="418">
        <v>100</v>
      </c>
      <c r="BI94" s="417" t="str">
        <f t="shared" si="20"/>
        <v>4|7003|12</v>
      </c>
      <c r="BJ94" s="416" t="s">
        <v>1883</v>
      </c>
      <c r="BK94" s="418">
        <v>24</v>
      </c>
      <c r="BL94" s="417">
        <v>0</v>
      </c>
      <c r="BM94" s="417" t="str">
        <f t="shared" ref="BM94:BM95" si="36">VLOOKUP(BJ94,$AJ$5:$AN$50,4,0)&amp;"|"&amp;VLOOKUP(BJ94,$AJ$5:$AN$50,5,0)&amp;"|"&amp;BK94</f>
        <v>4|7003|24</v>
      </c>
      <c r="BN94" s="431">
        <f>(AE94*AF94+AI94*AJ94+AM94*AN94+AQ94*AR94+AU94*AV94+AY94*AZ94+BC94*BD94+BG94*BH94+BK94*BL94)/(BL94+BH94+BD94+AZ94+AV94+AR94+AN94+AJ94+AF94)/72*300*10000</f>
        <v>416666.66666666669</v>
      </c>
      <c r="BO94" s="431">
        <v>3</v>
      </c>
      <c r="BP94" s="431">
        <f t="shared" si="29"/>
        <v>138888.88888888891</v>
      </c>
      <c r="BQ94" s="1">
        <f t="shared" si="34"/>
        <v>80</v>
      </c>
      <c r="BR94" s="433">
        <f>(BP94*BQ94+BP95*BQ95)/(BQ94+BQ95)</f>
        <v>141111.11111111112</v>
      </c>
    </row>
    <row r="95" spans="1:70" x14ac:dyDescent="0.35">
      <c r="A95" s="85">
        <f t="shared" si="32"/>
        <v>4932</v>
      </c>
      <c r="B95" s="1">
        <v>1</v>
      </c>
      <c r="C95" s="1">
        <v>1</v>
      </c>
      <c r="D95" s="1">
        <v>1</v>
      </c>
      <c r="E95" s="1">
        <v>-1</v>
      </c>
      <c r="F95" s="341" t="str">
        <f t="shared" si="21"/>
        <v>4|7001|8</v>
      </c>
      <c r="G95" s="428">
        <f t="shared" si="22"/>
        <v>4.0000000000012248E-4</v>
      </c>
      <c r="H95" s="341" t="str">
        <f t="shared" si="23"/>
        <v>4|7001|12</v>
      </c>
      <c r="I95" s="429">
        <f t="shared" si="8"/>
        <v>0.1666</v>
      </c>
      <c r="J95" s="341" t="str">
        <f t="shared" si="24"/>
        <v>4|7001|24</v>
      </c>
      <c r="K95" s="429">
        <f t="shared" si="9"/>
        <v>0.1666</v>
      </c>
      <c r="L95" s="341" t="str">
        <f t="shared" si="25"/>
        <v>4|7002|8</v>
      </c>
      <c r="M95" s="430">
        <f t="shared" si="10"/>
        <v>0</v>
      </c>
      <c r="N95" s="66" t="str">
        <f t="shared" si="26"/>
        <v>4|7002|12</v>
      </c>
      <c r="O95" s="428">
        <f t="shared" si="11"/>
        <v>0.1666</v>
      </c>
      <c r="P95" s="341" t="str">
        <f t="shared" si="27"/>
        <v>4|7002|24</v>
      </c>
      <c r="Q95" s="428">
        <f t="shared" si="12"/>
        <v>0.1666</v>
      </c>
      <c r="R95" s="66" t="str">
        <f t="shared" si="30"/>
        <v>4|7003|8</v>
      </c>
      <c r="S95" s="428">
        <f>IF(R95&lt;&gt;"",ROUNDDOWN(BD95/($AF95+$AJ95+$AN95+$AR95+$AV95+$AZ95+$BD95+$BH95+$BL95),4),0)</f>
        <v>0</v>
      </c>
      <c r="T95" s="341" t="str">
        <f t="shared" si="31"/>
        <v>4|7003|12</v>
      </c>
      <c r="U95" s="428">
        <f>IF(T95&lt;&gt;"",ROUNDDOWN(BH95/($AF95+$AJ95+$AN95+$AR95+$AV95+$AZ95+$BD95+$BH95+$BL95),4),0)</f>
        <v>0.1666</v>
      </c>
      <c r="V95" s="66" t="str">
        <f t="shared" si="35"/>
        <v>4|7003|24</v>
      </c>
      <c r="W95" s="428">
        <f>IF(V95&lt;&gt;"",ROUNDDOWN(BL95/($AF95+$AJ95+$AN95+$AR95+$AV95+$AZ95+$BD95+$BH95+$BL95),4),0)</f>
        <v>0.1666</v>
      </c>
      <c r="X95" s="39"/>
      <c r="AD95" s="420" t="s">
        <v>1880</v>
      </c>
      <c r="AE95" s="421">
        <v>8</v>
      </c>
      <c r="AF95" s="421">
        <v>0</v>
      </c>
      <c r="AG95" s="421" t="str">
        <f t="shared" si="13"/>
        <v>4|7001|8</v>
      </c>
      <c r="AH95" s="420" t="s">
        <v>1880</v>
      </c>
      <c r="AI95" s="418">
        <v>12</v>
      </c>
      <c r="AJ95" s="422">
        <v>100</v>
      </c>
      <c r="AK95" s="421" t="str">
        <f t="shared" si="14"/>
        <v>4|7001|12</v>
      </c>
      <c r="AL95" s="420" t="s">
        <v>1880</v>
      </c>
      <c r="AM95" s="418">
        <v>24</v>
      </c>
      <c r="AN95" s="421">
        <v>100</v>
      </c>
      <c r="AO95" s="421" t="str">
        <f t="shared" si="15"/>
        <v>4|7001|24</v>
      </c>
      <c r="AP95" s="420" t="s">
        <v>1882</v>
      </c>
      <c r="AQ95" s="421">
        <v>8</v>
      </c>
      <c r="AR95" s="421">
        <v>0</v>
      </c>
      <c r="AS95" s="421" t="str">
        <f t="shared" si="16"/>
        <v>4|7002|8</v>
      </c>
      <c r="AT95" s="420" t="s">
        <v>1882</v>
      </c>
      <c r="AU95" s="418">
        <v>12</v>
      </c>
      <c r="AV95" s="422">
        <v>100</v>
      </c>
      <c r="AW95" s="421" t="str">
        <f t="shared" si="17"/>
        <v>4|7002|12</v>
      </c>
      <c r="AX95" s="420" t="s">
        <v>1882</v>
      </c>
      <c r="AY95" s="418">
        <v>24</v>
      </c>
      <c r="AZ95" s="421">
        <v>100</v>
      </c>
      <c r="BA95" s="421" t="str">
        <f t="shared" si="18"/>
        <v>4|7002|24</v>
      </c>
      <c r="BB95" s="420" t="s">
        <v>1883</v>
      </c>
      <c r="BC95" s="421">
        <v>8</v>
      </c>
      <c r="BD95" s="421">
        <v>0</v>
      </c>
      <c r="BE95" s="421" t="str">
        <f t="shared" si="19"/>
        <v>4|7003|8</v>
      </c>
      <c r="BF95" s="420" t="s">
        <v>1883</v>
      </c>
      <c r="BG95" s="418">
        <v>12</v>
      </c>
      <c r="BH95" s="422">
        <v>100</v>
      </c>
      <c r="BI95" s="421" t="str">
        <f t="shared" si="20"/>
        <v>4|7003|12</v>
      </c>
      <c r="BJ95" s="420" t="s">
        <v>1883</v>
      </c>
      <c r="BK95" s="418">
        <v>24</v>
      </c>
      <c r="BL95" s="421">
        <v>100</v>
      </c>
      <c r="BM95" s="421" t="str">
        <f t="shared" si="36"/>
        <v>4|7003|24</v>
      </c>
      <c r="BN95" s="431">
        <f>(AE95*AF95+AI95*AJ95+AM95*AN95+AQ95*AR95+AU95*AV95+AY95*AZ95+BC95*BD95+BG95*BH95+BK95*BL95)/(BL95+BH95+BD95+AZ95+AV95+AR95+AN95+AJ95+AF95)/72*300*10000</f>
        <v>750000</v>
      </c>
      <c r="BO95" s="431">
        <v>5</v>
      </c>
      <c r="BP95" s="431">
        <f t="shared" si="29"/>
        <v>150000</v>
      </c>
      <c r="BQ95" s="1">
        <f t="shared" si="34"/>
        <v>20</v>
      </c>
    </row>
    <row r="96" spans="1:70" x14ac:dyDescent="0.35">
      <c r="A96" s="413">
        <f t="shared" si="32"/>
        <v>4941</v>
      </c>
      <c r="B96" s="1">
        <v>1</v>
      </c>
      <c r="C96" s="1">
        <v>1</v>
      </c>
      <c r="D96" s="1">
        <v>1</v>
      </c>
      <c r="E96" s="1">
        <v>-1</v>
      </c>
      <c r="F96" s="341" t="str">
        <f t="shared" si="21"/>
        <v>2|1005|1</v>
      </c>
      <c r="G96" s="428">
        <f t="shared" si="22"/>
        <v>0.58829999999999993</v>
      </c>
      <c r="H96" s="341" t="str">
        <f t="shared" si="23"/>
        <v>2|1006|1</v>
      </c>
      <c r="I96" s="429">
        <f t="shared" si="8"/>
        <v>0.29409999999999997</v>
      </c>
      <c r="J96" s="341" t="str">
        <f t="shared" si="24"/>
        <v>2|1007|1</v>
      </c>
      <c r="K96" s="429">
        <f t="shared" si="9"/>
        <v>0.1176</v>
      </c>
      <c r="L96" s="341" t="str">
        <f t="shared" si="25"/>
        <v>2|1008|1</v>
      </c>
      <c r="M96" s="430">
        <f t="shared" si="10"/>
        <v>0</v>
      </c>
      <c r="N96" s="66"/>
      <c r="O96" s="428"/>
      <c r="P96" s="341"/>
      <c r="Q96" s="428"/>
      <c r="R96" s="66"/>
      <c r="S96" s="428"/>
      <c r="T96" s="341"/>
      <c r="U96" s="428"/>
      <c r="V96" s="66"/>
      <c r="W96" s="428"/>
      <c r="X96" s="39"/>
      <c r="AD96" s="416" t="s">
        <v>1894</v>
      </c>
      <c r="AE96" s="417">
        <v>1</v>
      </c>
      <c r="AF96" s="417">
        <v>50</v>
      </c>
      <c r="AG96" s="417" t="str">
        <f t="shared" si="13"/>
        <v>2|1005|1</v>
      </c>
      <c r="AH96" s="418" t="s">
        <v>1895</v>
      </c>
      <c r="AI96" s="418">
        <v>1</v>
      </c>
      <c r="AJ96" s="418">
        <v>25</v>
      </c>
      <c r="AK96" s="417" t="str">
        <f t="shared" si="14"/>
        <v>2|1006|1</v>
      </c>
      <c r="AL96" s="418" t="s">
        <v>1921</v>
      </c>
      <c r="AM96" s="417">
        <v>1</v>
      </c>
      <c r="AN96" s="417">
        <v>10</v>
      </c>
      <c r="AO96" s="417" t="str">
        <f t="shared" si="15"/>
        <v>2|1007|1</v>
      </c>
      <c r="AP96" s="418" t="s">
        <v>1922</v>
      </c>
      <c r="AQ96" s="417">
        <v>1</v>
      </c>
      <c r="AR96" s="418">
        <v>0</v>
      </c>
      <c r="AS96" s="417" t="str">
        <f t="shared" si="16"/>
        <v>2|1008|1</v>
      </c>
      <c r="AT96" s="417"/>
      <c r="AU96" s="417"/>
      <c r="AV96" s="417"/>
      <c r="AW96" s="419"/>
      <c r="AX96" s="418"/>
      <c r="AY96" s="417"/>
      <c r="AZ96" s="418"/>
      <c r="BA96" s="417"/>
      <c r="BB96" s="417"/>
      <c r="BC96" s="417"/>
      <c r="BD96" s="417"/>
      <c r="BE96" s="419"/>
      <c r="BF96" s="418"/>
      <c r="BG96" s="417"/>
      <c r="BH96" s="418"/>
      <c r="BI96" s="417"/>
      <c r="BJ96" s="417"/>
      <c r="BK96" s="417"/>
      <c r="BL96" s="417"/>
      <c r="BM96" s="419"/>
      <c r="BN96" s="431">
        <f>(AE96*AF96*1000000+AI96*AJ96*2000000+AM96*AN96*5000000+AQ96*AR96*10000000+AU96*AV96+AY96*AZ96+BC96*BD96+BG96*BH96+BK96*BL96)/(BL96+BH96+BD96+AZ96+AV96+AR96+AN96+AJ96+AF96)</f>
        <v>1764705.8823529412</v>
      </c>
      <c r="BO96" s="431">
        <f t="shared" si="33"/>
        <v>3</v>
      </c>
      <c r="BP96" s="431">
        <f t="shared" si="29"/>
        <v>588235.29411764711</v>
      </c>
      <c r="BQ96" s="1">
        <f t="shared" si="34"/>
        <v>80</v>
      </c>
      <c r="BR96" s="433">
        <f>(BP96*BQ96+BP97*BQ97)/(BQ96+BQ97)</f>
        <v>583315.50802139041</v>
      </c>
    </row>
    <row r="97" spans="1:70" x14ac:dyDescent="0.35">
      <c r="A97" s="85">
        <f t="shared" si="32"/>
        <v>4942</v>
      </c>
      <c r="B97" s="1">
        <v>1</v>
      </c>
      <c r="C97" s="1">
        <v>1</v>
      </c>
      <c r="D97" s="1">
        <v>1</v>
      </c>
      <c r="E97" s="1">
        <v>-1</v>
      </c>
      <c r="F97" s="341" t="str">
        <f t="shared" si="21"/>
        <v>2|1005|1</v>
      </c>
      <c r="G97" s="428">
        <f t="shared" si="22"/>
        <v>0.45460000000000012</v>
      </c>
      <c r="H97" s="341" t="str">
        <f t="shared" si="23"/>
        <v>2|1006|1</v>
      </c>
      <c r="I97" s="429">
        <f t="shared" si="8"/>
        <v>0.2727</v>
      </c>
      <c r="J97" s="341" t="str">
        <f t="shared" si="24"/>
        <v>2|1007|1</v>
      </c>
      <c r="K97" s="429">
        <f t="shared" si="9"/>
        <v>0.18179999999999999</v>
      </c>
      <c r="L97" s="341" t="str">
        <f t="shared" si="25"/>
        <v>2|1008|1</v>
      </c>
      <c r="M97" s="430">
        <f t="shared" si="10"/>
        <v>9.0899999999999995E-2</v>
      </c>
      <c r="N97" s="66"/>
      <c r="O97" s="428"/>
      <c r="P97" s="341"/>
      <c r="Q97" s="428"/>
      <c r="R97" s="66"/>
      <c r="S97" s="428"/>
      <c r="T97" s="341"/>
      <c r="U97" s="428"/>
      <c r="V97" s="66"/>
      <c r="W97" s="428"/>
      <c r="X97" s="39"/>
      <c r="AD97" s="420" t="s">
        <v>1894</v>
      </c>
      <c r="AE97" s="421">
        <v>1</v>
      </c>
      <c r="AF97" s="421">
        <v>50</v>
      </c>
      <c r="AG97" s="421" t="str">
        <f t="shared" si="13"/>
        <v>2|1005|1</v>
      </c>
      <c r="AH97" s="422" t="s">
        <v>1895</v>
      </c>
      <c r="AI97" s="422">
        <v>1</v>
      </c>
      <c r="AJ97" s="422">
        <v>30</v>
      </c>
      <c r="AK97" s="421" t="str">
        <f t="shared" si="14"/>
        <v>2|1006|1</v>
      </c>
      <c r="AL97" s="422" t="s">
        <v>1921</v>
      </c>
      <c r="AM97" s="421">
        <v>1</v>
      </c>
      <c r="AN97" s="421">
        <v>20</v>
      </c>
      <c r="AO97" s="421" t="str">
        <f t="shared" si="15"/>
        <v>2|1007|1</v>
      </c>
      <c r="AP97" s="422" t="s">
        <v>1923</v>
      </c>
      <c r="AQ97" s="421">
        <v>1</v>
      </c>
      <c r="AR97" s="422">
        <v>10</v>
      </c>
      <c r="AS97" s="421" t="str">
        <f t="shared" si="16"/>
        <v>2|1008|1</v>
      </c>
      <c r="AT97" s="421"/>
      <c r="AU97" s="421"/>
      <c r="AV97" s="421"/>
      <c r="AW97" s="423"/>
      <c r="AX97" s="422"/>
      <c r="AY97" s="421"/>
      <c r="AZ97" s="422"/>
      <c r="BA97" s="421"/>
      <c r="BB97" s="421"/>
      <c r="BC97" s="421"/>
      <c r="BD97" s="421"/>
      <c r="BE97" s="423"/>
      <c r="BF97" s="422"/>
      <c r="BG97" s="421"/>
      <c r="BH97" s="422"/>
      <c r="BI97" s="421"/>
      <c r="BJ97" s="421"/>
      <c r="BK97" s="421"/>
      <c r="BL97" s="421"/>
      <c r="BM97" s="423"/>
      <c r="BN97" s="431">
        <f>(AE97*AF97*1000000+AI97*AJ97*2000000+AM97*AN97*5000000+AQ97*AR97*10000000+AU97*AV97+AY97*AZ97+BC97*BD97+BG97*BH97+BK97*BL97)/(BL97+BH97+BD97+AZ97+AV97+AR97+AN97+AJ97+AF97)</f>
        <v>2818181.8181818184</v>
      </c>
      <c r="BO97" s="431">
        <f t="shared" si="33"/>
        <v>5</v>
      </c>
      <c r="BP97" s="431">
        <f t="shared" si="29"/>
        <v>563636.36363636365</v>
      </c>
      <c r="BQ97" s="1">
        <f t="shared" si="34"/>
        <v>20</v>
      </c>
    </row>
    <row r="98" spans="1:70" x14ac:dyDescent="0.35">
      <c r="A98" s="413">
        <f t="shared" si="32"/>
        <v>4951</v>
      </c>
      <c r="B98" s="1">
        <v>1</v>
      </c>
      <c r="C98" s="1">
        <v>1</v>
      </c>
      <c r="D98" s="1">
        <v>1</v>
      </c>
      <c r="E98" s="1">
        <v>-1</v>
      </c>
      <c r="F98" s="341" t="str">
        <f t="shared" si="21"/>
        <v>2|2301|10</v>
      </c>
      <c r="G98" s="428">
        <f t="shared" si="22"/>
        <v>0.125</v>
      </c>
      <c r="H98" s="341" t="str">
        <f t="shared" si="23"/>
        <v>2|2301|15</v>
      </c>
      <c r="I98" s="429">
        <f t="shared" si="8"/>
        <v>0.125</v>
      </c>
      <c r="J98" s="341" t="str">
        <f t="shared" si="24"/>
        <v>2|2302|10</v>
      </c>
      <c r="K98" s="429">
        <f t="shared" si="9"/>
        <v>0.125</v>
      </c>
      <c r="L98" s="341" t="str">
        <f t="shared" si="25"/>
        <v>2|2302|15</v>
      </c>
      <c r="M98" s="430">
        <f t="shared" si="10"/>
        <v>0.125</v>
      </c>
      <c r="N98" s="66" t="str">
        <f t="shared" si="26"/>
        <v>2|2303|10</v>
      </c>
      <c r="O98" s="428">
        <f t="shared" ref="O98:O103" si="37">IF(N98&lt;&gt;"",ROUNDDOWN(AV98/($AF98+$AJ98+$AN98+$AR98+$AV98+$AZ98+$BD98+$BH98+$BL98),4),0)</f>
        <v>0.125</v>
      </c>
      <c r="P98" s="341" t="str">
        <f t="shared" si="27"/>
        <v>2|2303|15</v>
      </c>
      <c r="Q98" s="428">
        <f t="shared" ref="Q98:Q103" si="38">IF(P98&lt;&gt;"",ROUNDDOWN(AZ98/($AF98+$AJ98+$AN98+$AR98+$AV98+$AZ98+$BD98+$BH98+$BL98),4),0)</f>
        <v>0.125</v>
      </c>
      <c r="R98" s="66" t="str">
        <f t="shared" si="30"/>
        <v>2|2304|10</v>
      </c>
      <c r="S98" s="428">
        <f>IF(R98&lt;&gt;"",ROUNDDOWN(BD98/($AF98+$AJ98+$AN98+$AR98+$AV98+$AZ98+$BD98+$BH98+$BL98),4),0)</f>
        <v>0.125</v>
      </c>
      <c r="T98" s="341" t="str">
        <f t="shared" si="31"/>
        <v>2|2304|15</v>
      </c>
      <c r="U98" s="428">
        <f>IF(T98&lt;&gt;"",ROUNDDOWN(BH98/($AF98+$AJ98+$AN98+$AR98+$AV98+$AZ98+$BD98+$BH98+$BL98),4),0)</f>
        <v>0.125</v>
      </c>
      <c r="V98" s="66" t="str">
        <f t="shared" si="35"/>
        <v>2|2300|10</v>
      </c>
      <c r="W98" s="428">
        <f>IF(V98&lt;&gt;"",ROUNDDOWN(BL98/($AF98+$AJ98+$AN98+$AR98+$AV98+$AZ98+$BD98+$BH98+$BL98),4),0)</f>
        <v>0</v>
      </c>
      <c r="X98" s="39"/>
      <c r="AD98" s="416" t="s">
        <v>1898</v>
      </c>
      <c r="AE98" s="417">
        <v>10</v>
      </c>
      <c r="AF98" s="417">
        <v>100</v>
      </c>
      <c r="AG98" s="417" t="str">
        <f t="shared" si="13"/>
        <v>2|2301|10</v>
      </c>
      <c r="AH98" s="416" t="s">
        <v>1898</v>
      </c>
      <c r="AI98" s="418">
        <v>15</v>
      </c>
      <c r="AJ98" s="418">
        <v>100</v>
      </c>
      <c r="AK98" s="417" t="str">
        <f t="shared" si="14"/>
        <v>2|2301|15</v>
      </c>
      <c r="AL98" s="418" t="s">
        <v>1924</v>
      </c>
      <c r="AM98" s="417">
        <v>10</v>
      </c>
      <c r="AN98" s="417">
        <v>100</v>
      </c>
      <c r="AO98" s="417" t="str">
        <f t="shared" si="15"/>
        <v>2|2302|10</v>
      </c>
      <c r="AP98" s="418" t="s">
        <v>1924</v>
      </c>
      <c r="AQ98" s="417">
        <v>15</v>
      </c>
      <c r="AR98" s="418">
        <v>100</v>
      </c>
      <c r="AS98" s="417" t="str">
        <f t="shared" si="16"/>
        <v>2|2302|15</v>
      </c>
      <c r="AT98" s="417" t="s">
        <v>1925</v>
      </c>
      <c r="AU98" s="417">
        <v>10</v>
      </c>
      <c r="AV98" s="417">
        <v>100</v>
      </c>
      <c r="AW98" s="419" t="str">
        <f t="shared" ref="AW98:AW103" si="39">VLOOKUP(AT98,$AJ$5:$AN$50,4,0)&amp;"|"&amp;VLOOKUP(AT98,$AJ$5:$AN$50,5,0)&amp;"|"&amp;AU98</f>
        <v>2|2303|10</v>
      </c>
      <c r="AX98" s="417" t="s">
        <v>1925</v>
      </c>
      <c r="AY98" s="417">
        <v>15</v>
      </c>
      <c r="AZ98" s="418">
        <v>100</v>
      </c>
      <c r="BA98" s="417" t="str">
        <f t="shared" ref="BA98:BA103" si="40">VLOOKUP(AX98,$AJ$5:$AN$50,4,0)&amp;"|"&amp;VLOOKUP(AX98,$AJ$5:$AN$50,5,0)&amp;"|"&amp;AY98</f>
        <v>2|2303|15</v>
      </c>
      <c r="BB98" s="418" t="s">
        <v>1926</v>
      </c>
      <c r="BC98" s="417">
        <v>10</v>
      </c>
      <c r="BD98" s="417">
        <v>100</v>
      </c>
      <c r="BE98" s="419" t="str">
        <f>VLOOKUP(BB98,$AJ$5:$AN$50,4,0)&amp;"|"&amp;VLOOKUP(BB98,$AJ$5:$AN$50,5,0)&amp;"|"&amp;BC98</f>
        <v>2|2304|10</v>
      </c>
      <c r="BF98" s="418" t="s">
        <v>1926</v>
      </c>
      <c r="BG98" s="417">
        <v>15</v>
      </c>
      <c r="BH98" s="418">
        <v>100</v>
      </c>
      <c r="BI98" s="417" t="str">
        <f>VLOOKUP(BF98,$AJ$5:$AN$50,4,0)&amp;"|"&amp;VLOOKUP(BF98,$AJ$5:$AN$50,5,0)&amp;"|"&amp;BG98</f>
        <v>2|2304|15</v>
      </c>
      <c r="BJ98" s="417" t="s">
        <v>1927</v>
      </c>
      <c r="BK98" s="417">
        <v>10</v>
      </c>
      <c r="BL98" s="417">
        <v>0</v>
      </c>
      <c r="BM98" s="419" t="str">
        <f>VLOOKUP(BJ98,$AJ$5:$AN$50,4,0)&amp;"|"&amp;VLOOKUP(BJ98,$AJ$5:$AN$50,5,0)&amp;"|"&amp;BK98</f>
        <v>2|2300|10</v>
      </c>
      <c r="BN98" s="431">
        <f t="shared" si="28"/>
        <v>12.5</v>
      </c>
      <c r="BO98" s="431">
        <f t="shared" si="33"/>
        <v>3</v>
      </c>
      <c r="BP98" s="431">
        <f t="shared" si="29"/>
        <v>4.166666666666667</v>
      </c>
      <c r="BQ98" s="1">
        <f t="shared" si="34"/>
        <v>80</v>
      </c>
      <c r="BR98" s="433">
        <f>(BP98*BQ98+BP99*BQ99)/(BQ98+BQ99)</f>
        <v>3.8222222222222229</v>
      </c>
    </row>
    <row r="99" spans="1:70" x14ac:dyDescent="0.35">
      <c r="A99" s="85">
        <f t="shared" si="32"/>
        <v>4952</v>
      </c>
      <c r="B99" s="1">
        <v>1</v>
      </c>
      <c r="C99" s="1">
        <v>1</v>
      </c>
      <c r="D99" s="1">
        <v>1</v>
      </c>
      <c r="E99" s="1">
        <v>-1</v>
      </c>
      <c r="F99" s="341" t="str">
        <f t="shared" si="21"/>
        <v>2|2301|10</v>
      </c>
      <c r="G99" s="428">
        <f t="shared" si="22"/>
        <v>0.11120000000000013</v>
      </c>
      <c r="H99" s="341" t="str">
        <f t="shared" si="23"/>
        <v>2|2301|15</v>
      </c>
      <c r="I99" s="429">
        <f t="shared" si="8"/>
        <v>0.1111</v>
      </c>
      <c r="J99" s="341" t="str">
        <f t="shared" si="24"/>
        <v>2|2302|10</v>
      </c>
      <c r="K99" s="429">
        <f t="shared" si="9"/>
        <v>0.1111</v>
      </c>
      <c r="L99" s="341" t="str">
        <f t="shared" si="25"/>
        <v>2|2302|15</v>
      </c>
      <c r="M99" s="430">
        <f t="shared" si="10"/>
        <v>0.1111</v>
      </c>
      <c r="N99" s="66" t="str">
        <f t="shared" si="26"/>
        <v>2|2303|10</v>
      </c>
      <c r="O99" s="428">
        <f t="shared" si="37"/>
        <v>0.1111</v>
      </c>
      <c r="P99" s="341" t="str">
        <f t="shared" si="27"/>
        <v>2|2303|15</v>
      </c>
      <c r="Q99" s="428">
        <f t="shared" si="38"/>
        <v>0.1111</v>
      </c>
      <c r="R99" s="66" t="str">
        <f t="shared" si="30"/>
        <v>2|2304|10</v>
      </c>
      <c r="S99" s="428">
        <f>IF(R99&lt;&gt;"",ROUNDDOWN(BD99/($AF99+$AJ99+$AN99+$AR99+$AV99+$AZ99+$BD99+$BH99+$BL99),4),0)</f>
        <v>0.1111</v>
      </c>
      <c r="T99" s="341" t="str">
        <f t="shared" si="31"/>
        <v>2|2304|15</v>
      </c>
      <c r="U99" s="428">
        <f>IF(T99&lt;&gt;"",ROUNDDOWN(BH99/($AF99+$AJ99+$AN99+$AR99+$AV99+$AZ99+$BD99+$BH99+$BL99),4),0)</f>
        <v>0.1111</v>
      </c>
      <c r="V99" s="66" t="str">
        <f t="shared" si="35"/>
        <v>2|2300|10</v>
      </c>
      <c r="W99" s="428">
        <f>IF(V99&lt;&gt;"",ROUNDDOWN(BL99/($AF99+$AJ99+$AN99+$AR99+$AV99+$AZ99+$BD99+$BH99+$BL99),4),0)</f>
        <v>0.1111</v>
      </c>
      <c r="X99" s="39"/>
      <c r="AD99" s="420" t="s">
        <v>1905</v>
      </c>
      <c r="AE99" s="421">
        <v>10</v>
      </c>
      <c r="AF99" s="422">
        <v>100</v>
      </c>
      <c r="AG99" s="421" t="str">
        <f t="shared" si="13"/>
        <v>2|2301|10</v>
      </c>
      <c r="AH99" s="420" t="s">
        <v>1905</v>
      </c>
      <c r="AI99" s="422">
        <v>15</v>
      </c>
      <c r="AJ99" s="422">
        <v>100</v>
      </c>
      <c r="AK99" s="421" t="str">
        <f t="shared" si="14"/>
        <v>2|2301|15</v>
      </c>
      <c r="AL99" s="418" t="s">
        <v>1924</v>
      </c>
      <c r="AM99" s="421">
        <v>10</v>
      </c>
      <c r="AN99" s="422">
        <v>100</v>
      </c>
      <c r="AO99" s="421" t="str">
        <f t="shared" si="15"/>
        <v>2|2302|10</v>
      </c>
      <c r="AP99" s="418" t="s">
        <v>1924</v>
      </c>
      <c r="AQ99" s="421">
        <v>15</v>
      </c>
      <c r="AR99" s="422">
        <v>100</v>
      </c>
      <c r="AS99" s="421" t="str">
        <f t="shared" si="16"/>
        <v>2|2302|15</v>
      </c>
      <c r="AT99" s="417" t="s">
        <v>1925</v>
      </c>
      <c r="AU99" s="421">
        <v>10</v>
      </c>
      <c r="AV99" s="422">
        <v>100</v>
      </c>
      <c r="AW99" s="423" t="str">
        <f t="shared" si="39"/>
        <v>2|2303|10</v>
      </c>
      <c r="AX99" s="417" t="s">
        <v>1925</v>
      </c>
      <c r="AY99" s="421">
        <v>15</v>
      </c>
      <c r="AZ99" s="422">
        <v>100</v>
      </c>
      <c r="BA99" s="421" t="str">
        <f t="shared" si="40"/>
        <v>2|2303|15</v>
      </c>
      <c r="BB99" s="418" t="s">
        <v>1926</v>
      </c>
      <c r="BC99" s="421">
        <v>10</v>
      </c>
      <c r="BD99" s="421">
        <v>100</v>
      </c>
      <c r="BE99" s="423" t="str">
        <f>VLOOKUP(BB99,$AJ$5:$AN$50,4,0)&amp;"|"&amp;VLOOKUP(BB99,$AJ$5:$AN$50,5,0)&amp;"|"&amp;BC99</f>
        <v>2|2304|10</v>
      </c>
      <c r="BF99" s="418" t="s">
        <v>1926</v>
      </c>
      <c r="BG99" s="421">
        <v>15</v>
      </c>
      <c r="BH99" s="422">
        <v>100</v>
      </c>
      <c r="BI99" s="421" t="str">
        <f>VLOOKUP(BF99,$AJ$5:$AN$50,4,0)&amp;"|"&amp;VLOOKUP(BF99,$AJ$5:$AN$50,5,0)&amp;"|"&amp;BG99</f>
        <v>2|2304|15</v>
      </c>
      <c r="BJ99" s="421" t="s">
        <v>1928</v>
      </c>
      <c r="BK99" s="421">
        <v>10</v>
      </c>
      <c r="BL99" s="421">
        <v>100</v>
      </c>
      <c r="BM99" s="423" t="str">
        <f>VLOOKUP(BJ99,$AJ$5:$AN$50,4,0)&amp;"|"&amp;VLOOKUP(BJ99,$AJ$5:$AN$50,5,0)&amp;"|"&amp;BK99</f>
        <v>2|2300|10</v>
      </c>
      <c r="BN99" s="431">
        <f t="shared" si="28"/>
        <v>12.222222222222221</v>
      </c>
      <c r="BO99" s="431">
        <f t="shared" si="33"/>
        <v>5</v>
      </c>
      <c r="BP99" s="431">
        <f t="shared" si="29"/>
        <v>2.4444444444444442</v>
      </c>
      <c r="BQ99" s="1">
        <f t="shared" si="34"/>
        <v>20</v>
      </c>
    </row>
    <row r="100" spans="1:70" x14ac:dyDescent="0.35">
      <c r="A100" s="413">
        <f t="shared" si="32"/>
        <v>4961</v>
      </c>
      <c r="B100" s="1">
        <v>1</v>
      </c>
      <c r="C100" s="1">
        <v>1</v>
      </c>
      <c r="D100" s="1">
        <v>1</v>
      </c>
      <c r="E100" s="1">
        <v>-1</v>
      </c>
      <c r="F100" s="341" t="str">
        <f t="shared" si="21"/>
        <v>2|1001|20</v>
      </c>
      <c r="G100" s="428">
        <f t="shared" si="22"/>
        <v>0.16700000000000012</v>
      </c>
      <c r="H100" s="341" t="str">
        <f t="shared" si="23"/>
        <v>2|1001|30</v>
      </c>
      <c r="I100" s="429">
        <f t="shared" si="8"/>
        <v>0.1666</v>
      </c>
      <c r="J100" s="341" t="str">
        <f t="shared" si="24"/>
        <v>2|1002|20</v>
      </c>
      <c r="K100" s="429">
        <f t="shared" si="9"/>
        <v>0.1666</v>
      </c>
      <c r="L100" s="341" t="str">
        <f t="shared" si="25"/>
        <v>2|1002|30</v>
      </c>
      <c r="M100" s="430">
        <f t="shared" si="10"/>
        <v>0.1666</v>
      </c>
      <c r="N100" s="66" t="str">
        <f t="shared" si="26"/>
        <v>2|1004|20</v>
      </c>
      <c r="O100" s="428">
        <f t="shared" si="37"/>
        <v>0.1666</v>
      </c>
      <c r="P100" s="341" t="str">
        <f t="shared" si="27"/>
        <v>2|1004|30</v>
      </c>
      <c r="Q100" s="428">
        <f t="shared" si="38"/>
        <v>0.1666</v>
      </c>
      <c r="R100" s="66"/>
      <c r="S100" s="428"/>
      <c r="T100" s="341"/>
      <c r="U100" s="428"/>
      <c r="V100" s="66"/>
      <c r="W100" s="428"/>
      <c r="X100" s="39"/>
      <c r="AD100" s="416" t="s">
        <v>1906</v>
      </c>
      <c r="AE100" s="417">
        <v>20</v>
      </c>
      <c r="AF100" s="417">
        <v>100</v>
      </c>
      <c r="AG100" s="417" t="str">
        <f t="shared" si="13"/>
        <v>2|1001|20</v>
      </c>
      <c r="AH100" s="416" t="s">
        <v>1906</v>
      </c>
      <c r="AI100" s="418">
        <v>30</v>
      </c>
      <c r="AJ100" s="417">
        <v>100</v>
      </c>
      <c r="AK100" s="417" t="str">
        <f t="shared" si="14"/>
        <v>2|1001|30</v>
      </c>
      <c r="AL100" s="417" t="s">
        <v>1929</v>
      </c>
      <c r="AM100" s="417">
        <v>20</v>
      </c>
      <c r="AN100" s="417">
        <v>100</v>
      </c>
      <c r="AO100" s="417" t="str">
        <f t="shared" si="15"/>
        <v>2|1002|20</v>
      </c>
      <c r="AP100" s="417" t="s">
        <v>1929</v>
      </c>
      <c r="AQ100" s="417">
        <v>30</v>
      </c>
      <c r="AR100" s="417">
        <v>100</v>
      </c>
      <c r="AS100" s="417" t="str">
        <f t="shared" si="16"/>
        <v>2|1002|30</v>
      </c>
      <c r="AT100" s="417" t="s">
        <v>1930</v>
      </c>
      <c r="AU100" s="417">
        <v>20</v>
      </c>
      <c r="AV100" s="417">
        <v>100</v>
      </c>
      <c r="AW100" s="419" t="str">
        <f t="shared" si="39"/>
        <v>2|1004|20</v>
      </c>
      <c r="AX100" s="417" t="s">
        <v>1930</v>
      </c>
      <c r="AY100" s="417">
        <v>30</v>
      </c>
      <c r="AZ100" s="417">
        <v>100</v>
      </c>
      <c r="BA100" s="417" t="str">
        <f t="shared" si="40"/>
        <v>2|1004|30</v>
      </c>
      <c r="BB100" s="417"/>
      <c r="BC100" s="417"/>
      <c r="BD100" s="417"/>
      <c r="BE100" s="419"/>
      <c r="BF100" s="418"/>
      <c r="BG100" s="417"/>
      <c r="BH100" s="418"/>
      <c r="BI100" s="417"/>
      <c r="BJ100" s="417"/>
      <c r="BK100" s="417"/>
      <c r="BL100" s="417"/>
      <c r="BM100" s="419"/>
      <c r="BN100" s="431">
        <f t="shared" si="28"/>
        <v>25</v>
      </c>
      <c r="BO100" s="431">
        <f t="shared" si="33"/>
        <v>3</v>
      </c>
      <c r="BP100" s="431">
        <f t="shared" si="29"/>
        <v>8.3333333333333339</v>
      </c>
      <c r="BQ100" s="1">
        <f t="shared" si="34"/>
        <v>80</v>
      </c>
      <c r="BR100" s="433">
        <f>(BP100*BQ100+BP101*BQ101)/(BQ100+BQ101)</f>
        <v>7.8</v>
      </c>
    </row>
    <row r="101" spans="1:70" x14ac:dyDescent="0.35">
      <c r="A101" s="85">
        <f t="shared" si="32"/>
        <v>4962</v>
      </c>
      <c r="B101" s="1">
        <v>1</v>
      </c>
      <c r="C101" s="1">
        <v>1</v>
      </c>
      <c r="D101" s="1">
        <v>1</v>
      </c>
      <c r="E101" s="1">
        <v>-1</v>
      </c>
      <c r="F101" s="341" t="str">
        <f t="shared" si="21"/>
        <v>2|1001|20</v>
      </c>
      <c r="G101" s="428">
        <f t="shared" si="22"/>
        <v>0.16700000000000012</v>
      </c>
      <c r="H101" s="341" t="str">
        <f t="shared" si="23"/>
        <v>2|1001|50</v>
      </c>
      <c r="I101" s="429">
        <f t="shared" si="8"/>
        <v>0.1666</v>
      </c>
      <c r="J101" s="341" t="str">
        <f t="shared" si="24"/>
        <v>2|1002|20</v>
      </c>
      <c r="K101" s="429">
        <f t="shared" si="9"/>
        <v>0.1666</v>
      </c>
      <c r="L101" s="341" t="str">
        <f t="shared" si="25"/>
        <v>2|1002|30</v>
      </c>
      <c r="M101" s="430">
        <f t="shared" si="10"/>
        <v>0.1666</v>
      </c>
      <c r="N101" s="66" t="str">
        <f t="shared" si="26"/>
        <v>2|1004|20</v>
      </c>
      <c r="O101" s="428">
        <f t="shared" si="37"/>
        <v>0.1666</v>
      </c>
      <c r="P101" s="341" t="str">
        <f t="shared" si="27"/>
        <v>2|1004|30</v>
      </c>
      <c r="Q101" s="428">
        <f t="shared" si="38"/>
        <v>0.1666</v>
      </c>
      <c r="R101" s="66"/>
      <c r="S101" s="428"/>
      <c r="T101" s="341"/>
      <c r="U101" s="428"/>
      <c r="V101" s="66"/>
      <c r="W101" s="428"/>
      <c r="X101" s="39"/>
      <c r="AD101" s="420" t="s">
        <v>1896</v>
      </c>
      <c r="AE101" s="421">
        <v>20</v>
      </c>
      <c r="AF101" s="417">
        <v>100</v>
      </c>
      <c r="AG101" s="421" t="str">
        <f t="shared" si="13"/>
        <v>2|1001|20</v>
      </c>
      <c r="AH101" s="420" t="s">
        <v>1896</v>
      </c>
      <c r="AI101" s="422">
        <v>50</v>
      </c>
      <c r="AJ101" s="417">
        <v>100</v>
      </c>
      <c r="AK101" s="421" t="str">
        <f t="shared" si="14"/>
        <v>2|1001|50</v>
      </c>
      <c r="AL101" s="421" t="s">
        <v>1929</v>
      </c>
      <c r="AM101" s="421">
        <v>20</v>
      </c>
      <c r="AN101" s="417">
        <v>100</v>
      </c>
      <c r="AO101" s="421" t="str">
        <f t="shared" si="15"/>
        <v>2|1002|20</v>
      </c>
      <c r="AP101" s="421" t="s">
        <v>1929</v>
      </c>
      <c r="AQ101" s="421">
        <v>30</v>
      </c>
      <c r="AR101" s="417">
        <v>100</v>
      </c>
      <c r="AS101" s="421" t="str">
        <f t="shared" si="16"/>
        <v>2|1002|30</v>
      </c>
      <c r="AT101" s="421" t="s">
        <v>1931</v>
      </c>
      <c r="AU101" s="421">
        <v>20</v>
      </c>
      <c r="AV101" s="417">
        <v>100</v>
      </c>
      <c r="AW101" s="423" t="str">
        <f t="shared" si="39"/>
        <v>2|1004|20</v>
      </c>
      <c r="AX101" s="421" t="s">
        <v>1931</v>
      </c>
      <c r="AY101" s="421">
        <v>30</v>
      </c>
      <c r="AZ101" s="417">
        <v>100</v>
      </c>
      <c r="BA101" s="421" t="str">
        <f t="shared" si="40"/>
        <v>2|1004|30</v>
      </c>
      <c r="BB101" s="421"/>
      <c r="BC101" s="421"/>
      <c r="BD101" s="421"/>
      <c r="BE101" s="423"/>
      <c r="BF101" s="422"/>
      <c r="BG101" s="421"/>
      <c r="BH101" s="422"/>
      <c r="BI101" s="421"/>
      <c r="BJ101" s="421"/>
      <c r="BK101" s="421"/>
      <c r="BL101" s="421"/>
      <c r="BM101" s="423"/>
      <c r="BN101" s="431">
        <f t="shared" si="28"/>
        <v>28.333333333333332</v>
      </c>
      <c r="BO101" s="431">
        <f t="shared" si="33"/>
        <v>5</v>
      </c>
      <c r="BP101" s="431">
        <f t="shared" si="29"/>
        <v>5.6666666666666661</v>
      </c>
      <c r="BQ101" s="1">
        <f t="shared" si="34"/>
        <v>20</v>
      </c>
    </row>
    <row r="102" spans="1:70" x14ac:dyDescent="0.35">
      <c r="A102" s="413">
        <f t="shared" si="32"/>
        <v>4971</v>
      </c>
      <c r="B102" s="1">
        <v>1</v>
      </c>
      <c r="C102" s="1">
        <v>1</v>
      </c>
      <c r="D102" s="1">
        <v>1</v>
      </c>
      <c r="E102" s="1">
        <v>-1</v>
      </c>
      <c r="F102" s="341" t="str">
        <f t="shared" si="21"/>
        <v>2|1015|5</v>
      </c>
      <c r="G102" s="428">
        <f t="shared" si="22"/>
        <v>0.2942999999999999</v>
      </c>
      <c r="H102" s="341" t="str">
        <f t="shared" si="23"/>
        <v>2|1015|10</v>
      </c>
      <c r="I102" s="429">
        <f t="shared" si="8"/>
        <v>0.29409999999999997</v>
      </c>
      <c r="J102" s="341" t="str">
        <f t="shared" si="24"/>
        <v>2|1016|5</v>
      </c>
      <c r="K102" s="429">
        <f t="shared" si="9"/>
        <v>0.14699999999999999</v>
      </c>
      <c r="L102" s="341" t="str">
        <f t="shared" si="25"/>
        <v>2|1016|10</v>
      </c>
      <c r="M102" s="430">
        <f t="shared" si="10"/>
        <v>0.14699999999999999</v>
      </c>
      <c r="N102" s="66" t="str">
        <f t="shared" si="26"/>
        <v>2|1017|5</v>
      </c>
      <c r="O102" s="428">
        <f t="shared" si="37"/>
        <v>5.8799999999999998E-2</v>
      </c>
      <c r="P102" s="341" t="str">
        <f t="shared" si="27"/>
        <v>2|1017|10</v>
      </c>
      <c r="Q102" s="428">
        <f t="shared" si="38"/>
        <v>5.8799999999999998E-2</v>
      </c>
      <c r="R102" s="66" t="str">
        <f t="shared" si="30"/>
        <v>2|1018|5</v>
      </c>
      <c r="S102" s="428">
        <f>IF(R102&lt;&gt;"",ROUNDDOWN(BD102/($AF102+$AJ102+$AN102+$AR102+$AV102+$AZ102+$BD102+$BH102+$BL102),4),0)</f>
        <v>0</v>
      </c>
      <c r="T102" s="341" t="str">
        <f t="shared" si="31"/>
        <v>2|1018|10</v>
      </c>
      <c r="U102" s="428">
        <f>IF(T102&lt;&gt;"",ROUNDDOWN(BH102/($AF102+$AJ102+$AN102+$AR102+$AV102+$AZ102+$BD102+$BH102+$BL102),4),0)</f>
        <v>0</v>
      </c>
      <c r="V102" s="66"/>
      <c r="W102" s="428"/>
      <c r="X102" s="39"/>
      <c r="AD102" s="426" t="s">
        <v>1918</v>
      </c>
      <c r="AE102" s="417">
        <v>5</v>
      </c>
      <c r="AF102" s="417">
        <v>50</v>
      </c>
      <c r="AG102" s="417" t="str">
        <f t="shared" si="13"/>
        <v>2|1015|5</v>
      </c>
      <c r="AH102" s="426" t="s">
        <v>1918</v>
      </c>
      <c r="AI102" s="418">
        <v>10</v>
      </c>
      <c r="AJ102" s="417">
        <v>50</v>
      </c>
      <c r="AK102" s="417" t="str">
        <f t="shared" si="14"/>
        <v>2|1015|10</v>
      </c>
      <c r="AL102" s="426" t="s">
        <v>1919</v>
      </c>
      <c r="AM102" s="417">
        <v>5</v>
      </c>
      <c r="AN102" s="417">
        <v>25</v>
      </c>
      <c r="AO102" s="417" t="str">
        <f t="shared" si="15"/>
        <v>2|1016|5</v>
      </c>
      <c r="AP102" s="426" t="s">
        <v>1919</v>
      </c>
      <c r="AQ102" s="417">
        <v>10</v>
      </c>
      <c r="AR102" s="417">
        <v>25</v>
      </c>
      <c r="AS102" s="417" t="str">
        <f t="shared" si="16"/>
        <v>2|1016|10</v>
      </c>
      <c r="AT102" s="426" t="s">
        <v>1932</v>
      </c>
      <c r="AU102" s="417">
        <v>5</v>
      </c>
      <c r="AV102" s="417">
        <v>10</v>
      </c>
      <c r="AW102" s="419" t="str">
        <f t="shared" si="39"/>
        <v>2|1017|5</v>
      </c>
      <c r="AX102" s="426" t="s">
        <v>1932</v>
      </c>
      <c r="AY102" s="417">
        <v>10</v>
      </c>
      <c r="AZ102" s="417">
        <v>10</v>
      </c>
      <c r="BA102" s="417" t="str">
        <f t="shared" si="40"/>
        <v>2|1017|10</v>
      </c>
      <c r="BB102" s="426" t="s">
        <v>1934</v>
      </c>
      <c r="BC102" s="417">
        <v>5</v>
      </c>
      <c r="BD102" s="417">
        <v>0</v>
      </c>
      <c r="BE102" s="419" t="str">
        <f>VLOOKUP(BB102,$AJ$5:$AN$50,4,0)&amp;"|"&amp;VLOOKUP(BB102,$AJ$5:$AN$50,5,0)&amp;"|"&amp;BC102</f>
        <v>2|1018|5</v>
      </c>
      <c r="BF102" s="426" t="s">
        <v>1934</v>
      </c>
      <c r="BG102" s="417">
        <v>10</v>
      </c>
      <c r="BH102" s="418">
        <v>0</v>
      </c>
      <c r="BI102" s="417" t="str">
        <f>VLOOKUP(BF102,$AJ$5:$AN$50,4,0)&amp;"|"&amp;VLOOKUP(BF102,$AJ$5:$AN$50,5,0)&amp;"|"&amp;BG102</f>
        <v>2|1018|10</v>
      </c>
      <c r="BJ102" s="417"/>
      <c r="BK102" s="417"/>
      <c r="BL102" s="417"/>
      <c r="BM102" s="419"/>
      <c r="BN102" s="431">
        <f>(AE102*AF102*50000+AI102*AJ102*50000+AM102*AN102*100000+AQ102*AR102*100000+AU102*AV102*250000+AY102*AZ102*250000+BC102*BD102*500000+BG102*BH102*500000+BK102*BL102)/(BL102+BH102+BD102+AZ102+AV102+AR102+AN102+AJ102+AF102)</f>
        <v>661764.70588235289</v>
      </c>
      <c r="BO102" s="431">
        <v>3</v>
      </c>
      <c r="BP102" s="431">
        <f t="shared" si="29"/>
        <v>220588.23529411762</v>
      </c>
      <c r="BQ102" s="1">
        <f t="shared" si="34"/>
        <v>80</v>
      </c>
      <c r="BR102" s="433">
        <f>(BP102*BQ102+BP103*BQ103)/(BQ102+BQ103)</f>
        <v>218743.31550802139</v>
      </c>
    </row>
    <row r="103" spans="1:70" x14ac:dyDescent="0.35">
      <c r="A103" s="85">
        <f t="shared" si="32"/>
        <v>4972</v>
      </c>
      <c r="B103" s="1">
        <v>1</v>
      </c>
      <c r="C103" s="1">
        <v>1</v>
      </c>
      <c r="D103" s="1">
        <v>1</v>
      </c>
      <c r="E103" s="1">
        <v>-1</v>
      </c>
      <c r="F103" s="341" t="str">
        <f t="shared" si="21"/>
        <v>2|1015|5</v>
      </c>
      <c r="G103" s="428">
        <f t="shared" si="22"/>
        <v>0.22760000000000002</v>
      </c>
      <c r="H103" s="341" t="str">
        <f t="shared" si="23"/>
        <v>2|1015|10</v>
      </c>
      <c r="I103" s="429">
        <f t="shared" si="8"/>
        <v>0.22720000000000001</v>
      </c>
      <c r="J103" s="341" t="str">
        <f t="shared" si="24"/>
        <v>2|1016|5</v>
      </c>
      <c r="K103" s="429">
        <f t="shared" si="9"/>
        <v>0.1363</v>
      </c>
      <c r="L103" s="341" t="str">
        <f t="shared" si="25"/>
        <v>2|1016|10</v>
      </c>
      <c r="M103" s="430">
        <f t="shared" si="10"/>
        <v>0.1363</v>
      </c>
      <c r="N103" s="66" t="str">
        <f t="shared" si="26"/>
        <v>2|1017|5</v>
      </c>
      <c r="O103" s="428">
        <f t="shared" si="37"/>
        <v>9.0899999999999995E-2</v>
      </c>
      <c r="P103" s="341" t="str">
        <f t="shared" si="27"/>
        <v>2|1017|10</v>
      </c>
      <c r="Q103" s="428">
        <f t="shared" si="38"/>
        <v>9.0899999999999995E-2</v>
      </c>
      <c r="R103" s="66" t="str">
        <f t="shared" si="30"/>
        <v>2|1018|5</v>
      </c>
      <c r="S103" s="428">
        <f>IF(R103&lt;&gt;"",ROUNDDOWN(BD103/($AF103+$AJ103+$AN103+$AR103+$AV103+$AZ103+$BD103+$BH103+$BL103),4),0)</f>
        <v>4.5400000000000003E-2</v>
      </c>
      <c r="T103" s="341" t="str">
        <f t="shared" si="31"/>
        <v>2|1018|10</v>
      </c>
      <c r="U103" s="428">
        <f>IF(T103&lt;&gt;"",ROUNDDOWN(BH103/($AF103+$AJ103+$AN103+$AR103+$AV103+$AZ103+$BD103+$BH103+$BL103),4),0)</f>
        <v>4.5400000000000003E-2</v>
      </c>
      <c r="V103" s="66"/>
      <c r="W103" s="428"/>
      <c r="X103" s="39"/>
      <c r="AD103" s="427" t="s">
        <v>1918</v>
      </c>
      <c r="AE103" s="421">
        <v>5</v>
      </c>
      <c r="AF103" s="421">
        <v>50</v>
      </c>
      <c r="AG103" s="421" t="str">
        <f t="shared" si="13"/>
        <v>2|1015|5</v>
      </c>
      <c r="AH103" s="427" t="s">
        <v>1918</v>
      </c>
      <c r="AI103" s="422">
        <v>10</v>
      </c>
      <c r="AJ103" s="421">
        <v>50</v>
      </c>
      <c r="AK103" s="421" t="str">
        <f t="shared" si="14"/>
        <v>2|1015|10</v>
      </c>
      <c r="AL103" s="427" t="s">
        <v>1920</v>
      </c>
      <c r="AM103" s="421">
        <v>5</v>
      </c>
      <c r="AN103" s="421">
        <v>30</v>
      </c>
      <c r="AO103" s="421" t="str">
        <f t="shared" si="15"/>
        <v>2|1016|5</v>
      </c>
      <c r="AP103" s="427" t="s">
        <v>1920</v>
      </c>
      <c r="AQ103" s="421">
        <v>10</v>
      </c>
      <c r="AR103" s="421">
        <v>30</v>
      </c>
      <c r="AS103" s="421" t="str">
        <f t="shared" si="16"/>
        <v>2|1016|10</v>
      </c>
      <c r="AT103" s="427" t="s">
        <v>1933</v>
      </c>
      <c r="AU103" s="421">
        <v>5</v>
      </c>
      <c r="AV103" s="421">
        <v>20</v>
      </c>
      <c r="AW103" s="423" t="str">
        <f t="shared" si="39"/>
        <v>2|1017|5</v>
      </c>
      <c r="AX103" s="427" t="s">
        <v>1933</v>
      </c>
      <c r="AY103" s="421">
        <v>10</v>
      </c>
      <c r="AZ103" s="421">
        <v>20</v>
      </c>
      <c r="BA103" s="421" t="str">
        <f t="shared" si="40"/>
        <v>2|1017|10</v>
      </c>
      <c r="BB103" s="427" t="s">
        <v>1934</v>
      </c>
      <c r="BC103" s="421">
        <v>5</v>
      </c>
      <c r="BD103" s="421">
        <v>10</v>
      </c>
      <c r="BE103" s="423" t="str">
        <f>VLOOKUP(BB103,$AJ$5:$AN$50,4,0)&amp;"|"&amp;VLOOKUP(BB103,$AJ$5:$AN$50,5,0)&amp;"|"&amp;BC103</f>
        <v>2|1018|5</v>
      </c>
      <c r="BF103" s="427" t="s">
        <v>1934</v>
      </c>
      <c r="BG103" s="421">
        <v>10</v>
      </c>
      <c r="BH103" s="422">
        <v>10</v>
      </c>
      <c r="BI103" s="421" t="str">
        <f>VLOOKUP(BF103,$AJ$5:$AN$50,4,0)&amp;"|"&amp;VLOOKUP(BF103,$AJ$5:$AN$50,5,0)&amp;"|"&amp;BG103</f>
        <v>2|1018|10</v>
      </c>
      <c r="BJ103" s="421"/>
      <c r="BK103" s="421"/>
      <c r="BL103" s="421"/>
      <c r="BM103" s="423"/>
      <c r="BN103" s="431">
        <f>(AE103*AF103*50000+AI103*AJ103*50000+AM103*AN103*100000+AQ103*AR103*100000+AU103*AV103*250000+AY103*AZ103*250000+BC103*BD103*500000+BG103*BH103*500000+BK103*BL103)/(BL103+BH103+BD103+AZ103+AV103+AR103+AN103+AJ103+AF103)</f>
        <v>1056818.1818181819</v>
      </c>
      <c r="BO103" s="431">
        <v>5</v>
      </c>
      <c r="BP103" s="431">
        <f t="shared" si="29"/>
        <v>211363.63636363638</v>
      </c>
      <c r="BQ103" s="1">
        <f t="shared" si="34"/>
        <v>20</v>
      </c>
    </row>
    <row r="104" spans="1:70" ht="16.2" x14ac:dyDescent="0.35">
      <c r="F104" s="39"/>
      <c r="H104" s="39"/>
      <c r="J104" s="39"/>
      <c r="L104" s="39"/>
      <c r="P104" s="39"/>
      <c r="T104" s="39"/>
      <c r="X104" s="39"/>
      <c r="AD104" s="191"/>
      <c r="AL104" s="89"/>
      <c r="AM104" s="66"/>
      <c r="AN104" s="66"/>
      <c r="BN104" s="432"/>
      <c r="BO104" s="432"/>
      <c r="BP104" s="432"/>
      <c r="BR104" s="433"/>
    </row>
    <row r="105" spans="1:70" x14ac:dyDescent="0.35">
      <c r="F105" s="39"/>
      <c r="H105" s="39"/>
      <c r="J105" s="39"/>
      <c r="L105" s="39"/>
      <c r="P105" s="39"/>
      <c r="T105" s="39"/>
      <c r="X105" s="39"/>
      <c r="AD105" s="6"/>
      <c r="AE105" s="6"/>
      <c r="AF105" s="6"/>
      <c r="AG105" s="6"/>
      <c r="AH105" s="6"/>
      <c r="AI105" s="6"/>
      <c r="AJ105" s="6"/>
      <c r="AQ105" s="268"/>
    </row>
    <row r="106" spans="1:70" x14ac:dyDescent="0.25">
      <c r="AD106" s="6"/>
      <c r="AE106" s="6"/>
      <c r="AF106" s="6"/>
      <c r="AG106" s="6"/>
      <c r="AH106" s="6"/>
      <c r="AI106" s="6"/>
      <c r="AJ106" s="6"/>
    </row>
    <row r="107" spans="1:70" x14ac:dyDescent="0.25">
      <c r="AD107" s="6"/>
      <c r="AE107" s="6"/>
      <c r="AF107" s="6"/>
      <c r="AG107" s="6"/>
      <c r="AH107" s="6"/>
      <c r="AI107" s="6"/>
      <c r="AJ107" s="6"/>
    </row>
    <row r="108" spans="1:70" x14ac:dyDescent="0.25">
      <c r="AD108" s="6"/>
      <c r="AE108" s="6"/>
      <c r="AF108" s="6"/>
      <c r="AG108" s="6"/>
      <c r="AH108" s="6"/>
      <c r="AI108" s="6"/>
      <c r="AJ108" s="6"/>
    </row>
    <row r="109" spans="1:70" x14ac:dyDescent="0.35">
      <c r="AD109" s="39"/>
      <c r="AF109" s="39"/>
      <c r="AH109" s="39"/>
      <c r="AJ109" s="39"/>
    </row>
    <row r="110" spans="1:70" x14ac:dyDescent="0.35">
      <c r="AD110" s="39"/>
      <c r="AF110" s="39"/>
      <c r="AH110" s="39"/>
      <c r="AJ110" s="39"/>
    </row>
  </sheetData>
  <phoneticPr fontId="45" type="noConversion"/>
  <conditionalFormatting sqref="K14 AC104:AP104 AC105:AC108 AO107:AP108 AK105:AP106 AC111:AP112 AC109:AE110 BS95:XFD95 AK109:AP110 AC116:AP118 AB89:AB103 AC113:AC115 AE113:AP115 BN90:XFD90 AJ35:AO35 AI33:AI34 AJ36:AM36 BN89:BP89 BR89:XFD89 BR93:XFD93 BQ91:XFD92 BS97:XFD103 BO93:BQ103 BN91:BP103">
    <cfRule type="containsText" dxfId="1157" priority="1081" operator="containsText" text=" ">
      <formula>NOT(ISERROR(SEARCH(" ",K14)))</formula>
    </cfRule>
  </conditionalFormatting>
  <conditionalFormatting sqref="F16">
    <cfRule type="colorScale" priority="1022">
      <colorScale>
        <cfvo type="min"/>
        <cfvo type="percentile" val="50"/>
        <cfvo type="max"/>
        <color rgb="FFF8696B"/>
        <color rgb="FFFFEB84"/>
        <color rgb="FF63BE7B"/>
      </colorScale>
    </cfRule>
    <cfRule type="colorScale" priority="1023">
      <colorScale>
        <cfvo type="min"/>
        <cfvo type="percentile" val="50"/>
        <cfvo type="max"/>
        <color rgb="FFF8696B"/>
        <color rgb="FFFFEB84"/>
        <color rgb="FF63BE7B"/>
      </colorScale>
    </cfRule>
  </conditionalFormatting>
  <conditionalFormatting sqref="F16:K16">
    <cfRule type="cellIs" dxfId="1156" priority="1019" operator="equal">
      <formula>0</formula>
    </cfRule>
  </conditionalFormatting>
  <conditionalFormatting sqref="H16">
    <cfRule type="colorScale" priority="1020">
      <colorScale>
        <cfvo type="min"/>
        <cfvo type="percentile" val="50"/>
        <cfvo type="max"/>
        <color rgb="FFF8696B"/>
        <color rgb="FFFFEB84"/>
        <color rgb="FF63BE7B"/>
      </colorScale>
    </cfRule>
    <cfRule type="colorScale" priority="1021">
      <colorScale>
        <cfvo type="min"/>
        <cfvo type="percentile" val="50"/>
        <cfvo type="max"/>
        <color rgb="FFF8696B"/>
        <color rgb="FFFFEB84"/>
        <color rgb="FF63BE7B"/>
      </colorScale>
    </cfRule>
  </conditionalFormatting>
  <conditionalFormatting sqref="I16">
    <cfRule type="containsText" dxfId="1155" priority="1026" operator="containsText" text=" ">
      <formula>NOT(ISERROR(SEARCH(" ",I16)))</formula>
    </cfRule>
  </conditionalFormatting>
  <conditionalFormatting sqref="K16">
    <cfRule type="containsText" dxfId="1154" priority="1025" operator="containsText" text=" ">
      <formula>NOT(ISERROR(SEARCH(" ",K16)))</formula>
    </cfRule>
  </conditionalFormatting>
  <conditionalFormatting sqref="AA16">
    <cfRule type="containsText" dxfId="1153" priority="1028" operator="containsText" text="正确">
      <formula>NOT(ISERROR(SEARCH("正确",AA16)))</formula>
    </cfRule>
    <cfRule type="cellIs" dxfId="1152" priority="1029" operator="equal">
      <formula>"正确"</formula>
    </cfRule>
    <cfRule type="containsText" dxfId="1151" priority="1030" operator="containsText" text="错误">
      <formula>NOT(ISERROR(SEARCH("错误",AA16)))</formula>
    </cfRule>
  </conditionalFormatting>
  <conditionalFormatting sqref="F17">
    <cfRule type="colorScale" priority="1017">
      <colorScale>
        <cfvo type="min"/>
        <cfvo type="percentile" val="50"/>
        <cfvo type="max"/>
        <color rgb="FFF8696B"/>
        <color rgb="FFFFEB84"/>
        <color rgb="FF63BE7B"/>
      </colorScale>
    </cfRule>
    <cfRule type="colorScale" priority="1018">
      <colorScale>
        <cfvo type="min"/>
        <cfvo type="percentile" val="50"/>
        <cfvo type="max"/>
        <color rgb="FFF8696B"/>
        <color rgb="FFFFEB84"/>
        <color rgb="FF63BE7B"/>
      </colorScale>
    </cfRule>
  </conditionalFormatting>
  <conditionalFormatting sqref="F18">
    <cfRule type="colorScale" priority="579">
      <colorScale>
        <cfvo type="min"/>
        <cfvo type="percentile" val="50"/>
        <cfvo type="max"/>
        <color rgb="FFF8696B"/>
        <color rgb="FFFFEB84"/>
        <color rgb="FF63BE7B"/>
      </colorScale>
    </cfRule>
    <cfRule type="colorScale" priority="580">
      <colorScale>
        <cfvo type="min"/>
        <cfvo type="percentile" val="50"/>
        <cfvo type="max"/>
        <color rgb="FFF8696B"/>
        <color rgb="FFFFEB84"/>
        <color rgb="FF63BE7B"/>
      </colorScale>
    </cfRule>
    <cfRule type="colorScale" priority="1011">
      <colorScale>
        <cfvo type="min"/>
        <cfvo type="percentile" val="50"/>
        <cfvo type="max"/>
        <color rgb="FFF8696B"/>
        <color rgb="FFFFEB84"/>
        <color rgb="FF63BE7B"/>
      </colorScale>
    </cfRule>
    <cfRule type="colorScale" priority="1012">
      <colorScale>
        <cfvo type="min"/>
        <cfvo type="percentile" val="50"/>
        <cfvo type="max"/>
        <color rgb="FFF8696B"/>
        <color rgb="FFFFEB84"/>
        <color rgb="FF63BE7B"/>
      </colorScale>
    </cfRule>
    <cfRule type="colorScale" priority="1013">
      <colorScale>
        <cfvo type="min"/>
        <cfvo type="percentile" val="50"/>
        <cfvo type="max"/>
        <color rgb="FFF8696B"/>
        <color rgb="FFFFEB84"/>
        <color rgb="FF63BE7B"/>
      </colorScale>
    </cfRule>
    <cfRule type="colorScale" priority="1014">
      <colorScale>
        <cfvo type="min"/>
        <cfvo type="percentile" val="50"/>
        <cfvo type="max"/>
        <color rgb="FFF8696B"/>
        <color rgb="FFFFEB84"/>
        <color rgb="FF63BE7B"/>
      </colorScale>
    </cfRule>
    <cfRule type="colorScale" priority="1015">
      <colorScale>
        <cfvo type="min"/>
        <cfvo type="percentile" val="50"/>
        <cfvo type="max"/>
        <color rgb="FFF8696B"/>
        <color rgb="FFFFEB84"/>
        <color rgb="FF63BE7B"/>
      </colorScale>
    </cfRule>
    <cfRule type="colorScale" priority="1016">
      <colorScale>
        <cfvo type="min"/>
        <cfvo type="percentile" val="50"/>
        <cfvo type="max"/>
        <color rgb="FFF8696B"/>
        <color rgb="FFFFEB84"/>
        <color rgb="FF63BE7B"/>
      </colorScale>
    </cfRule>
  </conditionalFormatting>
  <conditionalFormatting sqref="F19">
    <cfRule type="colorScale" priority="1045">
      <colorScale>
        <cfvo type="min"/>
        <cfvo type="percentile" val="50"/>
        <cfvo type="max"/>
        <color rgb="FFF8696B"/>
        <color rgb="FFFFEB84"/>
        <color rgb="FF63BE7B"/>
      </colorScale>
    </cfRule>
    <cfRule type="colorScale" priority="1046">
      <colorScale>
        <cfvo type="min"/>
        <cfvo type="percentile" val="50"/>
        <cfvo type="max"/>
        <color rgb="FFF8696B"/>
        <color rgb="FFFFEB84"/>
        <color rgb="FF63BE7B"/>
      </colorScale>
    </cfRule>
  </conditionalFormatting>
  <conditionalFormatting sqref="H19">
    <cfRule type="colorScale" priority="1043">
      <colorScale>
        <cfvo type="min"/>
        <cfvo type="percentile" val="50"/>
        <cfvo type="max"/>
        <color rgb="FFF8696B"/>
        <color rgb="FFFFEB84"/>
        <color rgb="FF63BE7B"/>
      </colorScale>
    </cfRule>
    <cfRule type="colorScale" priority="1044">
      <colorScale>
        <cfvo type="min"/>
        <cfvo type="percentile" val="50"/>
        <cfvo type="max"/>
        <color rgb="FFF8696B"/>
        <color rgb="FFFFEB84"/>
        <color rgb="FF63BE7B"/>
      </colorScale>
    </cfRule>
  </conditionalFormatting>
  <conditionalFormatting sqref="F21">
    <cfRule type="colorScale" priority="726">
      <colorScale>
        <cfvo type="min"/>
        <cfvo type="percentile" val="50"/>
        <cfvo type="max"/>
        <color rgb="FFF8696B"/>
        <color rgb="FFFFEB84"/>
        <color rgb="FF63BE7B"/>
      </colorScale>
    </cfRule>
    <cfRule type="colorScale" priority="727">
      <colorScale>
        <cfvo type="min"/>
        <cfvo type="percentile" val="50"/>
        <cfvo type="max"/>
        <color rgb="FFF8696B"/>
        <color rgb="FFFFEB84"/>
        <color rgb="FF63BE7B"/>
      </colorScale>
    </cfRule>
  </conditionalFormatting>
  <conditionalFormatting sqref="F21:K21">
    <cfRule type="cellIs" dxfId="1150" priority="723" operator="equal">
      <formula>0</formula>
    </cfRule>
  </conditionalFormatting>
  <conditionalFormatting sqref="H21">
    <cfRule type="colorScale" priority="724">
      <colorScale>
        <cfvo type="min"/>
        <cfvo type="percentile" val="50"/>
        <cfvo type="max"/>
        <color rgb="FFF8696B"/>
        <color rgb="FFFFEB84"/>
        <color rgb="FF63BE7B"/>
      </colorScale>
    </cfRule>
    <cfRule type="colorScale" priority="725">
      <colorScale>
        <cfvo type="min"/>
        <cfvo type="percentile" val="50"/>
        <cfvo type="max"/>
        <color rgb="FFF8696B"/>
        <color rgb="FFFFEB84"/>
        <color rgb="FF63BE7B"/>
      </colorScale>
    </cfRule>
  </conditionalFormatting>
  <conditionalFormatting sqref="I21">
    <cfRule type="containsText" dxfId="1149" priority="730" operator="containsText" text=" ">
      <formula>NOT(ISERROR(SEARCH(" ",I21)))</formula>
    </cfRule>
  </conditionalFormatting>
  <conditionalFormatting sqref="K21">
    <cfRule type="containsText" dxfId="1148" priority="729" operator="containsText" text=" ">
      <formula>NOT(ISERROR(SEARCH(" ",K21)))</formula>
    </cfRule>
  </conditionalFormatting>
  <conditionalFormatting sqref="AA21">
    <cfRule type="containsText" dxfId="1147" priority="732" operator="containsText" text="正确">
      <formula>NOT(ISERROR(SEARCH("正确",AA21)))</formula>
    </cfRule>
    <cfRule type="cellIs" dxfId="1146" priority="733" operator="equal">
      <formula>"正确"</formula>
    </cfRule>
    <cfRule type="containsText" dxfId="1145" priority="734" operator="containsText" text="错误">
      <formula>NOT(ISERROR(SEARCH("错误",AA21)))</formula>
    </cfRule>
  </conditionalFormatting>
  <conditionalFormatting sqref="F22">
    <cfRule type="colorScale" priority="721">
      <colorScale>
        <cfvo type="min"/>
        <cfvo type="percentile" val="50"/>
        <cfvo type="max"/>
        <color rgb="FFF8696B"/>
        <color rgb="FFFFEB84"/>
        <color rgb="FF63BE7B"/>
      </colorScale>
    </cfRule>
    <cfRule type="colorScale" priority="722">
      <colorScale>
        <cfvo type="min"/>
        <cfvo type="percentile" val="50"/>
        <cfvo type="max"/>
        <color rgb="FFF8696B"/>
        <color rgb="FFFFEB84"/>
        <color rgb="FF63BE7B"/>
      </colorScale>
    </cfRule>
  </conditionalFormatting>
  <conditionalFormatting sqref="F23">
    <cfRule type="colorScale" priority="613">
      <colorScale>
        <cfvo type="min"/>
        <cfvo type="percentile" val="50"/>
        <cfvo type="max"/>
        <color rgb="FFF8696B"/>
        <color rgb="FFFFEB84"/>
        <color rgb="FF63BE7B"/>
      </colorScale>
    </cfRule>
    <cfRule type="colorScale" priority="614">
      <colorScale>
        <cfvo type="min"/>
        <cfvo type="percentile" val="50"/>
        <cfvo type="max"/>
        <color rgb="FFF8696B"/>
        <color rgb="FFFFEB84"/>
        <color rgb="FF63BE7B"/>
      </colorScale>
    </cfRule>
    <cfRule type="colorScale" priority="715">
      <colorScale>
        <cfvo type="min"/>
        <cfvo type="percentile" val="50"/>
        <cfvo type="max"/>
        <color rgb="FFF8696B"/>
        <color rgb="FFFFEB84"/>
        <color rgb="FF63BE7B"/>
      </colorScale>
    </cfRule>
    <cfRule type="colorScale" priority="716">
      <colorScale>
        <cfvo type="min"/>
        <cfvo type="percentile" val="50"/>
        <cfvo type="max"/>
        <color rgb="FFF8696B"/>
        <color rgb="FFFFEB84"/>
        <color rgb="FF63BE7B"/>
      </colorScale>
    </cfRule>
    <cfRule type="colorScale" priority="717">
      <colorScale>
        <cfvo type="min"/>
        <cfvo type="percentile" val="50"/>
        <cfvo type="max"/>
        <color rgb="FFF8696B"/>
        <color rgb="FFFFEB84"/>
        <color rgb="FF63BE7B"/>
      </colorScale>
    </cfRule>
    <cfRule type="colorScale" priority="718">
      <colorScale>
        <cfvo type="min"/>
        <cfvo type="percentile" val="50"/>
        <cfvo type="max"/>
        <color rgb="FFF8696B"/>
        <color rgb="FFFFEB84"/>
        <color rgb="FF63BE7B"/>
      </colorScale>
    </cfRule>
    <cfRule type="colorScale" priority="719">
      <colorScale>
        <cfvo type="min"/>
        <cfvo type="percentile" val="50"/>
        <cfvo type="max"/>
        <color rgb="FFF8696B"/>
        <color rgb="FFFFEB84"/>
        <color rgb="FF63BE7B"/>
      </colorScale>
    </cfRule>
    <cfRule type="colorScale" priority="720">
      <colorScale>
        <cfvo type="min"/>
        <cfvo type="percentile" val="50"/>
        <cfvo type="max"/>
        <color rgb="FFF8696B"/>
        <color rgb="FFFFEB84"/>
        <color rgb="FF63BE7B"/>
      </colorScale>
    </cfRule>
  </conditionalFormatting>
  <conditionalFormatting sqref="F24">
    <cfRule type="colorScale" priority="748">
      <colorScale>
        <cfvo type="min"/>
        <cfvo type="percentile" val="50"/>
        <cfvo type="max"/>
        <color rgb="FFF8696B"/>
        <color rgb="FFFFEB84"/>
        <color rgb="FF63BE7B"/>
      </colorScale>
    </cfRule>
    <cfRule type="colorScale" priority="749">
      <colorScale>
        <cfvo type="min"/>
        <cfvo type="percentile" val="50"/>
        <cfvo type="max"/>
        <color rgb="FFF8696B"/>
        <color rgb="FFFFEB84"/>
        <color rgb="FF63BE7B"/>
      </colorScale>
    </cfRule>
  </conditionalFormatting>
  <conditionalFormatting sqref="H24">
    <cfRule type="colorScale" priority="746">
      <colorScale>
        <cfvo type="min"/>
        <cfvo type="percentile" val="50"/>
        <cfvo type="max"/>
        <color rgb="FFF8696B"/>
        <color rgb="FFFFEB84"/>
        <color rgb="FF63BE7B"/>
      </colorScale>
    </cfRule>
    <cfRule type="colorScale" priority="747">
      <colorScale>
        <cfvo type="min"/>
        <cfvo type="percentile" val="50"/>
        <cfvo type="max"/>
        <color rgb="FFF8696B"/>
        <color rgb="FFFFEB84"/>
        <color rgb="FF63BE7B"/>
      </colorScale>
    </cfRule>
  </conditionalFormatting>
  <conditionalFormatting sqref="I24">
    <cfRule type="containsText" dxfId="1144" priority="757" operator="containsText" text=" ">
      <formula>NOT(ISERROR(SEARCH(" ",I24)))</formula>
    </cfRule>
  </conditionalFormatting>
  <conditionalFormatting sqref="K24">
    <cfRule type="containsText" dxfId="1143" priority="756" operator="containsText" text=" ">
      <formula>NOT(ISERROR(SEARCH(" ",K24)))</formula>
    </cfRule>
  </conditionalFormatting>
  <conditionalFormatting sqref="F25">
    <cfRule type="colorScale" priority="696">
      <colorScale>
        <cfvo type="min"/>
        <cfvo type="percentile" val="50"/>
        <cfvo type="max"/>
        <color rgb="FFF8696B"/>
        <color rgb="FFFFEB84"/>
        <color rgb="FF63BE7B"/>
      </colorScale>
    </cfRule>
    <cfRule type="colorScale" priority="697">
      <colorScale>
        <cfvo type="min"/>
        <cfvo type="percentile" val="50"/>
        <cfvo type="max"/>
        <color rgb="FFF8696B"/>
        <color rgb="FFFFEB84"/>
        <color rgb="FF63BE7B"/>
      </colorScale>
    </cfRule>
  </conditionalFormatting>
  <conditionalFormatting sqref="G25">
    <cfRule type="cellIs" dxfId="1142" priority="587" operator="equal">
      <formula>0</formula>
    </cfRule>
    <cfRule type="containsText" dxfId="1141" priority="588" operator="containsText" text=" ">
      <formula>NOT(ISERROR(SEARCH(" ",G25)))</formula>
    </cfRule>
  </conditionalFormatting>
  <conditionalFormatting sqref="F26">
    <cfRule type="cellIs" dxfId="1140" priority="619" operator="equal">
      <formula>0</formula>
    </cfRule>
    <cfRule type="colorScale" priority="620">
      <colorScale>
        <cfvo type="min"/>
        <cfvo type="percentile" val="50"/>
        <cfvo type="max"/>
        <color rgb="FFF8696B"/>
        <color rgb="FFFFEB84"/>
        <color rgb="FF63BE7B"/>
      </colorScale>
    </cfRule>
    <cfRule type="colorScale" priority="621">
      <colorScale>
        <cfvo type="min"/>
        <cfvo type="percentile" val="50"/>
        <cfvo type="max"/>
        <color rgb="FFF8696B"/>
        <color rgb="FFFFEB84"/>
        <color rgb="FF63BE7B"/>
      </colorScale>
    </cfRule>
    <cfRule type="containsText" dxfId="1139" priority="622" operator="containsText" text=" ">
      <formula>NOT(ISERROR(SEARCH(" ",F26)))</formula>
    </cfRule>
  </conditionalFormatting>
  <conditionalFormatting sqref="G26:K26">
    <cfRule type="cellIs" dxfId="1138" priority="679" operator="equal">
      <formula>0</formula>
    </cfRule>
  </conditionalFormatting>
  <conditionalFormatting sqref="H26">
    <cfRule type="colorScale" priority="680">
      <colorScale>
        <cfvo type="min"/>
        <cfvo type="percentile" val="50"/>
        <cfvo type="max"/>
        <color rgb="FFF8696B"/>
        <color rgb="FFFFEB84"/>
        <color rgb="FF63BE7B"/>
      </colorScale>
    </cfRule>
    <cfRule type="colorScale" priority="681">
      <colorScale>
        <cfvo type="min"/>
        <cfvo type="percentile" val="50"/>
        <cfvo type="max"/>
        <color rgb="FFF8696B"/>
        <color rgb="FFFFEB84"/>
        <color rgb="FF63BE7B"/>
      </colorScale>
    </cfRule>
  </conditionalFormatting>
  <conditionalFormatting sqref="I26">
    <cfRule type="containsText" dxfId="1137" priority="686" operator="containsText" text=" ">
      <formula>NOT(ISERROR(SEARCH(" ",I26)))</formula>
    </cfRule>
  </conditionalFormatting>
  <conditionalFormatting sqref="K26">
    <cfRule type="containsText" dxfId="1136" priority="685" operator="containsText" text=" ">
      <formula>NOT(ISERROR(SEARCH(" ",K26)))</formula>
    </cfRule>
  </conditionalFormatting>
  <conditionalFormatting sqref="AA26">
    <cfRule type="containsText" dxfId="1135" priority="688" operator="containsText" text="正确">
      <formula>NOT(ISERROR(SEARCH("正确",AA26)))</formula>
    </cfRule>
    <cfRule type="cellIs" dxfId="1134" priority="689" operator="equal">
      <formula>"正确"</formula>
    </cfRule>
    <cfRule type="containsText" dxfId="1133" priority="690" operator="containsText" text="错误">
      <formula>NOT(ISERROR(SEARCH("错误",AA26)))</formula>
    </cfRule>
  </conditionalFormatting>
  <conditionalFormatting sqref="F27">
    <cfRule type="colorScale" priority="607">
      <colorScale>
        <cfvo type="min"/>
        <cfvo type="percentile" val="50"/>
        <cfvo type="max"/>
        <color rgb="FFF8696B"/>
        <color rgb="FFFFEB84"/>
        <color rgb="FF63BE7B"/>
      </colorScale>
    </cfRule>
    <cfRule type="colorScale" priority="608">
      <colorScale>
        <cfvo type="min"/>
        <cfvo type="percentile" val="50"/>
        <cfvo type="max"/>
        <color rgb="FFF8696B"/>
        <color rgb="FFFFEB84"/>
        <color rgb="FF63BE7B"/>
      </colorScale>
    </cfRule>
    <cfRule type="cellIs" dxfId="1132" priority="609" operator="equal">
      <formula>0</formula>
    </cfRule>
    <cfRule type="colorScale" priority="610">
      <colorScale>
        <cfvo type="min"/>
        <cfvo type="percentile" val="50"/>
        <cfvo type="max"/>
        <color rgb="FFF8696B"/>
        <color rgb="FFFFEB84"/>
        <color rgb="FF63BE7B"/>
      </colorScale>
    </cfRule>
    <cfRule type="colorScale" priority="611">
      <colorScale>
        <cfvo type="min"/>
        <cfvo type="percentile" val="50"/>
        <cfvo type="max"/>
        <color rgb="FFF8696B"/>
        <color rgb="FFFFEB84"/>
        <color rgb="FF63BE7B"/>
      </colorScale>
    </cfRule>
    <cfRule type="containsText" dxfId="1131" priority="612" operator="containsText" text=" ">
      <formula>NOT(ISERROR(SEARCH(" ",F27)))</formula>
    </cfRule>
  </conditionalFormatting>
  <conditionalFormatting sqref="F28">
    <cfRule type="colorScale" priority="601">
      <colorScale>
        <cfvo type="min"/>
        <cfvo type="percentile" val="50"/>
        <cfvo type="max"/>
        <color rgb="FFF8696B"/>
        <color rgb="FFFFEB84"/>
        <color rgb="FF63BE7B"/>
      </colorScale>
    </cfRule>
    <cfRule type="colorScale" priority="602">
      <colorScale>
        <cfvo type="min"/>
        <cfvo type="percentile" val="50"/>
        <cfvo type="max"/>
        <color rgb="FFF8696B"/>
        <color rgb="FFFFEB84"/>
        <color rgb="FF63BE7B"/>
      </colorScale>
    </cfRule>
    <cfRule type="cellIs" dxfId="1130" priority="603" operator="equal">
      <formula>0</formula>
    </cfRule>
    <cfRule type="colorScale" priority="604">
      <colorScale>
        <cfvo type="min"/>
        <cfvo type="percentile" val="50"/>
        <cfvo type="max"/>
        <color rgb="FFF8696B"/>
        <color rgb="FFFFEB84"/>
        <color rgb="FF63BE7B"/>
      </colorScale>
    </cfRule>
    <cfRule type="colorScale" priority="605">
      <colorScale>
        <cfvo type="min"/>
        <cfvo type="percentile" val="50"/>
        <cfvo type="max"/>
        <color rgb="FFF8696B"/>
        <color rgb="FFFFEB84"/>
        <color rgb="FF63BE7B"/>
      </colorScale>
    </cfRule>
    <cfRule type="containsText" dxfId="1129" priority="606" operator="containsText" text=" ">
      <formula>NOT(ISERROR(SEARCH(" ",F28)))</formula>
    </cfRule>
  </conditionalFormatting>
  <conditionalFormatting sqref="F29">
    <cfRule type="colorScale" priority="704">
      <colorScale>
        <cfvo type="min"/>
        <cfvo type="percentile" val="50"/>
        <cfvo type="max"/>
        <color rgb="FFF8696B"/>
        <color rgb="FFFFEB84"/>
        <color rgb="FF63BE7B"/>
      </colorScale>
    </cfRule>
    <cfRule type="colorScale" priority="705">
      <colorScale>
        <cfvo type="min"/>
        <cfvo type="percentile" val="50"/>
        <cfvo type="max"/>
        <color rgb="FFF8696B"/>
        <color rgb="FFFFEB84"/>
        <color rgb="FF63BE7B"/>
      </colorScale>
    </cfRule>
  </conditionalFormatting>
  <conditionalFormatting sqref="H29">
    <cfRule type="colorScale" priority="702">
      <colorScale>
        <cfvo type="min"/>
        <cfvo type="percentile" val="50"/>
        <cfvo type="max"/>
        <color rgb="FFF8696B"/>
        <color rgb="FFFFEB84"/>
        <color rgb="FF63BE7B"/>
      </colorScale>
    </cfRule>
    <cfRule type="colorScale" priority="703">
      <colorScale>
        <cfvo type="min"/>
        <cfvo type="percentile" val="50"/>
        <cfvo type="max"/>
        <color rgb="FFF8696B"/>
        <color rgb="FFFFEB84"/>
        <color rgb="FF63BE7B"/>
      </colorScale>
    </cfRule>
  </conditionalFormatting>
  <conditionalFormatting sqref="I29">
    <cfRule type="containsText" dxfId="1128" priority="713" operator="containsText" text=" ">
      <formula>NOT(ISERROR(SEARCH(" ",I29)))</formula>
    </cfRule>
  </conditionalFormatting>
  <conditionalFormatting sqref="K29">
    <cfRule type="containsText" dxfId="1127" priority="712" operator="containsText" text=" ">
      <formula>NOT(ISERROR(SEARCH(" ",K29)))</formula>
    </cfRule>
  </conditionalFormatting>
  <conditionalFormatting sqref="F30">
    <cfRule type="cellIs" dxfId="1126" priority="581" operator="equal">
      <formula>0</formula>
    </cfRule>
    <cfRule type="colorScale" priority="582">
      <colorScale>
        <cfvo type="min"/>
        <cfvo type="percentile" val="50"/>
        <cfvo type="max"/>
        <color rgb="FFF8696B"/>
        <color rgb="FFFFEB84"/>
        <color rgb="FF63BE7B"/>
      </colorScale>
    </cfRule>
    <cfRule type="colorScale" priority="583">
      <colorScale>
        <cfvo type="min"/>
        <cfvo type="percentile" val="50"/>
        <cfvo type="max"/>
        <color rgb="FFF8696B"/>
        <color rgb="FFFFEB84"/>
        <color rgb="FF63BE7B"/>
      </colorScale>
    </cfRule>
    <cfRule type="containsText" dxfId="1125" priority="584" operator="containsText" text=" ">
      <formula>NOT(ISERROR(SEARCH(" ",F30)))</formula>
    </cfRule>
  </conditionalFormatting>
  <conditionalFormatting sqref="G30">
    <cfRule type="cellIs" dxfId="1124" priority="585" operator="equal">
      <formula>0</formula>
    </cfRule>
    <cfRule type="containsText" dxfId="1123" priority="586" operator="containsText" text=" ">
      <formula>NOT(ISERROR(SEARCH(" ",G30)))</formula>
    </cfRule>
  </conditionalFormatting>
  <conditionalFormatting sqref="F31">
    <cfRule type="cellIs" dxfId="1122" priority="615" operator="equal">
      <formula>0</formula>
    </cfRule>
    <cfRule type="colorScale" priority="616">
      <colorScale>
        <cfvo type="min"/>
        <cfvo type="percentile" val="50"/>
        <cfvo type="max"/>
        <color rgb="FFF8696B"/>
        <color rgb="FFFFEB84"/>
        <color rgb="FF63BE7B"/>
      </colorScale>
    </cfRule>
    <cfRule type="colorScale" priority="617">
      <colorScale>
        <cfvo type="min"/>
        <cfvo type="percentile" val="50"/>
        <cfvo type="max"/>
        <color rgb="FFF8696B"/>
        <color rgb="FFFFEB84"/>
        <color rgb="FF63BE7B"/>
      </colorScale>
    </cfRule>
    <cfRule type="containsText" dxfId="1121" priority="618" operator="containsText" text=" ">
      <formula>NOT(ISERROR(SEARCH(" ",F31)))</formula>
    </cfRule>
  </conditionalFormatting>
  <conditionalFormatting sqref="G31:K31">
    <cfRule type="cellIs" dxfId="1120" priority="635" operator="equal">
      <formula>0</formula>
    </cfRule>
  </conditionalFormatting>
  <conditionalFormatting sqref="H31">
    <cfRule type="colorScale" priority="636">
      <colorScale>
        <cfvo type="min"/>
        <cfvo type="percentile" val="50"/>
        <cfvo type="max"/>
        <color rgb="FFF8696B"/>
        <color rgb="FFFFEB84"/>
        <color rgb="FF63BE7B"/>
      </colorScale>
    </cfRule>
    <cfRule type="colorScale" priority="637">
      <colorScale>
        <cfvo type="min"/>
        <cfvo type="percentile" val="50"/>
        <cfvo type="max"/>
        <color rgb="FFF8696B"/>
        <color rgb="FFFFEB84"/>
        <color rgb="FF63BE7B"/>
      </colorScale>
    </cfRule>
  </conditionalFormatting>
  <conditionalFormatting sqref="I31">
    <cfRule type="containsText" dxfId="1119" priority="642" operator="containsText" text=" ">
      <formula>NOT(ISERROR(SEARCH(" ",I31)))</formula>
    </cfRule>
  </conditionalFormatting>
  <conditionalFormatting sqref="K31">
    <cfRule type="containsText" dxfId="1118" priority="641" operator="containsText" text=" ">
      <formula>NOT(ISERROR(SEARCH(" ",K31)))</formula>
    </cfRule>
  </conditionalFormatting>
  <conditionalFormatting sqref="AA31">
    <cfRule type="containsText" dxfId="1117" priority="644" operator="containsText" text="正确">
      <formula>NOT(ISERROR(SEARCH("正确",AA31)))</formula>
    </cfRule>
    <cfRule type="cellIs" dxfId="1116" priority="645" operator="equal">
      <formula>"正确"</formula>
    </cfRule>
    <cfRule type="containsText" dxfId="1115" priority="646" operator="containsText" text="错误">
      <formula>NOT(ISERROR(SEARCH("错误",AA31)))</formula>
    </cfRule>
  </conditionalFormatting>
  <conditionalFormatting sqref="F32">
    <cfRule type="colorScale" priority="595">
      <colorScale>
        <cfvo type="min"/>
        <cfvo type="percentile" val="50"/>
        <cfvo type="max"/>
        <color rgb="FFF8696B"/>
        <color rgb="FFFFEB84"/>
        <color rgb="FF63BE7B"/>
      </colorScale>
    </cfRule>
    <cfRule type="colorScale" priority="596">
      <colorScale>
        <cfvo type="min"/>
        <cfvo type="percentile" val="50"/>
        <cfvo type="max"/>
        <color rgb="FFF8696B"/>
        <color rgb="FFFFEB84"/>
        <color rgb="FF63BE7B"/>
      </colorScale>
    </cfRule>
    <cfRule type="cellIs" dxfId="1114" priority="597" operator="equal">
      <formula>0</formula>
    </cfRule>
    <cfRule type="colorScale" priority="598">
      <colorScale>
        <cfvo type="min"/>
        <cfvo type="percentile" val="50"/>
        <cfvo type="max"/>
        <color rgb="FFF8696B"/>
        <color rgb="FFFFEB84"/>
        <color rgb="FF63BE7B"/>
      </colorScale>
    </cfRule>
    <cfRule type="colorScale" priority="599">
      <colorScale>
        <cfvo type="min"/>
        <cfvo type="percentile" val="50"/>
        <cfvo type="max"/>
        <color rgb="FFF8696B"/>
        <color rgb="FFFFEB84"/>
        <color rgb="FF63BE7B"/>
      </colorScale>
    </cfRule>
    <cfRule type="containsText" dxfId="1113" priority="600" operator="containsText" text=" ">
      <formula>NOT(ISERROR(SEARCH(" ",F32)))</formula>
    </cfRule>
  </conditionalFormatting>
  <conditionalFormatting sqref="F33">
    <cfRule type="colorScale" priority="589">
      <colorScale>
        <cfvo type="min"/>
        <cfvo type="percentile" val="50"/>
        <cfvo type="max"/>
        <color rgb="FFF8696B"/>
        <color rgb="FFFFEB84"/>
        <color rgb="FF63BE7B"/>
      </colorScale>
    </cfRule>
    <cfRule type="colorScale" priority="590">
      <colorScale>
        <cfvo type="min"/>
        <cfvo type="percentile" val="50"/>
        <cfvo type="max"/>
        <color rgb="FFF8696B"/>
        <color rgb="FFFFEB84"/>
        <color rgb="FF63BE7B"/>
      </colorScale>
    </cfRule>
    <cfRule type="cellIs" dxfId="1112" priority="591" operator="equal">
      <formula>0</formula>
    </cfRule>
    <cfRule type="colorScale" priority="592">
      <colorScale>
        <cfvo type="min"/>
        <cfvo type="percentile" val="50"/>
        <cfvo type="max"/>
        <color rgb="FFF8696B"/>
        <color rgb="FFFFEB84"/>
        <color rgb="FF63BE7B"/>
      </colorScale>
    </cfRule>
    <cfRule type="colorScale" priority="593">
      <colorScale>
        <cfvo type="min"/>
        <cfvo type="percentile" val="50"/>
        <cfvo type="max"/>
        <color rgb="FFF8696B"/>
        <color rgb="FFFFEB84"/>
        <color rgb="FF63BE7B"/>
      </colorScale>
    </cfRule>
    <cfRule type="containsText" dxfId="1111" priority="594" operator="containsText" text=" ">
      <formula>NOT(ISERROR(SEARCH(" ",F33)))</formula>
    </cfRule>
  </conditionalFormatting>
  <conditionalFormatting sqref="F34">
    <cfRule type="colorScale" priority="660">
      <colorScale>
        <cfvo type="min"/>
        <cfvo type="percentile" val="50"/>
        <cfvo type="max"/>
        <color rgb="FFF8696B"/>
        <color rgb="FFFFEB84"/>
        <color rgb="FF63BE7B"/>
      </colorScale>
    </cfRule>
    <cfRule type="colorScale" priority="661">
      <colorScale>
        <cfvo type="min"/>
        <cfvo type="percentile" val="50"/>
        <cfvo type="max"/>
        <color rgb="FFF8696B"/>
        <color rgb="FFFFEB84"/>
        <color rgb="FF63BE7B"/>
      </colorScale>
    </cfRule>
  </conditionalFormatting>
  <conditionalFormatting sqref="H34">
    <cfRule type="colorScale" priority="658">
      <colorScale>
        <cfvo type="min"/>
        <cfvo type="percentile" val="50"/>
        <cfvo type="max"/>
        <color rgb="FFF8696B"/>
        <color rgb="FFFFEB84"/>
        <color rgb="FF63BE7B"/>
      </colorScale>
    </cfRule>
    <cfRule type="colorScale" priority="659">
      <colorScale>
        <cfvo type="min"/>
        <cfvo type="percentile" val="50"/>
        <cfvo type="max"/>
        <color rgb="FFF8696B"/>
        <color rgb="FFFFEB84"/>
        <color rgb="FF63BE7B"/>
      </colorScale>
    </cfRule>
  </conditionalFormatting>
  <conditionalFormatting sqref="I34">
    <cfRule type="containsText" dxfId="1110" priority="669" operator="containsText" text=" ">
      <formula>NOT(ISERROR(SEARCH(" ",I34)))</formula>
    </cfRule>
  </conditionalFormatting>
  <conditionalFormatting sqref="K34">
    <cfRule type="containsText" dxfId="1109" priority="668" operator="containsText" text=" ">
      <formula>NOT(ISERROR(SEARCH(" ",K34)))</formula>
    </cfRule>
  </conditionalFormatting>
  <conditionalFormatting sqref="B35:D35">
    <cfRule type="containsText" dxfId="1108" priority="1010" operator="containsText" text=" ">
      <formula>NOT(ISERROR(SEARCH(" ",B35)))</formula>
    </cfRule>
  </conditionalFormatting>
  <conditionalFormatting sqref="F35">
    <cfRule type="containsText" dxfId="1107" priority="866" operator="containsText" text=" ">
      <formula>NOT(ISERROR(SEARCH(" ",F35)))</formula>
    </cfRule>
  </conditionalFormatting>
  <conditionalFormatting sqref="H35">
    <cfRule type="containsText" dxfId="1106" priority="865" operator="containsText" text=" ">
      <formula>NOT(ISERROR(SEARCH(" ",H35)))</formula>
    </cfRule>
  </conditionalFormatting>
  <conditionalFormatting sqref="J35">
    <cfRule type="containsText" dxfId="1105" priority="883" operator="containsText" text=" ">
      <formula>NOT(ISERROR(SEARCH(" ",J35)))</formula>
    </cfRule>
  </conditionalFormatting>
  <conditionalFormatting sqref="B36:D36">
    <cfRule type="containsText" dxfId="1104" priority="994" operator="containsText" text=" ">
      <formula>NOT(ISERROR(SEARCH(" ",B36)))</formula>
    </cfRule>
  </conditionalFormatting>
  <conditionalFormatting sqref="F36">
    <cfRule type="containsText" dxfId="1103" priority="903" operator="containsText" text=" ">
      <formula>NOT(ISERROR(SEARCH(" ",F36)))</formula>
    </cfRule>
  </conditionalFormatting>
  <conditionalFormatting sqref="H36">
    <cfRule type="containsText" dxfId="1102" priority="867" operator="containsText" text=" ">
      <formula>NOT(ISERROR(SEARCH(" ",H36)))</formula>
    </cfRule>
  </conditionalFormatting>
  <conditionalFormatting sqref="J36">
    <cfRule type="containsText" dxfId="1101" priority="868" operator="containsText" text=" ">
      <formula>NOT(ISERROR(SEARCH(" ",J36)))</formula>
    </cfRule>
  </conditionalFormatting>
  <conditionalFormatting sqref="B37:D37">
    <cfRule type="containsText" dxfId="1100" priority="978" operator="containsText" text=" ">
      <formula>NOT(ISERROR(SEARCH(" ",B37)))</formula>
    </cfRule>
  </conditionalFormatting>
  <conditionalFormatting sqref="F37">
    <cfRule type="containsText" dxfId="1099" priority="871" operator="containsText" text=" ">
      <formula>NOT(ISERROR(SEARCH(" ",F37)))</formula>
    </cfRule>
    <cfRule type="containsText" dxfId="1098" priority="925" operator="containsText" text=" ">
      <formula>NOT(ISERROR(SEARCH(" ",F37)))</formula>
    </cfRule>
  </conditionalFormatting>
  <conditionalFormatting sqref="H37">
    <cfRule type="containsText" dxfId="1097" priority="873" operator="containsText" text=" ">
      <formula>NOT(ISERROR(SEARCH(" ",H37)))</formula>
    </cfRule>
    <cfRule type="containsText" dxfId="1096" priority="913" operator="containsText" text=" ">
      <formula>NOT(ISERROR(SEARCH(" ",H37)))</formula>
    </cfRule>
  </conditionalFormatting>
  <conditionalFormatting sqref="J37">
    <cfRule type="containsText" dxfId="1095" priority="876" operator="containsText" text=" ">
      <formula>NOT(ISERROR(SEARCH(" ",J37)))</formula>
    </cfRule>
    <cfRule type="containsText" dxfId="1094" priority="909" operator="containsText" text=" ">
      <formula>NOT(ISERROR(SEARCH(" ",J37)))</formula>
    </cfRule>
  </conditionalFormatting>
  <conditionalFormatting sqref="B38:D38">
    <cfRule type="containsText" dxfId="1093" priority="946" operator="containsText" text=" ">
      <formula>NOT(ISERROR(SEARCH(" ",B38)))</formula>
    </cfRule>
  </conditionalFormatting>
  <conditionalFormatting sqref="F38">
    <cfRule type="containsText" dxfId="1092" priority="872" operator="containsText" text=" ">
      <formula>NOT(ISERROR(SEARCH(" ",F38)))</formula>
    </cfRule>
    <cfRule type="containsText" dxfId="1091" priority="924" operator="containsText" text=" ">
      <formula>NOT(ISERROR(SEARCH(" ",F38)))</formula>
    </cfRule>
  </conditionalFormatting>
  <conditionalFormatting sqref="H38">
    <cfRule type="containsText" dxfId="1090" priority="874" operator="containsText" text=" ">
      <formula>NOT(ISERROR(SEARCH(" ",H38)))</formula>
    </cfRule>
    <cfRule type="containsText" dxfId="1089" priority="912" operator="containsText" text=" ">
      <formula>NOT(ISERROR(SEARCH(" ",H38)))</formula>
    </cfRule>
  </conditionalFormatting>
  <conditionalFormatting sqref="J38">
    <cfRule type="containsText" dxfId="1088" priority="875" operator="containsText" text=" ">
      <formula>NOT(ISERROR(SEARCH(" ",J38)))</formula>
    </cfRule>
    <cfRule type="containsText" dxfId="1087" priority="908" operator="containsText" text=" ">
      <formula>NOT(ISERROR(SEARCH(" ",J38)))</formula>
    </cfRule>
  </conditionalFormatting>
  <conditionalFormatting sqref="F78">
    <cfRule type="containsText" dxfId="1086" priority="1071" operator="containsText" text=" ">
      <formula>NOT(ISERROR(SEARCH(" ",F78)))</formula>
    </cfRule>
  </conditionalFormatting>
  <conditionalFormatting sqref="F79">
    <cfRule type="containsText" dxfId="1085" priority="1073" operator="containsText" text=" ">
      <formula>NOT(ISERROR(SEARCH(" ",F79)))</formula>
    </cfRule>
  </conditionalFormatting>
  <conditionalFormatting sqref="F80">
    <cfRule type="containsText" dxfId="1084" priority="1057" operator="containsText" text=" ">
      <formula>NOT(ISERROR(SEARCH(" ",F80)))</formula>
    </cfRule>
  </conditionalFormatting>
  <conditionalFormatting sqref="F81">
    <cfRule type="containsText" dxfId="1083" priority="1058" operator="containsText" text=" ">
      <formula>NOT(ISERROR(SEARCH(" ",F81)))</formula>
    </cfRule>
  </conditionalFormatting>
  <conditionalFormatting sqref="F39:F88">
    <cfRule type="colorScale" priority="1052">
      <colorScale>
        <cfvo type="min"/>
        <cfvo type="percentile" val="50"/>
        <cfvo type="max"/>
        <color rgb="FFF8696B"/>
        <color rgb="FFFFEB84"/>
        <color rgb="FF63BE7B"/>
      </colorScale>
    </cfRule>
  </conditionalFormatting>
  <conditionalFormatting sqref="G35:G38">
    <cfRule type="cellIs" dxfId="1082" priority="1001" operator="equal">
      <formula>0</formula>
    </cfRule>
    <cfRule type="containsText" dxfId="1081" priority="1009" operator="containsText" text=" ">
      <formula>NOT(ISERROR(SEARCH(" ",G35)))</formula>
    </cfRule>
  </conditionalFormatting>
  <conditionalFormatting sqref="G39:G88">
    <cfRule type="containsText" dxfId="1080" priority="1074" operator="containsText" text=" ">
      <formula>NOT(ISERROR(SEARCH(" ",G39)))</formula>
    </cfRule>
  </conditionalFormatting>
  <conditionalFormatting sqref="I35:I38">
    <cfRule type="cellIs" dxfId="1079" priority="894" operator="equal">
      <formula>0</formula>
    </cfRule>
    <cfRule type="containsText" dxfId="1078" priority="895" operator="containsText" text=" ">
      <formula>NOT(ISERROR(SEARCH(" ",I35)))</formula>
    </cfRule>
  </conditionalFormatting>
  <conditionalFormatting sqref="I39:I88">
    <cfRule type="containsText" dxfId="1077" priority="1051" operator="containsText" text=" ">
      <formula>NOT(ISERROR(SEARCH(" ",I39)))</formula>
    </cfRule>
  </conditionalFormatting>
  <conditionalFormatting sqref="K35:K38">
    <cfRule type="cellIs" dxfId="1076" priority="892" operator="equal">
      <formula>0</formula>
    </cfRule>
    <cfRule type="containsText" dxfId="1075" priority="893" operator="containsText" text=" ">
      <formula>NOT(ISERROR(SEARCH(" ",K35)))</formula>
    </cfRule>
  </conditionalFormatting>
  <conditionalFormatting sqref="K39:K88">
    <cfRule type="containsText" dxfId="1074" priority="1050" operator="containsText" text=" ">
      <formula>NOT(ISERROR(SEARCH(" ",K39)))</formula>
    </cfRule>
  </conditionalFormatting>
  <conditionalFormatting sqref="AB39:AB88">
    <cfRule type="containsText" dxfId="1073" priority="1086" operator="containsText" text=" ">
      <formula>NOT(ISERROR(SEARCH(" ",AB39)))</formula>
    </cfRule>
    <cfRule type="containsText" dxfId="1072" priority="1087" operator="containsText" text=" ">
      <formula>NOT(ISERROR(SEARCH(" ",AB39)))</formula>
    </cfRule>
  </conditionalFormatting>
  <conditionalFormatting sqref="AB7:AB8 AB10 AB12 AB14:AB15 A5:H5 H14 AC5:AI15 H86:H87 H39:H79 J86:J87 J5:J14 J19 AE39 Z1:AA15 B17:D18 AC17:AI18 Z17:Z19 A17 A19:D19 J39:J79 AB1:XFD4 AP17:XFD18 AP39:XFD47 AP5:XFD15 AJ5:AO19 F19:H19 F86:F87 F39:F77 F14 A6:D15 F6:H13 E6:E19 A39:D88 E35:E88 A22 A27 A32 A34 A20 A24:A25 A29:A30 AE105:AI105 AB119:XFD1048576 BS96:XFD96 BS94:XFD94 AG109:AG110 AI109:AI110 AB106:AB118 AD48:XFD87 Z39:Z91 AD88:AW88 BB104:BE104 BN88:XFD88 AQ106:XFD118">
    <cfRule type="containsText" dxfId="1071" priority="1088" operator="containsText" text=" ">
      <formula>NOT(ISERROR(SEARCH(" ",A1)))</formula>
    </cfRule>
  </conditionalFormatting>
  <conditionalFormatting sqref="AA1:AA15 AA17:AA19 AA35:AA97 AA106:AA1048576">
    <cfRule type="containsText" dxfId="1070" priority="1076" operator="containsText" text="正确">
      <formula>NOT(ISERROR(SEARCH("正确",AA1)))</formula>
    </cfRule>
  </conditionalFormatting>
  <conditionalFormatting sqref="I5:I14 I19">
    <cfRule type="containsText" dxfId="1069" priority="1085" operator="containsText" text=" ">
      <formula>NOT(ISERROR(SEARCH(" ",I5)))</formula>
    </cfRule>
  </conditionalFormatting>
  <conditionalFormatting sqref="K5 K19 K7:K9 K11 K13">
    <cfRule type="containsText" dxfId="1068" priority="1084" operator="containsText" text=" ">
      <formula>NOT(ISERROR(SEARCH(" ",K5)))</formula>
    </cfRule>
  </conditionalFormatting>
  <conditionalFormatting sqref="AA5:AA15 AA17:AA19 AA35:AA88">
    <cfRule type="cellIs" dxfId="1067" priority="1077" operator="equal">
      <formula>"正确"</formula>
    </cfRule>
    <cfRule type="containsText" dxfId="1066" priority="1078" operator="containsText" text="错误">
      <formula>NOT(ISERROR(SEARCH("错误",AA5)))</formula>
    </cfRule>
  </conditionalFormatting>
  <conditionalFormatting sqref="K6 AB17:AB18 AC35:AD35 Z36:Z38 AB36:AD38 AE19:AE38 AP19:XFD38 A35:A38 AI19 AA17:AA19 AA35:AA97 AF33:AI34 AF24:AH32 AA106:AA1048576">
    <cfRule type="containsText" dxfId="1065" priority="1049" operator="containsText" text=" ">
      <formula>NOT(ISERROR(SEARCH(" ",A6)))</formula>
    </cfRule>
  </conditionalFormatting>
  <conditionalFormatting sqref="K10 AD40:AH47 AI25:AI32 AJ20:AO32 AI20:AI23 AN36:AN37 AO35:AO36 AO38 AO40 AO42 AK38:AL39 AK41:AL42">
    <cfRule type="containsText" dxfId="1064" priority="1048" operator="containsText" text=" ">
      <formula>NOT(ISERROR(SEARCH(" ",K10)))</formula>
    </cfRule>
  </conditionalFormatting>
  <conditionalFormatting sqref="K12 A89:K89 A135:O1048576 Z92:Z97 A90:A105 Z106:Z1048576 A106:K134">
    <cfRule type="containsText" dxfId="1063" priority="1047" operator="containsText" text=" ">
      <formula>NOT(ISERROR(SEARCH(" ",A12)))</formula>
    </cfRule>
  </conditionalFormatting>
  <conditionalFormatting sqref="G14 AF39:AG39">
    <cfRule type="containsText" dxfId="1062" priority="1079" operator="containsText" text=" ">
      <formula>NOT(ISERROR(SEARCH(" ",G14)))</formula>
    </cfRule>
  </conditionalFormatting>
  <conditionalFormatting sqref="J15 F15:H15 J17:J18 F17:H18">
    <cfRule type="containsText" dxfId="1061" priority="1042" operator="containsText" text=" ">
      <formula>NOT(ISERROR(SEARCH(" ",F15)))</formula>
    </cfRule>
  </conditionalFormatting>
  <conditionalFormatting sqref="F17:F18 F15">
    <cfRule type="colorScale" priority="1037">
      <colorScale>
        <cfvo type="min"/>
        <cfvo type="percentile" val="50"/>
        <cfvo type="max"/>
        <color rgb="FFF8696B"/>
        <color rgb="FFFFEB84"/>
        <color rgb="FF63BE7B"/>
      </colorScale>
    </cfRule>
    <cfRule type="colorScale" priority="1038">
      <colorScale>
        <cfvo type="min"/>
        <cfvo type="percentile" val="50"/>
        <cfvo type="max"/>
        <color rgb="FFF8696B"/>
        <color rgb="FFFFEB84"/>
        <color rgb="FF63BE7B"/>
      </colorScale>
    </cfRule>
  </conditionalFormatting>
  <conditionalFormatting sqref="F15:K15 F17:K18">
    <cfRule type="cellIs" dxfId="1060" priority="1033" operator="equal">
      <formula>0</formula>
    </cfRule>
  </conditionalFormatting>
  <conditionalFormatting sqref="H17:H18 H15">
    <cfRule type="colorScale" priority="1035">
      <colorScale>
        <cfvo type="min"/>
        <cfvo type="percentile" val="50"/>
        <cfvo type="max"/>
        <color rgb="FFF8696B"/>
        <color rgb="FFFFEB84"/>
        <color rgb="FF63BE7B"/>
      </colorScale>
    </cfRule>
    <cfRule type="colorScale" priority="1036">
      <colorScale>
        <cfvo type="min"/>
        <cfvo type="percentile" val="50"/>
        <cfvo type="max"/>
        <color rgb="FFF8696B"/>
        <color rgb="FFFFEB84"/>
        <color rgb="FF63BE7B"/>
      </colorScale>
    </cfRule>
  </conditionalFormatting>
  <conditionalFormatting sqref="I15 I17:I18">
    <cfRule type="containsText" dxfId="1059" priority="1041" operator="containsText" text=" ">
      <formula>NOT(ISERROR(SEARCH(" ",I15)))</formula>
    </cfRule>
  </conditionalFormatting>
  <conditionalFormatting sqref="K15 K17:K18">
    <cfRule type="containsText" dxfId="1058" priority="1040" operator="containsText" text=" ">
      <formula>NOT(ISERROR(SEARCH(" ",K15)))</formula>
    </cfRule>
  </conditionalFormatting>
  <conditionalFormatting sqref="A16:D16 Z16:AI16 A18 AP16:XFD16 A21 A26 A31 A23 A28 A33">
    <cfRule type="containsText" dxfId="1057" priority="1032" operator="containsText" text=" ">
      <formula>NOT(ISERROR(SEARCH(" ",A16)))</formula>
    </cfRule>
  </conditionalFormatting>
  <conditionalFormatting sqref="F16:H16 J16">
    <cfRule type="containsText" dxfId="1056" priority="1027" operator="containsText" text=" ">
      <formula>NOT(ISERROR(SEARCH(" ",F16)))</formula>
    </cfRule>
  </conditionalFormatting>
  <conditionalFormatting sqref="AG20:AH23 AG19 AG24:AG34">
    <cfRule type="containsText" dxfId="1055" priority="928" operator="containsText" text=" ">
      <formula>NOT(ISERROR(SEARCH(" ",AG19)))</formula>
    </cfRule>
    <cfRule type="containsText" dxfId="1054" priority="929" operator="containsText" text=" ">
      <formula>NOT(ISERROR(SEARCH(" ",AG19)))</formula>
    </cfRule>
  </conditionalFormatting>
  <conditionalFormatting sqref="J24 Z20:AA20 Z22:Z24 B22:D24 F24:H24 B20:D20 E20:E24">
    <cfRule type="containsText" dxfId="1053" priority="758" operator="containsText" text=" ">
      <formula>NOT(ISERROR(SEARCH(" ",B20)))</formula>
    </cfRule>
  </conditionalFormatting>
  <conditionalFormatting sqref="J20 F20:H20 F22:H23 J22:J23">
    <cfRule type="containsText" dxfId="1052" priority="745" operator="containsText" text=" ">
      <formula>NOT(ISERROR(SEARCH(" ",F20)))</formula>
    </cfRule>
  </conditionalFormatting>
  <conditionalFormatting sqref="F22:F23 F20">
    <cfRule type="colorScale" priority="740">
      <colorScale>
        <cfvo type="min"/>
        <cfvo type="percentile" val="50"/>
        <cfvo type="max"/>
        <color rgb="FFF8696B"/>
        <color rgb="FFFFEB84"/>
        <color rgb="FF63BE7B"/>
      </colorScale>
    </cfRule>
    <cfRule type="colorScale" priority="741">
      <colorScale>
        <cfvo type="min"/>
        <cfvo type="percentile" val="50"/>
        <cfvo type="max"/>
        <color rgb="FFF8696B"/>
        <color rgb="FFFFEB84"/>
        <color rgb="FF63BE7B"/>
      </colorScale>
    </cfRule>
  </conditionalFormatting>
  <conditionalFormatting sqref="F20:K20 F22:K23">
    <cfRule type="cellIs" dxfId="1051" priority="737" operator="equal">
      <formula>0</formula>
    </cfRule>
  </conditionalFormatting>
  <conditionalFormatting sqref="H22:H23 H20">
    <cfRule type="colorScale" priority="738">
      <colorScale>
        <cfvo type="min"/>
        <cfvo type="percentile" val="50"/>
        <cfvo type="max"/>
        <color rgb="FFF8696B"/>
        <color rgb="FFFFEB84"/>
        <color rgb="FF63BE7B"/>
      </colorScale>
    </cfRule>
    <cfRule type="colorScale" priority="739">
      <colorScale>
        <cfvo type="min"/>
        <cfvo type="percentile" val="50"/>
        <cfvo type="max"/>
        <color rgb="FFF8696B"/>
        <color rgb="FFFFEB84"/>
        <color rgb="FF63BE7B"/>
      </colorScale>
    </cfRule>
  </conditionalFormatting>
  <conditionalFormatting sqref="I20 I22:I23">
    <cfRule type="containsText" dxfId="1050" priority="744" operator="containsText" text=" ">
      <formula>NOT(ISERROR(SEARCH(" ",I20)))</formula>
    </cfRule>
  </conditionalFormatting>
  <conditionalFormatting sqref="K20 K22:K23">
    <cfRule type="containsText" dxfId="1049" priority="743" operator="containsText" text=" ">
      <formula>NOT(ISERROR(SEARCH(" ",K20)))</formula>
    </cfRule>
  </conditionalFormatting>
  <conditionalFormatting sqref="AA20 AA22:AA24">
    <cfRule type="containsText" dxfId="1048" priority="751" operator="containsText" text="正确">
      <formula>NOT(ISERROR(SEARCH("正确",AA20)))</formula>
    </cfRule>
    <cfRule type="cellIs" dxfId="1047" priority="752" operator="equal">
      <formula>"正确"</formula>
    </cfRule>
    <cfRule type="containsText" dxfId="1046" priority="753" operator="containsText" text="错误">
      <formula>NOT(ISERROR(SEARCH("错误",AA20)))</formula>
    </cfRule>
  </conditionalFormatting>
  <conditionalFormatting sqref="B21:D21 Z21:AA21">
    <cfRule type="containsText" dxfId="1045" priority="736" operator="containsText" text=" ">
      <formula>NOT(ISERROR(SEARCH(" ",B21)))</formula>
    </cfRule>
  </conditionalFormatting>
  <conditionalFormatting sqref="F21:H21 J21">
    <cfRule type="containsText" dxfId="1044" priority="731" operator="containsText" text=" ">
      <formula>NOT(ISERROR(SEARCH(" ",F21)))</formula>
    </cfRule>
  </conditionalFormatting>
  <conditionalFormatting sqref="AA22:AA24">
    <cfRule type="containsText" dxfId="1043" priority="750" operator="containsText" text=" ">
      <formula>NOT(ISERROR(SEARCH(" ",AA22)))</formula>
    </cfRule>
  </conditionalFormatting>
  <conditionalFormatting sqref="J29 Z25:AA25 Z27:Z29 B27:D29 F29:H29 B25:D25 E25:E29">
    <cfRule type="containsText" dxfId="1042" priority="714" operator="containsText" text=" ">
      <formula>NOT(ISERROR(SEARCH(" ",B25)))</formula>
    </cfRule>
  </conditionalFormatting>
  <conditionalFormatting sqref="J25 F25 J27:J28 G27:H28 H25">
    <cfRule type="containsText" dxfId="1041" priority="701" operator="containsText" text=" ">
      <formula>NOT(ISERROR(SEARCH(" ",F25)))</formula>
    </cfRule>
  </conditionalFormatting>
  <conditionalFormatting sqref="F25 G27:K28 H25:K25">
    <cfRule type="cellIs" dxfId="1040" priority="693" operator="equal">
      <formula>0</formula>
    </cfRule>
  </conditionalFormatting>
  <conditionalFormatting sqref="H27:H28 H25">
    <cfRule type="colorScale" priority="694">
      <colorScale>
        <cfvo type="min"/>
        <cfvo type="percentile" val="50"/>
        <cfvo type="max"/>
        <color rgb="FFF8696B"/>
        <color rgb="FFFFEB84"/>
        <color rgb="FF63BE7B"/>
      </colorScale>
    </cfRule>
    <cfRule type="colorScale" priority="695">
      <colorScale>
        <cfvo type="min"/>
        <cfvo type="percentile" val="50"/>
        <cfvo type="max"/>
        <color rgb="FFF8696B"/>
        <color rgb="FFFFEB84"/>
        <color rgb="FF63BE7B"/>
      </colorScale>
    </cfRule>
  </conditionalFormatting>
  <conditionalFormatting sqref="I25 I27:I28">
    <cfRule type="containsText" dxfId="1039" priority="700" operator="containsText" text=" ">
      <formula>NOT(ISERROR(SEARCH(" ",I25)))</formula>
    </cfRule>
  </conditionalFormatting>
  <conditionalFormatting sqref="K25 K27:K28">
    <cfRule type="containsText" dxfId="1038" priority="699" operator="containsText" text=" ">
      <formula>NOT(ISERROR(SEARCH(" ",K25)))</formula>
    </cfRule>
  </conditionalFormatting>
  <conditionalFormatting sqref="AA25 AA27:AA29">
    <cfRule type="containsText" dxfId="1037" priority="707" operator="containsText" text="正确">
      <formula>NOT(ISERROR(SEARCH("正确",AA25)))</formula>
    </cfRule>
    <cfRule type="cellIs" dxfId="1036" priority="708" operator="equal">
      <formula>"正确"</formula>
    </cfRule>
    <cfRule type="containsText" dxfId="1035" priority="709" operator="containsText" text="错误">
      <formula>NOT(ISERROR(SEARCH("错误",AA25)))</formula>
    </cfRule>
  </conditionalFormatting>
  <conditionalFormatting sqref="B26:D26 Z26:AA26">
    <cfRule type="containsText" dxfId="1034" priority="692" operator="containsText" text=" ">
      <formula>NOT(ISERROR(SEARCH(" ",B26)))</formula>
    </cfRule>
  </conditionalFormatting>
  <conditionalFormatting sqref="G26:H26 J26">
    <cfRule type="containsText" dxfId="1033" priority="687" operator="containsText" text=" ">
      <formula>NOT(ISERROR(SEARCH(" ",G26)))</formula>
    </cfRule>
  </conditionalFormatting>
  <conditionalFormatting sqref="AA27:AA29">
    <cfRule type="containsText" dxfId="1032" priority="706" operator="containsText" text=" ">
      <formula>NOT(ISERROR(SEARCH(" ",AA27)))</formula>
    </cfRule>
  </conditionalFormatting>
  <conditionalFormatting sqref="J34 Z30:AA30 Z32:Z34 B32:D34 F34:H34 B30:D30 E30:E34">
    <cfRule type="containsText" dxfId="1031" priority="670" operator="containsText" text=" ">
      <formula>NOT(ISERROR(SEARCH(" ",B30)))</formula>
    </cfRule>
  </conditionalFormatting>
  <conditionalFormatting sqref="J30 J32:J33 G32:H33 H30">
    <cfRule type="containsText" dxfId="1030" priority="657" operator="containsText" text=" ">
      <formula>NOT(ISERROR(SEARCH(" ",G30)))</formula>
    </cfRule>
  </conditionalFormatting>
  <conditionalFormatting sqref="G32:K33 H30:K30">
    <cfRule type="cellIs" dxfId="1029" priority="649" operator="equal">
      <formula>0</formula>
    </cfRule>
  </conditionalFormatting>
  <conditionalFormatting sqref="H32:H33 H30">
    <cfRule type="colorScale" priority="650">
      <colorScale>
        <cfvo type="min"/>
        <cfvo type="percentile" val="50"/>
        <cfvo type="max"/>
        <color rgb="FFF8696B"/>
        <color rgb="FFFFEB84"/>
        <color rgb="FF63BE7B"/>
      </colorScale>
    </cfRule>
    <cfRule type="colorScale" priority="651">
      <colorScale>
        <cfvo type="min"/>
        <cfvo type="percentile" val="50"/>
        <cfvo type="max"/>
        <color rgb="FFF8696B"/>
        <color rgb="FFFFEB84"/>
        <color rgb="FF63BE7B"/>
      </colorScale>
    </cfRule>
  </conditionalFormatting>
  <conditionalFormatting sqref="I30 I32:I33">
    <cfRule type="containsText" dxfId="1028" priority="656" operator="containsText" text=" ">
      <formula>NOT(ISERROR(SEARCH(" ",I30)))</formula>
    </cfRule>
  </conditionalFormatting>
  <conditionalFormatting sqref="K30 K32:K33">
    <cfRule type="containsText" dxfId="1027" priority="655" operator="containsText" text=" ">
      <formula>NOT(ISERROR(SEARCH(" ",K30)))</formula>
    </cfRule>
  </conditionalFormatting>
  <conditionalFormatting sqref="AA30 AA32:AA34">
    <cfRule type="containsText" dxfId="1026" priority="663" operator="containsText" text="正确">
      <formula>NOT(ISERROR(SEARCH("正确",AA30)))</formula>
    </cfRule>
    <cfRule type="cellIs" dxfId="1025" priority="664" operator="equal">
      <formula>"正确"</formula>
    </cfRule>
    <cfRule type="containsText" dxfId="1024" priority="665" operator="containsText" text="错误">
      <formula>NOT(ISERROR(SEARCH("错误",AA30)))</formula>
    </cfRule>
  </conditionalFormatting>
  <conditionalFormatting sqref="B31:D31 Z31:AA31">
    <cfRule type="containsText" dxfId="1023" priority="648" operator="containsText" text=" ">
      <formula>NOT(ISERROR(SEARCH(" ",B31)))</formula>
    </cfRule>
  </conditionalFormatting>
  <conditionalFormatting sqref="G31:H31 J31">
    <cfRule type="containsText" dxfId="1022" priority="643" operator="containsText" text=" ">
      <formula>NOT(ISERROR(SEARCH(" ",G31)))</formula>
    </cfRule>
  </conditionalFormatting>
  <conditionalFormatting sqref="AA32:AA34">
    <cfRule type="containsText" dxfId="1021" priority="662" operator="containsText" text=" ">
      <formula>NOT(ISERROR(SEARCH(" ",AA32)))</formula>
    </cfRule>
  </conditionalFormatting>
  <conditionalFormatting sqref="AC40:AC88 AC39:AD39">
    <cfRule type="containsText" dxfId="1020" priority="1075" operator="containsText" text=" ">
      <formula>NOT(ISERROR(SEARCH(" ",AC39)))</formula>
    </cfRule>
  </conditionalFormatting>
  <conditionalFormatting sqref="H80:H81 J80:J81">
    <cfRule type="containsText" dxfId="1019" priority="1059" operator="containsText" text=" ">
      <formula>NOT(ISERROR(SEARCH(" ",H80)))</formula>
    </cfRule>
  </conditionalFormatting>
  <conditionalFormatting sqref="F82 H82 J82">
    <cfRule type="containsText" dxfId="1018" priority="1069" operator="containsText" text=" ">
      <formula>NOT(ISERROR(SEARCH(" ",F82)))</formula>
    </cfRule>
  </conditionalFormatting>
  <conditionalFormatting sqref="F83 H83 J83">
    <cfRule type="containsText" dxfId="1017" priority="1067" operator="containsText" text=" ">
      <formula>NOT(ISERROR(SEARCH(" ",F83)))</formula>
    </cfRule>
  </conditionalFormatting>
  <conditionalFormatting sqref="F84 H84 J84">
    <cfRule type="containsText" dxfId="1016" priority="1065" operator="containsText" text=" ">
      <formula>NOT(ISERROR(SEARCH(" ",F84)))</formula>
    </cfRule>
  </conditionalFormatting>
  <conditionalFormatting sqref="F85 H85 J85">
    <cfRule type="containsText" dxfId="1015" priority="1063" operator="containsText" text=" ">
      <formula>NOT(ISERROR(SEARCH(" ",F85)))</formula>
    </cfRule>
  </conditionalFormatting>
  <conditionalFormatting sqref="F88 H88 J88">
    <cfRule type="containsText" dxfId="1014" priority="1061" operator="containsText" text=" ">
      <formula>NOT(ISERROR(SEARCH(" ",F88)))</formula>
    </cfRule>
  </conditionalFormatting>
  <conditionalFormatting sqref="B90:H90 J90:J103 F91:H103">
    <cfRule type="containsText" dxfId="1013" priority="578" operator="containsText" text=" ">
      <formula>NOT(ISERROR(SEARCH(" ",B90)))</formula>
    </cfRule>
  </conditionalFormatting>
  <conditionalFormatting sqref="I90:I103">
    <cfRule type="containsText" dxfId="1012" priority="577" operator="containsText" text=" ">
      <formula>NOT(ISERROR(SEARCH(" ",I90)))</formula>
    </cfRule>
  </conditionalFormatting>
  <conditionalFormatting sqref="B91:E91">
    <cfRule type="containsText" dxfId="1011" priority="573" operator="containsText" text=" ">
      <formula>NOT(ISERROR(SEARCH(" ",B91)))</formula>
    </cfRule>
  </conditionalFormatting>
  <conditionalFormatting sqref="B92:E92">
    <cfRule type="containsText" dxfId="1010" priority="568" operator="containsText" text=" ">
      <formula>NOT(ISERROR(SEARCH(" ",B92)))</formula>
    </cfRule>
  </conditionalFormatting>
  <conditionalFormatting sqref="B93:E93">
    <cfRule type="containsText" dxfId="1009" priority="563" operator="containsText" text=" ">
      <formula>NOT(ISERROR(SEARCH(" ",B93)))</formula>
    </cfRule>
  </conditionalFormatting>
  <conditionalFormatting sqref="B94:E94">
    <cfRule type="containsText" dxfId="1008" priority="558" operator="containsText" text=" ">
      <formula>NOT(ISERROR(SEARCH(" ",B94)))</formula>
    </cfRule>
  </conditionalFormatting>
  <conditionalFormatting sqref="B95:E95">
    <cfRule type="containsText" dxfId="1007" priority="553" operator="containsText" text=" ">
      <formula>NOT(ISERROR(SEARCH(" ",B95)))</formula>
    </cfRule>
  </conditionalFormatting>
  <conditionalFormatting sqref="B96:E96">
    <cfRule type="containsText" dxfId="1006" priority="548" operator="containsText" text=" ">
      <formula>NOT(ISERROR(SEARCH(" ",B96)))</formula>
    </cfRule>
  </conditionalFormatting>
  <conditionalFormatting sqref="B97:E97">
    <cfRule type="containsText" dxfId="1005" priority="543" operator="containsText" text=" ">
      <formula>NOT(ISERROR(SEARCH(" ",B97)))</formula>
    </cfRule>
  </conditionalFormatting>
  <conditionalFormatting sqref="Z98:Z99 AB104:AB105 AQ105:BQ105 AQ104:BA104 BF104:BQ104 BS104:XFD105">
    <cfRule type="containsText" dxfId="1004" priority="538" operator="containsText" text=" ">
      <formula>NOT(ISERROR(SEARCH(" ",Z98)))</formula>
    </cfRule>
  </conditionalFormatting>
  <conditionalFormatting sqref="AA98:AA105">
    <cfRule type="containsText" dxfId="1003" priority="537" operator="containsText" text="正确">
      <formula>NOT(ISERROR(SEARCH("正确",AA98)))</formula>
    </cfRule>
  </conditionalFormatting>
  <conditionalFormatting sqref="AA98:AA105">
    <cfRule type="containsText" dxfId="1002" priority="536" operator="containsText" text=" ">
      <formula>NOT(ISERROR(SEARCH(" ",AA98)))</formula>
    </cfRule>
  </conditionalFormatting>
  <conditionalFormatting sqref="Z100:Z105">
    <cfRule type="containsText" dxfId="1001" priority="535" operator="containsText" text=" ">
      <formula>NOT(ISERROR(SEARCH(" ",Z100)))</formula>
    </cfRule>
  </conditionalFormatting>
  <conditionalFormatting sqref="B98:E98">
    <cfRule type="containsText" dxfId="1000" priority="534" operator="containsText" text=" ">
      <formula>NOT(ISERROR(SEARCH(" ",B98)))</formula>
    </cfRule>
  </conditionalFormatting>
  <conditionalFormatting sqref="B99:E99">
    <cfRule type="containsText" dxfId="999" priority="529" operator="containsText" text=" ">
      <formula>NOT(ISERROR(SEARCH(" ",B99)))</formula>
    </cfRule>
  </conditionalFormatting>
  <conditionalFormatting sqref="B100:E100">
    <cfRule type="containsText" dxfId="998" priority="524" operator="containsText" text=" ">
      <formula>NOT(ISERROR(SEARCH(" ",B100)))</formula>
    </cfRule>
  </conditionalFormatting>
  <conditionalFormatting sqref="B101:E101">
    <cfRule type="containsText" dxfId="997" priority="519" operator="containsText" text=" ">
      <formula>NOT(ISERROR(SEARCH(" ",B101)))</formula>
    </cfRule>
  </conditionalFormatting>
  <conditionalFormatting sqref="B102:E102">
    <cfRule type="containsText" dxfId="996" priority="514" operator="containsText" text=" ">
      <formula>NOT(ISERROR(SEARCH(" ",B102)))</formula>
    </cfRule>
  </conditionalFormatting>
  <conditionalFormatting sqref="B103:E103">
    <cfRule type="containsText" dxfId="995" priority="509" operator="containsText" text=" ">
      <formula>NOT(ISERROR(SEARCH(" ",B103)))</formula>
    </cfRule>
  </conditionalFormatting>
  <conditionalFormatting sqref="J104 B104:H104">
    <cfRule type="containsText" dxfId="994" priority="504" operator="containsText" text=" ">
      <formula>NOT(ISERROR(SEARCH(" ",B104)))</formula>
    </cfRule>
  </conditionalFormatting>
  <conditionalFormatting sqref="I104">
    <cfRule type="containsText" dxfId="993" priority="503" operator="containsText" text=" ">
      <formula>NOT(ISERROR(SEARCH(" ",I104)))</formula>
    </cfRule>
  </conditionalFormatting>
  <conditionalFormatting sqref="K104">
    <cfRule type="containsText" dxfId="992" priority="500" operator="containsText" text=" ">
      <formula>NOT(ISERROR(SEARCH(" ",K104)))</formula>
    </cfRule>
  </conditionalFormatting>
  <conditionalFormatting sqref="J105 B105:H105">
    <cfRule type="containsText" dxfId="991" priority="499" operator="containsText" text=" ">
      <formula>NOT(ISERROR(SEARCH(" ",B105)))</formula>
    </cfRule>
  </conditionalFormatting>
  <conditionalFormatting sqref="I105">
    <cfRule type="containsText" dxfId="990" priority="498" operator="containsText" text=" ">
      <formula>NOT(ISERROR(SEARCH(" ",I105)))</formula>
    </cfRule>
  </conditionalFormatting>
  <conditionalFormatting sqref="K105">
    <cfRule type="containsText" dxfId="989" priority="495" operator="containsText" text=" ">
      <formula>NOT(ISERROR(SEARCH(" ",K105)))</formula>
    </cfRule>
  </conditionalFormatting>
  <conditionalFormatting sqref="AF106 AH106 AJ106">
    <cfRule type="containsText" dxfId="988" priority="493" operator="containsText" text=" ">
      <formula>NOT(ISERROR(SEARCH(" ",AF106)))</formula>
    </cfRule>
  </conditionalFormatting>
  <conditionalFormatting sqref="AE106">
    <cfRule type="containsText" dxfId="987" priority="492" operator="containsText" text=" ">
      <formula>NOT(ISERROR(SEARCH(" ",AE106)))</formula>
    </cfRule>
  </conditionalFormatting>
  <conditionalFormatting sqref="AG106">
    <cfRule type="containsText" dxfId="986" priority="491" operator="containsText" text=" ">
      <formula>NOT(ISERROR(SEARCH(" ",AG106)))</formula>
    </cfRule>
  </conditionalFormatting>
  <conditionalFormatting sqref="AI106">
    <cfRule type="containsText" dxfId="985" priority="490" operator="containsText" text=" ">
      <formula>NOT(ISERROR(SEARCH(" ",AI106)))</formula>
    </cfRule>
  </conditionalFormatting>
  <conditionalFormatting sqref="AE107 AK107:AN108 AG107 AI107">
    <cfRule type="containsText" dxfId="984" priority="488" operator="containsText" text=" ">
      <formula>NOT(ISERROR(SEARCH(" ",AE107)))</formula>
    </cfRule>
  </conditionalFormatting>
  <conditionalFormatting sqref="AE108">
    <cfRule type="containsText" dxfId="983" priority="486" operator="containsText" text=" ">
      <formula>NOT(ISERROR(SEARCH(" ",AE108)))</formula>
    </cfRule>
  </conditionalFormatting>
  <conditionalFormatting sqref="AG108">
    <cfRule type="containsText" dxfId="982" priority="485" operator="containsText" text=" ">
      <formula>NOT(ISERROR(SEARCH(" ",AG108)))</formula>
    </cfRule>
  </conditionalFormatting>
  <conditionalFormatting sqref="AI108">
    <cfRule type="containsText" dxfId="981" priority="484" operator="containsText" text=" ">
      <formula>NOT(ISERROR(SEARCH(" ",AI108)))</formula>
    </cfRule>
  </conditionalFormatting>
  <conditionalFormatting sqref="AJ105">
    <cfRule type="containsText" dxfId="980" priority="482" operator="containsText" text=" ">
      <formula>NOT(ISERROR(SEARCH(" ",AJ105)))</formula>
    </cfRule>
  </conditionalFormatting>
  <conditionalFormatting sqref="AF109:AF110">
    <cfRule type="containsText" dxfId="979" priority="481" operator="containsText" text=" ">
      <formula>NOT(ISERROR(SEARCH(" ",AF109)))</formula>
    </cfRule>
  </conditionalFormatting>
  <conditionalFormatting sqref="AH109:AH110">
    <cfRule type="containsText" dxfId="978" priority="480" operator="containsText" text=" ">
      <formula>NOT(ISERROR(SEARCH(" ",AH109)))</formula>
    </cfRule>
  </conditionalFormatting>
  <conditionalFormatting sqref="AJ109:AJ110">
    <cfRule type="containsText" dxfId="977" priority="479" operator="containsText" text=" ">
      <formula>NOT(ISERROR(SEARCH(" ",AJ109)))</formula>
    </cfRule>
  </conditionalFormatting>
  <conditionalFormatting sqref="AK37:AL37 AK40:AL40">
    <cfRule type="containsText" dxfId="976" priority="478" operator="containsText" text=" ">
      <formula>NOT(ISERROR(SEARCH(" ",AK37)))</formula>
    </cfRule>
  </conditionalFormatting>
  <conditionalFormatting sqref="AO37 AO39 AO41">
    <cfRule type="containsText" dxfId="975" priority="477" operator="containsText" text=" ">
      <formula>NOT(ISERROR(SEARCH(" ",AO37)))</formula>
    </cfRule>
  </conditionalFormatting>
  <conditionalFormatting sqref="AF90">
    <cfRule type="containsText" dxfId="974" priority="476" operator="containsText" text=" ">
      <formula>NOT(ISERROR(SEARCH(" ",AF90)))</formula>
    </cfRule>
  </conditionalFormatting>
  <conditionalFormatting sqref="AJ90">
    <cfRule type="containsText" dxfId="973" priority="474" operator="containsText" text=" ">
      <formula>NOT(ISERROR(SEARCH(" ",AJ90)))</formula>
    </cfRule>
  </conditionalFormatting>
  <conditionalFormatting sqref="AF96 AF98 AF102 AF92:AF94 AF100">
    <cfRule type="containsText" dxfId="972" priority="400" operator="containsText" text=" ">
      <formula>NOT(ISERROR(SEARCH(" ",AF92)))</formula>
    </cfRule>
  </conditionalFormatting>
  <conditionalFormatting sqref="AJ94 AJ96 AJ98">
    <cfRule type="containsText" dxfId="971" priority="399" operator="containsText" text=" ">
      <formula>NOT(ISERROR(SEARCH(" ",AJ94)))</formula>
    </cfRule>
  </conditionalFormatting>
  <conditionalFormatting sqref="AN94 AN96 AN98 AV96 AV98">
    <cfRule type="containsText" dxfId="970" priority="398" operator="containsText" text=" ">
      <formula>NOT(ISERROR(SEARCH(" ",AN94)))</formula>
    </cfRule>
  </conditionalFormatting>
  <conditionalFormatting sqref="AR96 AR98">
    <cfRule type="containsText" dxfId="969" priority="397" operator="containsText" text=" ">
      <formula>NOT(ISERROR(SEARCH(" ",AR96)))</formula>
    </cfRule>
  </conditionalFormatting>
  <conditionalFormatting sqref="AF95 AF97 AF103">
    <cfRule type="containsText" dxfId="968" priority="396" operator="containsText" text=" ">
      <formula>NOT(ISERROR(SEARCH(" ",AF95)))</formula>
    </cfRule>
  </conditionalFormatting>
  <conditionalFormatting sqref="AJ95 AJ97">
    <cfRule type="containsText" dxfId="967" priority="395" operator="containsText" text=" ">
      <formula>NOT(ISERROR(SEARCH(" ",AJ95)))</formula>
    </cfRule>
  </conditionalFormatting>
  <conditionalFormatting sqref="AN90 AV90">
    <cfRule type="containsText" dxfId="966" priority="466" operator="containsText" text=" ">
      <formula>NOT(ISERROR(SEARCH(" ",AN90)))</formula>
    </cfRule>
  </conditionalFormatting>
  <conditionalFormatting sqref="AR90">
    <cfRule type="containsText" dxfId="965" priority="464" operator="containsText" text=" ">
      <formula>NOT(ISERROR(SEARCH(" ",AR90)))</formula>
    </cfRule>
  </conditionalFormatting>
  <conditionalFormatting sqref="AN38 AN40 AN42">
    <cfRule type="containsText" dxfId="964" priority="402" operator="containsText" text=" ">
      <formula>NOT(ISERROR(SEARCH(" ",AN38)))</formula>
    </cfRule>
  </conditionalFormatting>
  <conditionalFormatting sqref="AN95 AN97 AV97">
    <cfRule type="containsText" dxfId="963" priority="394" operator="containsText" text=" ">
      <formula>NOT(ISERROR(SEARCH(" ",AN95)))</formula>
    </cfRule>
  </conditionalFormatting>
  <conditionalFormatting sqref="AR97">
    <cfRule type="containsText" dxfId="962" priority="393" operator="containsText" text=" ">
      <formula>NOT(ISERROR(SEARCH(" ",AR97)))</formula>
    </cfRule>
  </conditionalFormatting>
  <conditionalFormatting sqref="AF91">
    <cfRule type="containsText" dxfId="961" priority="446" operator="containsText" text=" ">
      <formula>NOT(ISERROR(SEARCH(" ",AF91)))</formula>
    </cfRule>
  </conditionalFormatting>
  <conditionalFormatting sqref="AJ91">
    <cfRule type="containsText" dxfId="960" priority="445" operator="containsText" text=" ">
      <formula>NOT(ISERROR(SEARCH(" ",AJ91)))</formula>
    </cfRule>
  </conditionalFormatting>
  <conditionalFormatting sqref="AN91 AV91">
    <cfRule type="containsText" dxfId="959" priority="444" operator="containsText" text=" ">
      <formula>NOT(ISERROR(SEARCH(" ",AN91)))</formula>
    </cfRule>
  </conditionalFormatting>
  <conditionalFormatting sqref="AR91">
    <cfRule type="containsText" dxfId="958" priority="443" operator="containsText" text=" ">
      <formula>NOT(ISERROR(SEARCH(" ",AR91)))</formula>
    </cfRule>
  </conditionalFormatting>
  <conditionalFormatting sqref="AN38 AN40 AN42">
    <cfRule type="duplicateValues" dxfId="957" priority="401"/>
  </conditionalFormatting>
  <conditionalFormatting sqref="T135:W1048576">
    <cfRule type="containsText" dxfId="956" priority="387" operator="containsText" text=" ">
      <formula>NOT(ISERROR(SEARCH(" ",T135)))</formula>
    </cfRule>
  </conditionalFormatting>
  <conditionalFormatting sqref="P135:S1048576">
    <cfRule type="containsText" dxfId="955" priority="273" operator="containsText" text=" ">
      <formula>NOT(ISERROR(SEARCH(" ",P135)))</formula>
    </cfRule>
  </conditionalFormatting>
  <conditionalFormatting sqref="X135:Y1048576">
    <cfRule type="containsText" dxfId="954" priority="161" operator="containsText" text=" ">
      <formula>NOT(ISERROR(SEARCH(" ",X135)))</formula>
    </cfRule>
  </conditionalFormatting>
  <conditionalFormatting sqref="AX88:BA88">
    <cfRule type="containsText" dxfId="953" priority="90" operator="containsText" text=" ">
      <formula>NOT(ISERROR(SEARCH(" ",AX88)))</formula>
    </cfRule>
  </conditionalFormatting>
  <conditionalFormatting sqref="AZ96 AZ98">
    <cfRule type="containsText" dxfId="952" priority="84" operator="containsText" text=" ">
      <formula>NOT(ISERROR(SEARCH(" ",AZ96)))</formula>
    </cfRule>
  </conditionalFormatting>
  <conditionalFormatting sqref="AZ90">
    <cfRule type="containsText" dxfId="951" priority="88" operator="containsText" text=" ">
      <formula>NOT(ISERROR(SEARCH(" ",AZ90)))</formula>
    </cfRule>
  </conditionalFormatting>
  <conditionalFormatting sqref="AZ97 AZ99">
    <cfRule type="containsText" dxfId="950" priority="82" operator="containsText" text=" ">
      <formula>NOT(ISERROR(SEARCH(" ",AZ97)))</formula>
    </cfRule>
  </conditionalFormatting>
  <conditionalFormatting sqref="AZ91">
    <cfRule type="containsText" dxfId="949" priority="86" operator="containsText" text=" ">
      <formula>NOT(ISERROR(SEARCH(" ",AZ91)))</formula>
    </cfRule>
  </conditionalFormatting>
  <conditionalFormatting sqref="AJ33:AO34">
    <cfRule type="containsText" dxfId="948" priority="81" operator="containsText" text=" ">
      <formula>NOT(ISERROR(SEARCH(" ",AJ33)))</formula>
    </cfRule>
  </conditionalFormatting>
  <conditionalFormatting sqref="BB88:BE88">
    <cfRule type="containsText" dxfId="947" priority="80" operator="containsText" text=" ">
      <formula>NOT(ISERROR(SEARCH(" ",BB88)))</formula>
    </cfRule>
  </conditionalFormatting>
  <conditionalFormatting sqref="BD96 BD98 BD100 BD102">
    <cfRule type="containsText" dxfId="946" priority="77" operator="containsText" text=" ">
      <formula>NOT(ISERROR(SEARCH(" ",BD96)))</formula>
    </cfRule>
  </conditionalFormatting>
  <conditionalFormatting sqref="BD90">
    <cfRule type="containsText" dxfId="945" priority="79" operator="containsText" text=" ">
      <formula>NOT(ISERROR(SEARCH(" ",BD90)))</formula>
    </cfRule>
  </conditionalFormatting>
  <conditionalFormatting sqref="BD97 BD99 BD101 BD103">
    <cfRule type="containsText" dxfId="944" priority="76" operator="containsText" text=" ">
      <formula>NOT(ISERROR(SEARCH(" ",BD97)))</formula>
    </cfRule>
  </conditionalFormatting>
  <conditionalFormatting sqref="BD91">
    <cfRule type="containsText" dxfId="943" priority="78" operator="containsText" text=" ">
      <formula>NOT(ISERROR(SEARCH(" ",BD91)))</formula>
    </cfRule>
  </conditionalFormatting>
  <conditionalFormatting sqref="BF88:BI88">
    <cfRule type="containsText" dxfId="942" priority="75" operator="containsText" text=" ">
      <formula>NOT(ISERROR(SEARCH(" ",BF88)))</formula>
    </cfRule>
  </conditionalFormatting>
  <conditionalFormatting sqref="BH96 BH98 BH100 BH102">
    <cfRule type="containsText" dxfId="941" priority="72" operator="containsText" text=" ">
      <formula>NOT(ISERROR(SEARCH(" ",BH96)))</formula>
    </cfRule>
  </conditionalFormatting>
  <conditionalFormatting sqref="BH90">
    <cfRule type="containsText" dxfId="940" priority="74" operator="containsText" text=" ">
      <formula>NOT(ISERROR(SEARCH(" ",BH90)))</formula>
    </cfRule>
  </conditionalFormatting>
  <conditionalFormatting sqref="BH97 BH99 BH101 BH103">
    <cfRule type="containsText" dxfId="939" priority="71" operator="containsText" text=" ">
      <formula>NOT(ISERROR(SEARCH(" ",BH97)))</formula>
    </cfRule>
  </conditionalFormatting>
  <conditionalFormatting sqref="BH91">
    <cfRule type="containsText" dxfId="938" priority="73" operator="containsText" text=" ">
      <formula>NOT(ISERROR(SEARCH(" ",BH91)))</formula>
    </cfRule>
  </conditionalFormatting>
  <conditionalFormatting sqref="BJ88:BM88">
    <cfRule type="containsText" dxfId="937" priority="70" operator="containsText" text=" ">
      <formula>NOT(ISERROR(SEARCH(" ",BJ88)))</formula>
    </cfRule>
  </conditionalFormatting>
  <conditionalFormatting sqref="BL92 BL96 BL98 BL100 BL102">
    <cfRule type="containsText" dxfId="936" priority="67" operator="containsText" text=" ">
      <formula>NOT(ISERROR(SEARCH(" ",BL92)))</formula>
    </cfRule>
  </conditionalFormatting>
  <conditionalFormatting sqref="BL90">
    <cfRule type="containsText" dxfId="935" priority="69" operator="containsText" text=" ">
      <formula>NOT(ISERROR(SEARCH(" ",BL90)))</formula>
    </cfRule>
  </conditionalFormatting>
  <conditionalFormatting sqref="BL93 BL97 BL99 BL101 BL103">
    <cfRule type="containsText" dxfId="934" priority="66" operator="containsText" text=" ">
      <formula>NOT(ISERROR(SEARCH(" ",BL93)))</formula>
    </cfRule>
  </conditionalFormatting>
  <conditionalFormatting sqref="BL91">
    <cfRule type="containsText" dxfId="933" priority="68" operator="containsText" text=" ">
      <formula>NOT(ISERROR(SEARCH(" ",BL91)))</formula>
    </cfRule>
  </conditionalFormatting>
  <conditionalFormatting sqref="AR94">
    <cfRule type="containsText" dxfId="932" priority="65" operator="containsText" text=" ">
      <formula>NOT(ISERROR(SEARCH(" ",AR94)))</formula>
    </cfRule>
  </conditionalFormatting>
  <conditionalFormatting sqref="AV94">
    <cfRule type="containsText" dxfId="931" priority="64" operator="containsText" text=" ">
      <formula>NOT(ISERROR(SEARCH(" ",AV94)))</formula>
    </cfRule>
  </conditionalFormatting>
  <conditionalFormatting sqref="AZ94">
    <cfRule type="containsText" dxfId="930" priority="63" operator="containsText" text=" ">
      <formula>NOT(ISERROR(SEARCH(" ",AZ94)))</formula>
    </cfRule>
  </conditionalFormatting>
  <conditionalFormatting sqref="AR95">
    <cfRule type="containsText" dxfId="929" priority="62" operator="containsText" text=" ">
      <formula>NOT(ISERROR(SEARCH(" ",AR95)))</formula>
    </cfRule>
  </conditionalFormatting>
  <conditionalFormatting sqref="AV95">
    <cfRule type="containsText" dxfId="928" priority="61" operator="containsText" text=" ">
      <formula>NOT(ISERROR(SEARCH(" ",AV95)))</formula>
    </cfRule>
  </conditionalFormatting>
  <conditionalFormatting sqref="AZ95">
    <cfRule type="containsText" dxfId="927" priority="60" operator="containsText" text=" ">
      <formula>NOT(ISERROR(SEARCH(" ",AZ95)))</formula>
    </cfRule>
  </conditionalFormatting>
  <conditionalFormatting sqref="BD94">
    <cfRule type="containsText" dxfId="926" priority="59" operator="containsText" text=" ">
      <formula>NOT(ISERROR(SEARCH(" ",BD94)))</formula>
    </cfRule>
  </conditionalFormatting>
  <conditionalFormatting sqref="BH94">
    <cfRule type="containsText" dxfId="925" priority="58" operator="containsText" text=" ">
      <formula>NOT(ISERROR(SEARCH(" ",BH94)))</formula>
    </cfRule>
  </conditionalFormatting>
  <conditionalFormatting sqref="BL94">
    <cfRule type="containsText" dxfId="924" priority="57" operator="containsText" text=" ">
      <formula>NOT(ISERROR(SEARCH(" ",BL94)))</formula>
    </cfRule>
  </conditionalFormatting>
  <conditionalFormatting sqref="BD95">
    <cfRule type="containsText" dxfId="923" priority="56" operator="containsText" text=" ">
      <formula>NOT(ISERROR(SEARCH(" ",BD95)))</formula>
    </cfRule>
  </conditionalFormatting>
  <conditionalFormatting sqref="BH95">
    <cfRule type="containsText" dxfId="922" priority="55" operator="containsText" text=" ">
      <formula>NOT(ISERROR(SEARCH(" ",BH95)))</formula>
    </cfRule>
  </conditionalFormatting>
  <conditionalFormatting sqref="BL95">
    <cfRule type="containsText" dxfId="921" priority="54" operator="containsText" text=" ">
      <formula>NOT(ISERROR(SEARCH(" ",BL95)))</formula>
    </cfRule>
  </conditionalFormatting>
  <conditionalFormatting sqref="K90:K103">
    <cfRule type="containsText" dxfId="920" priority="53" operator="containsText" text=" ">
      <formula>NOT(ISERROR(SEARCH(" ",K90)))</formula>
    </cfRule>
  </conditionalFormatting>
  <conditionalFormatting sqref="BR94:BR97">
    <cfRule type="containsText" dxfId="919" priority="40" operator="containsText" text=" ">
      <formula>NOT(ISERROR(SEARCH(" ",BR94)))</formula>
    </cfRule>
  </conditionalFormatting>
  <conditionalFormatting sqref="BR98:BR101">
    <cfRule type="containsText" dxfId="918" priority="39" operator="containsText" text=" ">
      <formula>NOT(ISERROR(SEARCH(" ",BR98)))</formula>
    </cfRule>
  </conditionalFormatting>
  <conditionalFormatting sqref="BR102:BR105">
    <cfRule type="containsText" dxfId="917" priority="38" operator="containsText" text=" ">
      <formula>NOT(ISERROR(SEARCH(" ",BR102)))</formula>
    </cfRule>
  </conditionalFormatting>
  <conditionalFormatting sqref="L1:L4 N1:N4 P1:P4 R1:R4 T1:T4 V1:V4 X1:X4 X135:X1048576 V135:V1048576 T135:T1048576 R135:R1048576 P135:P1048576 N135:N1048576 L135:L1048576">
    <cfRule type="cellIs" dxfId="916" priority="37" operator="equal">
      <formula>0</formula>
    </cfRule>
  </conditionalFormatting>
  <conditionalFormatting sqref="AJ92:AJ93">
    <cfRule type="containsText" dxfId="915" priority="36" operator="containsText" text=" ">
      <formula>NOT(ISERROR(SEARCH(" ",AJ92)))</formula>
    </cfRule>
  </conditionalFormatting>
  <conditionalFormatting sqref="AN92:AN93">
    <cfRule type="containsText" dxfId="914" priority="34" operator="containsText" text=" ">
      <formula>NOT(ISERROR(SEARCH(" ",AN92)))</formula>
    </cfRule>
  </conditionalFormatting>
  <conditionalFormatting sqref="AR92:AR93">
    <cfRule type="containsText" dxfId="913" priority="33" operator="containsText" text=" ">
      <formula>NOT(ISERROR(SEARCH(" ",AR92)))</formula>
    </cfRule>
  </conditionalFormatting>
  <conditionalFormatting sqref="AV92:AV93">
    <cfRule type="containsText" dxfId="912" priority="32" operator="containsText" text=" ">
      <formula>NOT(ISERROR(SEARCH(" ",AV92)))</formula>
    </cfRule>
  </conditionalFormatting>
  <conditionalFormatting sqref="AZ92:AZ93">
    <cfRule type="containsText" dxfId="911" priority="31" operator="containsText" text=" ">
      <formula>NOT(ISERROR(SEARCH(" ",AZ92)))</formula>
    </cfRule>
  </conditionalFormatting>
  <conditionalFormatting sqref="BD92:BD93">
    <cfRule type="containsText" dxfId="910" priority="29" operator="containsText" text=" ">
      <formula>NOT(ISERROR(SEARCH(" ",BD92)))</formula>
    </cfRule>
  </conditionalFormatting>
  <conditionalFormatting sqref="BH92:BH93">
    <cfRule type="containsText" dxfId="909" priority="28" operator="containsText" text=" ">
      <formula>NOT(ISERROR(SEARCH(" ",BH92)))</formula>
    </cfRule>
  </conditionalFormatting>
  <conditionalFormatting sqref="AV99">
    <cfRule type="containsText" dxfId="908" priority="27" operator="containsText" text=" ">
      <formula>NOT(ISERROR(SEARCH(" ",AV99)))</formula>
    </cfRule>
  </conditionalFormatting>
  <conditionalFormatting sqref="AR99">
    <cfRule type="containsText" dxfId="907" priority="26" operator="containsText" text=" ">
      <formula>NOT(ISERROR(SEARCH(" ",AR99)))</formula>
    </cfRule>
  </conditionalFormatting>
  <conditionalFormatting sqref="AN99">
    <cfRule type="containsText" dxfId="906" priority="25" operator="containsText" text=" ">
      <formula>NOT(ISERROR(SEARCH(" ",AN99)))</formula>
    </cfRule>
  </conditionalFormatting>
  <conditionalFormatting sqref="AJ99">
    <cfRule type="containsText" dxfId="905" priority="24" operator="containsText" text=" ">
      <formula>NOT(ISERROR(SEARCH(" ",AJ99)))</formula>
    </cfRule>
  </conditionalFormatting>
  <conditionalFormatting sqref="AF99">
    <cfRule type="containsText" dxfId="904" priority="23" operator="containsText" text=" ">
      <formula>NOT(ISERROR(SEARCH(" ",AF99)))</formula>
    </cfRule>
  </conditionalFormatting>
  <conditionalFormatting sqref="AF101">
    <cfRule type="containsText" dxfId="903" priority="22" operator="containsText" text=" ">
      <formula>NOT(ISERROR(SEARCH(" ",AF101)))</formula>
    </cfRule>
  </conditionalFormatting>
  <conditionalFormatting sqref="AJ100">
    <cfRule type="containsText" dxfId="902" priority="21" operator="containsText" text=" ">
      <formula>NOT(ISERROR(SEARCH(" ",AJ100)))</formula>
    </cfRule>
  </conditionalFormatting>
  <conditionalFormatting sqref="AJ101">
    <cfRule type="containsText" dxfId="901" priority="20" operator="containsText" text=" ">
      <formula>NOT(ISERROR(SEARCH(" ",AJ101)))</formula>
    </cfRule>
  </conditionalFormatting>
  <conditionalFormatting sqref="AN100">
    <cfRule type="containsText" dxfId="900" priority="19" operator="containsText" text=" ">
      <formula>NOT(ISERROR(SEARCH(" ",AN100)))</formula>
    </cfRule>
  </conditionalFormatting>
  <conditionalFormatting sqref="AN101">
    <cfRule type="containsText" dxfId="899" priority="18" operator="containsText" text=" ">
      <formula>NOT(ISERROR(SEARCH(" ",AN101)))</formula>
    </cfRule>
  </conditionalFormatting>
  <conditionalFormatting sqref="AR100">
    <cfRule type="containsText" dxfId="898" priority="17" operator="containsText" text=" ">
      <formula>NOT(ISERROR(SEARCH(" ",AR100)))</formula>
    </cfRule>
  </conditionalFormatting>
  <conditionalFormatting sqref="AR101">
    <cfRule type="containsText" dxfId="897" priority="16" operator="containsText" text=" ">
      <formula>NOT(ISERROR(SEARCH(" ",AR101)))</formula>
    </cfRule>
  </conditionalFormatting>
  <conditionalFormatting sqref="AV100">
    <cfRule type="containsText" dxfId="896" priority="15" operator="containsText" text=" ">
      <formula>NOT(ISERROR(SEARCH(" ",AV100)))</formula>
    </cfRule>
  </conditionalFormatting>
  <conditionalFormatting sqref="AV101">
    <cfRule type="containsText" dxfId="895" priority="14" operator="containsText" text=" ">
      <formula>NOT(ISERROR(SEARCH(" ",AV101)))</formula>
    </cfRule>
  </conditionalFormatting>
  <conditionalFormatting sqref="AZ100">
    <cfRule type="containsText" dxfId="894" priority="13" operator="containsText" text=" ">
      <formula>NOT(ISERROR(SEARCH(" ",AZ100)))</formula>
    </cfRule>
  </conditionalFormatting>
  <conditionalFormatting sqref="AZ101">
    <cfRule type="containsText" dxfId="893" priority="12" operator="containsText" text=" ">
      <formula>NOT(ISERROR(SEARCH(" ",AZ101)))</formula>
    </cfRule>
  </conditionalFormatting>
  <conditionalFormatting sqref="AJ102">
    <cfRule type="containsText" dxfId="892" priority="11" operator="containsText" text=" ">
      <formula>NOT(ISERROR(SEARCH(" ",AJ102)))</formula>
    </cfRule>
  </conditionalFormatting>
  <conditionalFormatting sqref="AJ103">
    <cfRule type="containsText" dxfId="891" priority="10" operator="containsText" text=" ">
      <formula>NOT(ISERROR(SEARCH(" ",AJ103)))</formula>
    </cfRule>
  </conditionalFormatting>
  <conditionalFormatting sqref="AN102">
    <cfRule type="containsText" dxfId="890" priority="9" operator="containsText" text=" ">
      <formula>NOT(ISERROR(SEARCH(" ",AN102)))</formula>
    </cfRule>
  </conditionalFormatting>
  <conditionalFormatting sqref="AN103">
    <cfRule type="containsText" dxfId="889" priority="8" operator="containsText" text=" ">
      <formula>NOT(ISERROR(SEARCH(" ",AN103)))</formula>
    </cfRule>
  </conditionalFormatting>
  <conditionalFormatting sqref="AR102">
    <cfRule type="containsText" dxfId="888" priority="7" operator="containsText" text=" ">
      <formula>NOT(ISERROR(SEARCH(" ",AR102)))</formula>
    </cfRule>
  </conditionalFormatting>
  <conditionalFormatting sqref="AR103">
    <cfRule type="containsText" dxfId="887" priority="6" operator="containsText" text=" ">
      <formula>NOT(ISERROR(SEARCH(" ",AR103)))</formula>
    </cfRule>
  </conditionalFormatting>
  <conditionalFormatting sqref="AV102">
    <cfRule type="containsText" dxfId="886" priority="5" operator="containsText" text=" ">
      <formula>NOT(ISERROR(SEARCH(" ",AV102)))</formula>
    </cfRule>
  </conditionalFormatting>
  <conditionalFormatting sqref="AV103">
    <cfRule type="containsText" dxfId="885" priority="4" operator="containsText" text=" ">
      <formula>NOT(ISERROR(SEARCH(" ",AV103)))</formula>
    </cfRule>
  </conditionalFormatting>
  <conditionalFormatting sqref="AZ102">
    <cfRule type="containsText" dxfId="884" priority="3" operator="containsText" text=" ">
      <formula>NOT(ISERROR(SEARCH(" ",AZ102)))</formula>
    </cfRule>
  </conditionalFormatting>
  <conditionalFormatting sqref="AZ103">
    <cfRule type="containsText" dxfId="883" priority="2" operator="containsText" text=" ">
      <formula>NOT(ISERROR(SEARCH(" ",AZ103)))</formula>
    </cfRule>
  </conditionalFormatting>
  <conditionalFormatting sqref="G90:G103">
    <cfRule type="cellIs" dxfId="882" priority="1" operator="lessThan">
      <formula>0</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M57"/>
  <sheetViews>
    <sheetView topLeftCell="I1" workbookViewId="0">
      <selection activeCell="O4" sqref="O4:R4"/>
    </sheetView>
  </sheetViews>
  <sheetFormatPr defaultColWidth="9" defaultRowHeight="15.6" x14ac:dyDescent="0.25"/>
  <cols>
    <col min="1" max="1" width="9" style="1"/>
    <col min="2" max="2" width="15.109375" style="1" customWidth="1"/>
    <col min="3" max="3" width="21.33203125" style="1" customWidth="1"/>
    <col min="4" max="4" width="9.88671875" style="1" customWidth="1"/>
    <col min="5" max="5" width="21.33203125" style="1" customWidth="1"/>
    <col min="6" max="6" width="17.44140625" style="1" customWidth="1"/>
    <col min="7" max="9" width="9.6640625" style="1" customWidth="1"/>
    <col min="10" max="10" width="12.44140625" style="1" customWidth="1"/>
    <col min="11" max="11" width="12" style="1" customWidth="1"/>
    <col min="12" max="12" width="10.21875" style="1" customWidth="1"/>
    <col min="13" max="13" width="7.88671875" style="1" customWidth="1"/>
    <col min="14" max="14" width="9" style="1"/>
    <col min="15" max="15" width="13.88671875" style="84" customWidth="1"/>
    <col min="16" max="16" width="8" style="84" customWidth="1"/>
    <col min="17" max="17" width="7.6640625" style="84" customWidth="1"/>
    <col min="18" max="18" width="10.77734375" style="84" customWidth="1"/>
    <col min="19" max="19" width="11.88671875" style="84" customWidth="1"/>
    <col min="20" max="20" width="9" style="84"/>
    <col min="21" max="21" width="9" style="1"/>
    <col min="22" max="22" width="10.33203125" style="1" customWidth="1"/>
    <col min="23" max="23" width="13.44140625" style="1" customWidth="1"/>
    <col min="24" max="16384" width="9" style="1"/>
  </cols>
  <sheetData>
    <row r="1" spans="1:39" x14ac:dyDescent="0.35">
      <c r="A1" s="2" t="s">
        <v>0</v>
      </c>
      <c r="B1" s="2" t="s">
        <v>0</v>
      </c>
      <c r="C1" s="2" t="s">
        <v>0</v>
      </c>
      <c r="D1" s="2" t="s">
        <v>0</v>
      </c>
      <c r="E1" s="2" t="s">
        <v>0</v>
      </c>
      <c r="F1" s="2" t="s">
        <v>0</v>
      </c>
      <c r="G1" s="2" t="s">
        <v>2</v>
      </c>
      <c r="H1" s="2" t="s">
        <v>2</v>
      </c>
      <c r="I1" s="2" t="s">
        <v>0</v>
      </c>
      <c r="J1" s="2" t="s">
        <v>2</v>
      </c>
      <c r="V1" s="12" t="s">
        <v>421</v>
      </c>
      <c r="W1" s="56"/>
      <c r="X1" s="56"/>
      <c r="Y1" s="56"/>
      <c r="Z1" s="56"/>
      <c r="AA1" s="56"/>
      <c r="AB1" s="56"/>
    </row>
    <row r="2" spans="1:39" x14ac:dyDescent="0.35">
      <c r="A2" s="2" t="s">
        <v>7</v>
      </c>
      <c r="B2" s="2" t="s">
        <v>7</v>
      </c>
      <c r="C2" s="2" t="s">
        <v>9</v>
      </c>
      <c r="D2" s="2" t="s">
        <v>7</v>
      </c>
      <c r="E2" s="2" t="s">
        <v>7</v>
      </c>
      <c r="F2" s="2" t="s">
        <v>9</v>
      </c>
      <c r="G2" s="2" t="s">
        <v>7</v>
      </c>
      <c r="H2" s="2" t="s">
        <v>7</v>
      </c>
      <c r="I2" s="2" t="s">
        <v>7</v>
      </c>
      <c r="J2" s="2" t="s">
        <v>7</v>
      </c>
      <c r="K2" s="12"/>
      <c r="V2" s="136" t="s">
        <v>733</v>
      </c>
      <c r="W2" s="56"/>
      <c r="X2" s="56"/>
      <c r="Y2" s="56"/>
      <c r="Z2" s="56"/>
      <c r="AB2" s="56"/>
    </row>
    <row r="3" spans="1:39" ht="16.2" x14ac:dyDescent="0.35">
      <c r="A3" s="2" t="s">
        <v>10</v>
      </c>
      <c r="B3" s="2" t="s">
        <v>734</v>
      </c>
      <c r="C3" s="2" t="s">
        <v>735</v>
      </c>
      <c r="D3" s="2" t="s">
        <v>736</v>
      </c>
      <c r="E3" s="2" t="s">
        <v>737</v>
      </c>
      <c r="F3" s="2" t="s">
        <v>738</v>
      </c>
      <c r="G3" s="2" t="s">
        <v>739</v>
      </c>
      <c r="H3" s="131" t="s">
        <v>740</v>
      </c>
      <c r="I3" s="131" t="s">
        <v>741</v>
      </c>
      <c r="J3" s="131" t="s">
        <v>742</v>
      </c>
      <c r="O3" s="132" t="s">
        <v>743</v>
      </c>
      <c r="V3" s="136" t="s">
        <v>521</v>
      </c>
    </row>
    <row r="4" spans="1:39" ht="79.2" x14ac:dyDescent="0.25">
      <c r="A4" s="4" t="s">
        <v>744</v>
      </c>
      <c r="B4" s="4" t="s">
        <v>745</v>
      </c>
      <c r="C4" s="4" t="s">
        <v>746</v>
      </c>
      <c r="D4" s="4" t="s">
        <v>747</v>
      </c>
      <c r="E4" s="4" t="s">
        <v>748</v>
      </c>
      <c r="F4" s="4" t="s">
        <v>749</v>
      </c>
      <c r="G4" s="4" t="s">
        <v>750</v>
      </c>
      <c r="H4" s="4" t="s">
        <v>751</v>
      </c>
      <c r="I4" s="4" t="s">
        <v>752</v>
      </c>
      <c r="J4" s="4" t="s">
        <v>753</v>
      </c>
      <c r="K4" s="133" t="s">
        <v>754</v>
      </c>
      <c r="L4" s="56" t="s">
        <v>755</v>
      </c>
      <c r="M4" s="56"/>
      <c r="O4" s="36" t="s">
        <v>559</v>
      </c>
      <c r="P4" s="37" t="s">
        <v>405</v>
      </c>
      <c r="Q4" s="37" t="s">
        <v>406</v>
      </c>
      <c r="R4" s="38" t="s">
        <v>407</v>
      </c>
      <c r="S4" s="90" t="s">
        <v>568</v>
      </c>
      <c r="U4" s="133"/>
      <c r="V4" s="47">
        <f>'抽奖|MoonBless'!DN4</f>
        <v>0</v>
      </c>
      <c r="W4" s="48" t="str">
        <f>'抽奖|MoonBless'!DO4</f>
        <v>人民币价值</v>
      </c>
      <c r="X4" s="49" t="str">
        <f>'抽奖|MoonBless'!DP4</f>
        <v>价值
钻石价值</v>
      </c>
      <c r="Y4" s="48" t="str">
        <f>'抽奖|MoonBless'!DQ4</f>
        <v>物品类型</v>
      </c>
      <c r="Z4" s="50" t="str">
        <f>'抽奖|MoonBless'!DR4</f>
        <v>id</v>
      </c>
      <c r="AA4" s="56" t="s">
        <v>756</v>
      </c>
      <c r="AJ4" s="56" t="s">
        <v>569</v>
      </c>
      <c r="AK4" s="1" t="s">
        <v>405</v>
      </c>
      <c r="AL4" s="1" t="s">
        <v>10</v>
      </c>
      <c r="AM4" s="1" t="s">
        <v>568</v>
      </c>
    </row>
    <row r="5" spans="1:39" x14ac:dyDescent="0.25">
      <c r="A5" s="1">
        <v>1</v>
      </c>
      <c r="B5" s="1">
        <v>1</v>
      </c>
      <c r="C5" s="1" t="str">
        <f>P5&amp;"|"&amp;Q5&amp;"|"&amp;R5</f>
        <v>2|1008|1</v>
      </c>
      <c r="D5" s="1">
        <v>1</v>
      </c>
      <c r="E5" s="1">
        <v>1</v>
      </c>
      <c r="F5" s="1" t="str">
        <f t="shared" ref="F5:F28" si="0">"2|1204|"&amp;K5</f>
        <v>2|1204|66000</v>
      </c>
      <c r="G5" s="1">
        <v>0</v>
      </c>
      <c r="H5" s="1">
        <v>1</v>
      </c>
      <c r="K5" s="59">
        <v>66000</v>
      </c>
      <c r="L5" s="84">
        <f t="shared" ref="L5:L28" si="1">ROUND(S5/$W$12,0)</f>
        <v>66667</v>
      </c>
      <c r="O5" s="40" t="s">
        <v>376</v>
      </c>
      <c r="P5" s="11">
        <f t="shared" ref="P5:P43" si="2">VLOOKUP(O5,V:Z,4,0)</f>
        <v>2</v>
      </c>
      <c r="Q5" s="11">
        <f t="shared" ref="Q5:Q43" si="3">VLOOKUP(O5,V:Z,5,0)</f>
        <v>1008</v>
      </c>
      <c r="R5" s="41">
        <v>1</v>
      </c>
      <c r="S5" s="19">
        <f t="shared" ref="S5:S43" si="4">VLOOKUP(O5,V:Z,2,0)*R5</f>
        <v>66.666666666666671</v>
      </c>
      <c r="V5" s="137" t="str">
        <f>'抽奖|MoonBless'!DN5</f>
        <v>人民币</v>
      </c>
      <c r="W5" s="138">
        <f>'抽奖|MoonBless'!DO5</f>
        <v>1</v>
      </c>
      <c r="X5" s="138">
        <f>'抽奖|MoonBless'!DP5</f>
        <v>20</v>
      </c>
      <c r="Y5" s="11">
        <f>'抽奖|MoonBless'!DQ5</f>
        <v>1</v>
      </c>
      <c r="Z5" s="19">
        <f>'抽奖|MoonBless'!DR5</f>
        <v>0</v>
      </c>
      <c r="AA5" s="140">
        <v>1</v>
      </c>
      <c r="AI5" s="1" t="s">
        <v>574</v>
      </c>
      <c r="AJ5" s="1">
        <v>0.1</v>
      </c>
      <c r="AK5" s="1">
        <v>1</v>
      </c>
      <c r="AM5" s="1">
        <v>1</v>
      </c>
    </row>
    <row r="6" spans="1:39" x14ac:dyDescent="0.25">
      <c r="A6" s="1">
        <v>2</v>
      </c>
      <c r="B6" s="1">
        <v>1</v>
      </c>
      <c r="C6" s="1" t="str">
        <f>P6&amp;"|"&amp;Q6&amp;"|"&amp;R6</f>
        <v>2|1007|1</v>
      </c>
      <c r="D6" s="1">
        <v>1</v>
      </c>
      <c r="E6" s="1">
        <v>1</v>
      </c>
      <c r="F6" s="1" t="str">
        <f t="shared" si="0"/>
        <v>2|1204|33000</v>
      </c>
      <c r="G6" s="1">
        <v>0</v>
      </c>
      <c r="H6" s="1">
        <v>2</v>
      </c>
      <c r="K6" s="59">
        <v>33000</v>
      </c>
      <c r="L6" s="84">
        <f t="shared" si="1"/>
        <v>33333</v>
      </c>
      <c r="O6" s="40" t="s">
        <v>390</v>
      </c>
      <c r="P6" s="11">
        <f t="shared" si="2"/>
        <v>2</v>
      </c>
      <c r="Q6" s="11">
        <f t="shared" si="3"/>
        <v>1007</v>
      </c>
      <c r="R6" s="41">
        <v>1</v>
      </c>
      <c r="S6" s="19">
        <f t="shared" si="4"/>
        <v>33.333333333333336</v>
      </c>
      <c r="V6" s="10" t="str">
        <f>'抽奖|MoonBless'!DN6</f>
        <v>钻石</v>
      </c>
      <c r="W6" s="41">
        <f>'抽奖|MoonBless'!DO6</f>
        <v>0.1</v>
      </c>
      <c r="X6" s="41">
        <f>'抽奖|MoonBless'!DP6</f>
        <v>2</v>
      </c>
      <c r="Y6" s="11">
        <f>'抽奖|MoonBless'!DQ6</f>
        <v>1</v>
      </c>
      <c r="Z6" s="19">
        <f>'抽奖|MoonBless'!DR6</f>
        <v>1</v>
      </c>
      <c r="AA6" s="140">
        <v>1</v>
      </c>
      <c r="AI6" s="1" t="s">
        <v>375</v>
      </c>
      <c r="AJ6" s="1">
        <v>1</v>
      </c>
      <c r="AK6" s="1">
        <v>1</v>
      </c>
      <c r="AL6" s="1">
        <v>1</v>
      </c>
      <c r="AM6" s="1">
        <f>AJ6/10</f>
        <v>0.1</v>
      </c>
    </row>
    <row r="7" spans="1:39" x14ac:dyDescent="0.25">
      <c r="A7" s="1">
        <v>3</v>
      </c>
      <c r="B7" s="1">
        <v>1</v>
      </c>
      <c r="C7" s="1" t="str">
        <f>P7&amp;"|"&amp;Q7&amp;"|"&amp;R7</f>
        <v>2|1006|1</v>
      </c>
      <c r="D7" s="1">
        <v>1</v>
      </c>
      <c r="E7" s="1">
        <v>1</v>
      </c>
      <c r="F7" s="1" t="str">
        <f t="shared" si="0"/>
        <v>2|1204|13300</v>
      </c>
      <c r="G7" s="1">
        <v>0</v>
      </c>
      <c r="H7" s="1">
        <v>100</v>
      </c>
      <c r="K7" s="59">
        <v>13300</v>
      </c>
      <c r="L7" s="84">
        <f t="shared" si="1"/>
        <v>13333</v>
      </c>
      <c r="O7" s="40" t="s">
        <v>378</v>
      </c>
      <c r="P7" s="11">
        <f t="shared" si="2"/>
        <v>2</v>
      </c>
      <c r="Q7" s="11">
        <f t="shared" si="3"/>
        <v>1006</v>
      </c>
      <c r="R7" s="41">
        <v>1</v>
      </c>
      <c r="S7" s="19">
        <f t="shared" si="4"/>
        <v>13.333333333333336</v>
      </c>
      <c r="V7" s="10" t="str">
        <f>'抽奖|MoonBless'!DN7</f>
        <v>金币</v>
      </c>
      <c r="W7" s="11">
        <f>W12*(1000/150000)</f>
        <v>6.6666666666666675E-6</v>
      </c>
      <c r="X7" s="11">
        <f>W7*10</f>
        <v>6.666666666666667E-5</v>
      </c>
      <c r="Y7" s="11">
        <f>'抽奖|MoonBless'!DQ7</f>
        <v>1</v>
      </c>
      <c r="Z7" s="19">
        <f>'抽奖|MoonBless'!DR7</f>
        <v>2</v>
      </c>
      <c r="AA7" s="140">
        <v>1</v>
      </c>
      <c r="AI7" s="1" t="s">
        <v>391</v>
      </c>
      <c r="AJ7" s="1">
        <f>1/500</f>
        <v>2E-3</v>
      </c>
      <c r="AK7" s="1">
        <v>1</v>
      </c>
      <c r="AL7" s="1">
        <v>2</v>
      </c>
      <c r="AM7" s="1">
        <f t="shared" ref="AM7:AM24" si="5">AJ7/10</f>
        <v>2.0000000000000001E-4</v>
      </c>
    </row>
    <row r="8" spans="1:39" x14ac:dyDescent="0.25">
      <c r="A8" s="1">
        <v>4</v>
      </c>
      <c r="B8" s="1">
        <v>1</v>
      </c>
      <c r="C8" s="1" t="str">
        <f>P8&amp;"|"&amp;Q8&amp;"|"&amp;R8</f>
        <v>2|1005|1</v>
      </c>
      <c r="D8" s="1">
        <v>1</v>
      </c>
      <c r="E8" s="1">
        <v>1</v>
      </c>
      <c r="F8" s="1" t="str">
        <f t="shared" si="0"/>
        <v>2|1204|6650</v>
      </c>
      <c r="G8" s="1">
        <v>0</v>
      </c>
      <c r="H8" s="1">
        <v>100</v>
      </c>
      <c r="K8" s="84">
        <v>6650</v>
      </c>
      <c r="L8" s="84">
        <f t="shared" si="1"/>
        <v>6667</v>
      </c>
      <c r="M8" s="1">
        <f>K8*5/2</f>
        <v>16625</v>
      </c>
      <c r="O8" s="40" t="s">
        <v>585</v>
      </c>
      <c r="P8" s="11">
        <f t="shared" si="2"/>
        <v>2</v>
      </c>
      <c r="Q8" s="11">
        <f t="shared" si="3"/>
        <v>1005</v>
      </c>
      <c r="R8" s="41">
        <v>1</v>
      </c>
      <c r="S8" s="19">
        <f t="shared" si="4"/>
        <v>6.6666666666666679</v>
      </c>
      <c r="V8" s="10" t="str">
        <f>'抽奖|MoonBless'!DN8</f>
        <v>锁定</v>
      </c>
      <c r="W8" s="11">
        <f>'抽奖|MoonBless'!DO8*2</f>
        <v>0.2</v>
      </c>
      <c r="X8" s="11">
        <f>'抽奖|MoonBless'!DP8/AA8</f>
        <v>2</v>
      </c>
      <c r="Y8" s="11">
        <f>'抽奖|MoonBless'!DQ8</f>
        <v>2</v>
      </c>
      <c r="Z8" s="19">
        <f>'抽奖|MoonBless'!DR8</f>
        <v>1001</v>
      </c>
      <c r="AA8" s="140">
        <v>1</v>
      </c>
      <c r="AI8" s="1" t="s">
        <v>412</v>
      </c>
      <c r="AJ8" s="1">
        <v>2</v>
      </c>
      <c r="AK8" s="1">
        <v>2</v>
      </c>
      <c r="AL8" s="1">
        <v>1001</v>
      </c>
      <c r="AM8" s="1">
        <f t="shared" si="5"/>
        <v>0.2</v>
      </c>
    </row>
    <row r="9" spans="1:39" x14ac:dyDescent="0.25">
      <c r="A9" s="1">
        <v>5</v>
      </c>
      <c r="B9" s="1">
        <v>1</v>
      </c>
      <c r="C9" s="1" t="str">
        <f t="shared" ref="C9:C43" si="6">P9&amp;"|"&amp;Q9&amp;"|"&amp;R9</f>
        <v>2|1018|5</v>
      </c>
      <c r="D9" s="1">
        <v>1</v>
      </c>
      <c r="E9" s="1">
        <v>1</v>
      </c>
      <c r="F9" s="1" t="str">
        <f t="shared" si="0"/>
        <v>2|1204|16600</v>
      </c>
      <c r="G9" s="1">
        <v>0</v>
      </c>
      <c r="H9" s="1">
        <v>100</v>
      </c>
      <c r="K9" s="84">
        <v>16600</v>
      </c>
      <c r="L9" s="84">
        <f t="shared" si="1"/>
        <v>16667</v>
      </c>
      <c r="O9" s="40" t="s">
        <v>603</v>
      </c>
      <c r="P9" s="11">
        <f t="shared" si="2"/>
        <v>2</v>
      </c>
      <c r="Q9" s="11">
        <f t="shared" si="3"/>
        <v>1018</v>
      </c>
      <c r="R9" s="41">
        <v>5</v>
      </c>
      <c r="S9" s="19">
        <f t="shared" si="4"/>
        <v>16.666666666666668</v>
      </c>
      <c r="V9" s="10" t="str">
        <f>'抽奖|MoonBless'!DN9</f>
        <v>冰冻</v>
      </c>
      <c r="W9" s="11">
        <f>'抽奖|MoonBless'!DO9*2</f>
        <v>0.5</v>
      </c>
      <c r="X9" s="11">
        <f>'抽奖|MoonBless'!DP9</f>
        <v>5</v>
      </c>
      <c r="Y9" s="11">
        <f>'抽奖|MoonBless'!DQ9</f>
        <v>2</v>
      </c>
      <c r="Z9" s="19">
        <f>'抽奖|MoonBless'!DR9</f>
        <v>1002</v>
      </c>
      <c r="AA9" s="140">
        <v>1</v>
      </c>
      <c r="AI9" s="1" t="s">
        <v>413</v>
      </c>
      <c r="AJ9" s="1">
        <v>5</v>
      </c>
      <c r="AK9" s="1">
        <v>2</v>
      </c>
      <c r="AL9" s="1">
        <v>1002</v>
      </c>
      <c r="AM9" s="1">
        <f t="shared" si="5"/>
        <v>0.5</v>
      </c>
    </row>
    <row r="10" spans="1:39" x14ac:dyDescent="0.25">
      <c r="A10" s="1">
        <v>6</v>
      </c>
      <c r="B10" s="1">
        <v>1</v>
      </c>
      <c r="C10" s="1" t="str">
        <f t="shared" si="6"/>
        <v>2|1017|5</v>
      </c>
      <c r="D10" s="1">
        <v>1</v>
      </c>
      <c r="E10" s="1">
        <v>1</v>
      </c>
      <c r="F10" s="1" t="str">
        <f t="shared" si="0"/>
        <v>2|1204|8300</v>
      </c>
      <c r="G10" s="1">
        <v>0</v>
      </c>
      <c r="H10" s="1">
        <v>100</v>
      </c>
      <c r="K10" s="84">
        <v>8300</v>
      </c>
      <c r="L10" s="84">
        <f t="shared" si="1"/>
        <v>8333</v>
      </c>
      <c r="O10" s="40" t="s">
        <v>602</v>
      </c>
      <c r="P10" s="11">
        <f t="shared" si="2"/>
        <v>2</v>
      </c>
      <c r="Q10" s="11">
        <f t="shared" si="3"/>
        <v>1017</v>
      </c>
      <c r="R10" s="41">
        <v>5</v>
      </c>
      <c r="S10" s="19">
        <f t="shared" si="4"/>
        <v>8.3333333333333339</v>
      </c>
      <c r="V10" s="10" t="str">
        <f>'抽奖|MoonBless'!DN10</f>
        <v>狂暴</v>
      </c>
      <c r="W10" s="11">
        <f>'抽奖|MoonBless'!DO10*2</f>
        <v>1</v>
      </c>
      <c r="X10" s="41">
        <f>'抽奖|MoonBless'!DP10</f>
        <v>10</v>
      </c>
      <c r="Y10" s="11">
        <f>'抽奖|MoonBless'!DQ10</f>
        <v>2</v>
      </c>
      <c r="Z10" s="19">
        <f>'抽奖|MoonBless'!DR10</f>
        <v>1003</v>
      </c>
      <c r="AA10" s="140">
        <v>1</v>
      </c>
      <c r="AI10" s="1" t="s">
        <v>417</v>
      </c>
      <c r="AJ10" s="1">
        <v>20</v>
      </c>
      <c r="AK10" s="1">
        <v>2</v>
      </c>
      <c r="AL10" s="1">
        <v>1003</v>
      </c>
      <c r="AM10" s="1">
        <f t="shared" si="5"/>
        <v>2</v>
      </c>
    </row>
    <row r="11" spans="1:39" x14ac:dyDescent="0.25">
      <c r="A11" s="1">
        <v>7</v>
      </c>
      <c r="B11" s="1">
        <v>1</v>
      </c>
      <c r="C11" s="1" t="str">
        <f t="shared" si="6"/>
        <v>2|1016|5</v>
      </c>
      <c r="D11" s="1">
        <v>1</v>
      </c>
      <c r="E11" s="1">
        <v>1</v>
      </c>
      <c r="F11" s="1" t="str">
        <f t="shared" si="0"/>
        <v>2|1204|3350</v>
      </c>
      <c r="G11" s="1">
        <v>0</v>
      </c>
      <c r="H11" s="1">
        <v>100</v>
      </c>
      <c r="K11" s="84">
        <v>3350</v>
      </c>
      <c r="L11" s="84">
        <f t="shared" si="1"/>
        <v>3333</v>
      </c>
      <c r="O11" s="40" t="s">
        <v>601</v>
      </c>
      <c r="P11" s="11">
        <f t="shared" si="2"/>
        <v>2</v>
      </c>
      <c r="Q11" s="11">
        <f t="shared" si="3"/>
        <v>1016</v>
      </c>
      <c r="R11" s="41">
        <v>5</v>
      </c>
      <c r="S11" s="19">
        <f t="shared" si="4"/>
        <v>3.3333333333333339</v>
      </c>
      <c r="V11" s="10" t="str">
        <f>'抽奖|MoonBless'!DN11</f>
        <v>召唤</v>
      </c>
      <c r="W11" s="11">
        <f>'抽奖|MoonBless'!DO11*2</f>
        <v>0.2</v>
      </c>
      <c r="X11" s="11">
        <f>'抽奖|MoonBless'!DP11</f>
        <v>2</v>
      </c>
      <c r="Y11" s="11">
        <f>'抽奖|MoonBless'!DQ11</f>
        <v>2</v>
      </c>
      <c r="Z11" s="19">
        <f>'抽奖|MoonBless'!DR11</f>
        <v>1004</v>
      </c>
      <c r="AA11" s="140">
        <v>1</v>
      </c>
      <c r="AI11" s="1" t="s">
        <v>416</v>
      </c>
      <c r="AJ11" s="1">
        <v>2</v>
      </c>
      <c r="AK11" s="1">
        <v>2</v>
      </c>
      <c r="AL11" s="1">
        <v>1004</v>
      </c>
      <c r="AM11" s="1">
        <f t="shared" si="5"/>
        <v>0.2</v>
      </c>
    </row>
    <row r="12" spans="1:39" x14ac:dyDescent="0.25">
      <c r="A12" s="1">
        <v>8</v>
      </c>
      <c r="B12" s="1">
        <v>1</v>
      </c>
      <c r="C12" s="1" t="str">
        <f t="shared" si="6"/>
        <v>2|1015|5</v>
      </c>
      <c r="D12" s="1">
        <v>1</v>
      </c>
      <c r="E12" s="1">
        <v>1</v>
      </c>
      <c r="F12" s="1" t="str">
        <f t="shared" si="0"/>
        <v>2|1204|1700</v>
      </c>
      <c r="G12" s="1">
        <v>0</v>
      </c>
      <c r="H12" s="1">
        <v>100</v>
      </c>
      <c r="K12" s="84">
        <v>1700</v>
      </c>
      <c r="L12" s="84">
        <f t="shared" si="1"/>
        <v>1667</v>
      </c>
      <c r="O12" s="40" t="s">
        <v>600</v>
      </c>
      <c r="P12" s="14">
        <f t="shared" si="2"/>
        <v>2</v>
      </c>
      <c r="Q12" s="14">
        <f t="shared" si="3"/>
        <v>1015</v>
      </c>
      <c r="R12" s="45">
        <v>5</v>
      </c>
      <c r="S12" s="21">
        <f t="shared" si="4"/>
        <v>1.666666666666667</v>
      </c>
      <c r="V12" s="10" t="str">
        <f>'抽奖|MoonBless'!DN12</f>
        <v>福卡</v>
      </c>
      <c r="W12" s="11">
        <f>W5/1000</f>
        <v>1E-3</v>
      </c>
      <c r="X12" s="11">
        <f>X5/1000</f>
        <v>0.02</v>
      </c>
      <c r="Y12" s="11">
        <f>'抽奖|MoonBless'!DQ12</f>
        <v>2</v>
      </c>
      <c r="Z12" s="19">
        <f>'抽奖|MoonBless'!DR12</f>
        <v>1204</v>
      </c>
      <c r="AA12" s="140">
        <v>1</v>
      </c>
      <c r="AI12" s="1" t="s">
        <v>379</v>
      </c>
      <c r="AJ12" s="1">
        <f>1000*AJ7</f>
        <v>2</v>
      </c>
      <c r="AK12" s="1">
        <v>2</v>
      </c>
      <c r="AL12" s="1">
        <v>1204</v>
      </c>
      <c r="AM12" s="1">
        <f t="shared" si="5"/>
        <v>0.2</v>
      </c>
    </row>
    <row r="13" spans="1:39" x14ac:dyDescent="0.25">
      <c r="A13" s="1">
        <v>9</v>
      </c>
      <c r="B13" s="1">
        <v>1</v>
      </c>
      <c r="C13" s="1" t="str">
        <f t="shared" si="6"/>
        <v>2|1210|1</v>
      </c>
      <c r="D13" s="1">
        <v>1</v>
      </c>
      <c r="E13" s="1">
        <v>2</v>
      </c>
      <c r="F13" s="1" t="str">
        <f t="shared" si="0"/>
        <v>2|1204|49800</v>
      </c>
      <c r="G13" s="1">
        <v>0</v>
      </c>
      <c r="H13" s="1">
        <v>1</v>
      </c>
      <c r="K13" s="59">
        <v>49800</v>
      </c>
      <c r="L13" s="84">
        <f t="shared" si="1"/>
        <v>50000</v>
      </c>
      <c r="O13" s="40" t="s">
        <v>590</v>
      </c>
      <c r="P13" s="11">
        <f t="shared" si="2"/>
        <v>2</v>
      </c>
      <c r="Q13" s="11">
        <f t="shared" si="3"/>
        <v>1210</v>
      </c>
      <c r="R13" s="41">
        <v>1</v>
      </c>
      <c r="S13" s="19">
        <f t="shared" si="4"/>
        <v>50</v>
      </c>
      <c r="V13" s="10" t="str">
        <f>'抽奖|MoonBless'!DN13</f>
        <v>超级武器1</v>
      </c>
      <c r="W13" s="11">
        <f>W7*1000000</f>
        <v>6.6666666666666679</v>
      </c>
      <c r="X13" s="11">
        <f>W13*10</f>
        <v>66.666666666666686</v>
      </c>
      <c r="Y13" s="11">
        <f>'抽奖|MoonBless'!DQ13</f>
        <v>2</v>
      </c>
      <c r="Z13" s="19">
        <f>'抽奖|MoonBless'!DR13</f>
        <v>1005</v>
      </c>
      <c r="AA13" s="140">
        <v>1</v>
      </c>
    </row>
    <row r="14" spans="1:39" x14ac:dyDescent="0.25">
      <c r="A14" s="1">
        <v>10</v>
      </c>
      <c r="B14" s="1">
        <v>1</v>
      </c>
      <c r="C14" s="1" t="str">
        <f t="shared" si="6"/>
        <v>2|1209|1</v>
      </c>
      <c r="D14" s="1">
        <v>1</v>
      </c>
      <c r="E14" s="1">
        <v>2</v>
      </c>
      <c r="F14" s="1" t="str">
        <f t="shared" si="0"/>
        <v>2|1204|30000</v>
      </c>
      <c r="G14" s="1">
        <v>0</v>
      </c>
      <c r="H14" s="1">
        <v>2</v>
      </c>
      <c r="K14" s="59">
        <v>30000</v>
      </c>
      <c r="L14" s="84">
        <f t="shared" si="1"/>
        <v>30000</v>
      </c>
      <c r="O14" s="40" t="s">
        <v>589</v>
      </c>
      <c r="P14" s="11">
        <f t="shared" si="2"/>
        <v>2</v>
      </c>
      <c r="Q14" s="11">
        <f t="shared" si="3"/>
        <v>1209</v>
      </c>
      <c r="R14" s="41">
        <v>1</v>
      </c>
      <c r="S14" s="19">
        <f t="shared" si="4"/>
        <v>30</v>
      </c>
      <c r="V14" s="10" t="str">
        <f>'抽奖|MoonBless'!DN14</f>
        <v>超级武器2</v>
      </c>
      <c r="W14" s="11">
        <f>W7*2000000</f>
        <v>13.333333333333336</v>
      </c>
      <c r="X14" s="11">
        <f t="shared" ref="X14:X16" si="7">W14*10</f>
        <v>133.33333333333337</v>
      </c>
      <c r="Y14" s="11">
        <f>'抽奖|MoonBless'!DQ14</f>
        <v>2</v>
      </c>
      <c r="Z14" s="19">
        <f>'抽奖|MoonBless'!DR14</f>
        <v>1006</v>
      </c>
      <c r="AA14" s="140">
        <v>1</v>
      </c>
    </row>
    <row r="15" spans="1:39" x14ac:dyDescent="0.25">
      <c r="A15" s="1">
        <v>11</v>
      </c>
      <c r="B15" s="1">
        <v>1</v>
      </c>
      <c r="C15" s="1" t="str">
        <f t="shared" si="6"/>
        <v>2|1007|1</v>
      </c>
      <c r="D15" s="1">
        <v>1</v>
      </c>
      <c r="E15" s="1">
        <v>2</v>
      </c>
      <c r="F15" s="1" t="str">
        <f t="shared" si="0"/>
        <v>2|1204|33000</v>
      </c>
      <c r="G15" s="1">
        <v>0</v>
      </c>
      <c r="H15" s="1">
        <v>100</v>
      </c>
      <c r="K15" s="59">
        <v>33000</v>
      </c>
      <c r="L15" s="84">
        <f t="shared" si="1"/>
        <v>33333</v>
      </c>
      <c r="O15" s="40" t="s">
        <v>390</v>
      </c>
      <c r="P15" s="11">
        <f t="shared" si="2"/>
        <v>2</v>
      </c>
      <c r="Q15" s="11">
        <f t="shared" si="3"/>
        <v>1007</v>
      </c>
      <c r="R15" s="41">
        <v>1</v>
      </c>
      <c r="S15" s="19">
        <f t="shared" si="4"/>
        <v>33.333333333333336</v>
      </c>
      <c r="V15" s="10" t="str">
        <f>'抽奖|MoonBless'!DN15</f>
        <v>超级武器3</v>
      </c>
      <c r="W15" s="11">
        <f>W7*5000000</f>
        <v>33.333333333333336</v>
      </c>
      <c r="X15" s="11">
        <f t="shared" si="7"/>
        <v>333.33333333333337</v>
      </c>
      <c r="Y15" s="11">
        <f>'抽奖|MoonBless'!DQ15</f>
        <v>2</v>
      </c>
      <c r="Z15" s="19">
        <f>'抽奖|MoonBless'!DR15</f>
        <v>1007</v>
      </c>
      <c r="AA15" s="140">
        <v>1</v>
      </c>
    </row>
    <row r="16" spans="1:39" x14ac:dyDescent="0.25">
      <c r="A16" s="1">
        <v>12</v>
      </c>
      <c r="B16" s="1">
        <v>1</v>
      </c>
      <c r="C16" s="1" t="str">
        <f t="shared" si="6"/>
        <v>1|1|100</v>
      </c>
      <c r="D16" s="1">
        <v>1</v>
      </c>
      <c r="E16" s="1">
        <v>2</v>
      </c>
      <c r="F16" s="1" t="str">
        <f t="shared" si="0"/>
        <v>2|1204|10000</v>
      </c>
      <c r="G16" s="1">
        <v>0</v>
      </c>
      <c r="H16" s="1">
        <v>100</v>
      </c>
      <c r="K16" s="84">
        <f t="shared" ref="K16:K20" si="8">L16</f>
        <v>10000</v>
      </c>
      <c r="L16" s="84">
        <f t="shared" si="1"/>
        <v>10000</v>
      </c>
      <c r="M16" s="1">
        <f>K16*5/2</f>
        <v>25000</v>
      </c>
      <c r="O16" s="40" t="s">
        <v>375</v>
      </c>
      <c r="P16" s="11">
        <f t="shared" si="2"/>
        <v>1</v>
      </c>
      <c r="Q16" s="11">
        <f t="shared" si="3"/>
        <v>1</v>
      </c>
      <c r="R16" s="41">
        <v>100</v>
      </c>
      <c r="S16" s="19">
        <f t="shared" si="4"/>
        <v>10</v>
      </c>
      <c r="V16" s="10" t="str">
        <f>'抽奖|MoonBless'!DN16</f>
        <v>超级武器4</v>
      </c>
      <c r="W16" s="11">
        <f>W7*10000000</f>
        <v>66.666666666666671</v>
      </c>
      <c r="X16" s="11">
        <f t="shared" si="7"/>
        <v>666.66666666666674</v>
      </c>
      <c r="Y16" s="11">
        <f>'抽奖|MoonBless'!DQ16</f>
        <v>2</v>
      </c>
      <c r="Z16" s="19">
        <f>'抽奖|MoonBless'!DR16</f>
        <v>1008</v>
      </c>
      <c r="AA16" s="140">
        <v>1</v>
      </c>
    </row>
    <row r="17" spans="1:39" x14ac:dyDescent="0.25">
      <c r="A17" s="1">
        <v>13</v>
      </c>
      <c r="B17" s="1">
        <v>1</v>
      </c>
      <c r="C17" s="1" t="str">
        <f t="shared" si="6"/>
        <v>2|1003|20</v>
      </c>
      <c r="D17" s="1">
        <v>1</v>
      </c>
      <c r="E17" s="1">
        <v>2</v>
      </c>
      <c r="F17" s="1" t="str">
        <f t="shared" si="0"/>
        <v>2|1204|20000</v>
      </c>
      <c r="G17" s="1">
        <v>0</v>
      </c>
      <c r="H17" s="1">
        <v>100</v>
      </c>
      <c r="K17" s="84">
        <f t="shared" si="8"/>
        <v>20000</v>
      </c>
      <c r="L17" s="84">
        <f t="shared" si="1"/>
        <v>20000</v>
      </c>
      <c r="O17" s="40" t="s">
        <v>417</v>
      </c>
      <c r="P17" s="11">
        <f t="shared" si="2"/>
        <v>2</v>
      </c>
      <c r="Q17" s="11">
        <f t="shared" si="3"/>
        <v>1003</v>
      </c>
      <c r="R17" s="41">
        <v>20</v>
      </c>
      <c r="S17" s="19">
        <f t="shared" si="4"/>
        <v>20</v>
      </c>
      <c r="V17" s="10" t="str">
        <f>'抽奖|MoonBless'!DN17</f>
        <v>5元话费卡</v>
      </c>
      <c r="W17" s="11">
        <f>'抽奖|MoonBless'!DO17</f>
        <v>5</v>
      </c>
      <c r="X17" s="11">
        <f>'抽奖|MoonBless'!DP17</f>
        <v>100</v>
      </c>
      <c r="Y17" s="11">
        <f>'抽奖|MoonBless'!DQ17</f>
        <v>2</v>
      </c>
      <c r="Z17" s="19">
        <f>'抽奖|MoonBless'!DR17</f>
        <v>1206</v>
      </c>
      <c r="AA17" s="140">
        <v>1</v>
      </c>
    </row>
    <row r="18" spans="1:39" x14ac:dyDescent="0.25">
      <c r="A18" s="1">
        <v>14</v>
      </c>
      <c r="B18" s="1">
        <v>1</v>
      </c>
      <c r="C18" s="1" t="str">
        <f t="shared" si="6"/>
        <v>2|1003|10</v>
      </c>
      <c r="D18" s="1">
        <v>1</v>
      </c>
      <c r="E18" s="1">
        <v>2</v>
      </c>
      <c r="F18" s="1" t="str">
        <f t="shared" si="0"/>
        <v>2|1204|10000</v>
      </c>
      <c r="G18" s="1">
        <v>0</v>
      </c>
      <c r="H18" s="1">
        <v>100</v>
      </c>
      <c r="K18" s="84">
        <f t="shared" si="8"/>
        <v>10000</v>
      </c>
      <c r="L18" s="84">
        <f t="shared" si="1"/>
        <v>10000</v>
      </c>
      <c r="O18" s="40" t="s">
        <v>417</v>
      </c>
      <c r="P18" s="11">
        <f t="shared" si="2"/>
        <v>2</v>
      </c>
      <c r="Q18" s="11">
        <f t="shared" si="3"/>
        <v>1003</v>
      </c>
      <c r="R18" s="41">
        <v>10</v>
      </c>
      <c r="S18" s="19">
        <f t="shared" si="4"/>
        <v>10</v>
      </c>
      <c r="V18" s="10" t="str">
        <f>'抽奖|MoonBless'!DN18</f>
        <v>2元话费卡</v>
      </c>
      <c r="W18" s="11">
        <f>'抽奖|MoonBless'!DO18</f>
        <v>2</v>
      </c>
      <c r="X18" s="11">
        <f>'抽奖|MoonBless'!DP18</f>
        <v>40</v>
      </c>
      <c r="Y18" s="11">
        <f>'抽奖|MoonBless'!DQ18</f>
        <v>2</v>
      </c>
      <c r="Z18" s="19">
        <f>'抽奖|MoonBless'!DR18</f>
        <v>1205</v>
      </c>
      <c r="AA18" s="140">
        <v>1</v>
      </c>
    </row>
    <row r="19" spans="1:39" x14ac:dyDescent="0.25">
      <c r="A19" s="1">
        <v>15</v>
      </c>
      <c r="B19" s="1">
        <v>1</v>
      </c>
      <c r="C19" s="1" t="str">
        <f t="shared" si="6"/>
        <v>1|2|3000000</v>
      </c>
      <c r="D19" s="1">
        <v>1</v>
      </c>
      <c r="E19" s="1">
        <v>2</v>
      </c>
      <c r="F19" s="1" t="str">
        <f t="shared" si="0"/>
        <v>2|1204|20000</v>
      </c>
      <c r="G19" s="1">
        <v>0</v>
      </c>
      <c r="H19" s="1">
        <v>100</v>
      </c>
      <c r="K19" s="84">
        <f t="shared" si="8"/>
        <v>20000</v>
      </c>
      <c r="L19" s="84">
        <f t="shared" si="1"/>
        <v>20000</v>
      </c>
      <c r="O19" s="40" t="s">
        <v>391</v>
      </c>
      <c r="P19" s="11">
        <f t="shared" si="2"/>
        <v>1</v>
      </c>
      <c r="Q19" s="11">
        <f t="shared" si="3"/>
        <v>2</v>
      </c>
      <c r="R19" s="41">
        <v>3000000</v>
      </c>
      <c r="S19" s="19">
        <f t="shared" si="4"/>
        <v>20.000000000000004</v>
      </c>
      <c r="V19" s="13" t="str">
        <f>'抽奖|MoonBless'!DN19</f>
        <v>高压锅</v>
      </c>
      <c r="W19" s="14">
        <f>'抽奖|MoonBless'!DO19</f>
        <v>200</v>
      </c>
      <c r="X19" s="14">
        <f>'抽奖|MoonBless'!DP19</f>
        <v>4000</v>
      </c>
      <c r="Y19" s="14">
        <f>'抽奖|MoonBless'!DQ19</f>
        <v>2</v>
      </c>
      <c r="Z19" s="21">
        <f>'抽奖|MoonBless'!DR19</f>
        <v>1208</v>
      </c>
      <c r="AA19" s="140">
        <v>1</v>
      </c>
    </row>
    <row r="20" spans="1:39" x14ac:dyDescent="0.25">
      <c r="A20" s="1">
        <v>16</v>
      </c>
      <c r="B20" s="1">
        <v>1</v>
      </c>
      <c r="C20" s="1" t="str">
        <f t="shared" si="6"/>
        <v>1|2|1500000</v>
      </c>
      <c r="D20" s="1">
        <v>1</v>
      </c>
      <c r="E20" s="1">
        <v>2</v>
      </c>
      <c r="F20" s="1" t="str">
        <f t="shared" si="0"/>
        <v>2|1204|10000</v>
      </c>
      <c r="G20" s="1">
        <v>0</v>
      </c>
      <c r="H20" s="1">
        <v>100</v>
      </c>
      <c r="K20" s="84">
        <f t="shared" si="8"/>
        <v>10000</v>
      </c>
      <c r="L20" s="84">
        <f t="shared" si="1"/>
        <v>10000</v>
      </c>
      <c r="O20" s="99" t="s">
        <v>391</v>
      </c>
      <c r="P20" s="14">
        <f t="shared" si="2"/>
        <v>1</v>
      </c>
      <c r="Q20" s="14">
        <f t="shared" si="3"/>
        <v>2</v>
      </c>
      <c r="R20" s="45">
        <v>1500000</v>
      </c>
      <c r="S20" s="21">
        <f t="shared" si="4"/>
        <v>10.000000000000002</v>
      </c>
      <c r="V20" s="1" t="str">
        <f>'抽奖|MoonBless'!DN20</f>
        <v>30元话费卡</v>
      </c>
      <c r="W20" s="1">
        <f>'抽奖|MoonBless'!DO20</f>
        <v>30</v>
      </c>
      <c r="X20" s="1">
        <f>'抽奖|MoonBless'!DP20</f>
        <v>600</v>
      </c>
      <c r="Y20" s="1">
        <f>'抽奖|MoonBless'!DQ20</f>
        <v>2</v>
      </c>
      <c r="Z20" s="1">
        <f>'抽奖|MoonBless'!DR20</f>
        <v>1209</v>
      </c>
      <c r="AA20" s="140">
        <v>1</v>
      </c>
    </row>
    <row r="21" spans="1:39" x14ac:dyDescent="0.25">
      <c r="A21" s="1">
        <v>17</v>
      </c>
      <c r="B21" s="1">
        <v>2</v>
      </c>
      <c r="C21" s="1" t="str">
        <f t="shared" si="6"/>
        <v>2|1008|1</v>
      </c>
      <c r="D21" s="1">
        <v>1</v>
      </c>
      <c r="E21" s="1">
        <v>3</v>
      </c>
      <c r="F21" s="1" t="str">
        <f t="shared" si="0"/>
        <v>2|1204|66000</v>
      </c>
      <c r="G21" s="1">
        <v>0</v>
      </c>
      <c r="H21" s="1">
        <v>100</v>
      </c>
      <c r="K21" s="59">
        <v>66000</v>
      </c>
      <c r="L21" s="84">
        <f t="shared" si="1"/>
        <v>66667</v>
      </c>
      <c r="O21" s="40" t="s">
        <v>376</v>
      </c>
      <c r="P21" s="11">
        <f t="shared" si="2"/>
        <v>2</v>
      </c>
      <c r="Q21" s="11">
        <f t="shared" si="3"/>
        <v>1008</v>
      </c>
      <c r="R21" s="41">
        <v>1</v>
      </c>
      <c r="S21" s="19">
        <f t="shared" si="4"/>
        <v>66.666666666666671</v>
      </c>
      <c r="V21" s="1" t="str">
        <f>'抽奖|MoonBless'!DN21</f>
        <v>50元话费卡</v>
      </c>
      <c r="W21" s="1">
        <f>'抽奖|MoonBless'!DO21</f>
        <v>50</v>
      </c>
      <c r="X21" s="1">
        <f>'抽奖|MoonBless'!DP21</f>
        <v>1000</v>
      </c>
      <c r="Y21" s="1">
        <f>'抽奖|MoonBless'!DQ21</f>
        <v>2</v>
      </c>
      <c r="Z21" s="1">
        <f>'抽奖|MoonBless'!DR21</f>
        <v>1210</v>
      </c>
      <c r="AA21" s="140">
        <v>1</v>
      </c>
      <c r="AI21" s="1" t="s">
        <v>585</v>
      </c>
      <c r="AJ21" s="1">
        <f>AJ7*75000</f>
        <v>150</v>
      </c>
      <c r="AK21" s="1">
        <v>2</v>
      </c>
      <c r="AL21" s="1">
        <v>1005</v>
      </c>
      <c r="AM21" s="1">
        <f t="shared" si="5"/>
        <v>15</v>
      </c>
    </row>
    <row r="22" spans="1:39" x14ac:dyDescent="0.25">
      <c r="A22" s="1">
        <v>18</v>
      </c>
      <c r="B22" s="1">
        <v>2</v>
      </c>
      <c r="C22" s="1" t="str">
        <f t="shared" si="6"/>
        <v>2|1007|1</v>
      </c>
      <c r="D22" s="1">
        <v>1</v>
      </c>
      <c r="E22" s="1">
        <v>3</v>
      </c>
      <c r="F22" s="1" t="str">
        <f t="shared" si="0"/>
        <v>2|1204|33000</v>
      </c>
      <c r="G22" s="1">
        <v>0</v>
      </c>
      <c r="H22" s="1">
        <v>100</v>
      </c>
      <c r="K22" s="59">
        <v>33000</v>
      </c>
      <c r="L22" s="84">
        <f t="shared" si="1"/>
        <v>33333</v>
      </c>
      <c r="O22" s="40" t="s">
        <v>390</v>
      </c>
      <c r="P22" s="11">
        <f t="shared" si="2"/>
        <v>2</v>
      </c>
      <c r="Q22" s="11">
        <f t="shared" si="3"/>
        <v>1007</v>
      </c>
      <c r="R22" s="41">
        <v>1</v>
      </c>
      <c r="S22" s="19">
        <f t="shared" si="4"/>
        <v>33.333333333333336</v>
      </c>
      <c r="V22" s="1" t="str">
        <f>'抽奖|MoonBless'!DN22</f>
        <v>活跃度</v>
      </c>
      <c r="W22" s="1">
        <f>'抽奖|MoonBless'!DO22</f>
        <v>1</v>
      </c>
      <c r="X22" s="1">
        <f>'抽奖|MoonBless'!DP22</f>
        <v>20</v>
      </c>
      <c r="Y22" s="1">
        <f>'抽奖|MoonBless'!DQ22</f>
        <v>1</v>
      </c>
      <c r="Z22" s="1">
        <f>'抽奖|MoonBless'!DR22</f>
        <v>6</v>
      </c>
      <c r="AA22" s="140">
        <v>1</v>
      </c>
      <c r="AI22" s="1" t="s">
        <v>378</v>
      </c>
      <c r="AJ22" s="1">
        <f>AJ7*125000</f>
        <v>250</v>
      </c>
      <c r="AK22" s="1">
        <v>2</v>
      </c>
      <c r="AL22" s="1">
        <v>1006</v>
      </c>
      <c r="AM22" s="1">
        <f t="shared" si="5"/>
        <v>25</v>
      </c>
    </row>
    <row r="23" spans="1:39" x14ac:dyDescent="0.25">
      <c r="A23" s="1">
        <v>19</v>
      </c>
      <c r="B23" s="1">
        <v>2</v>
      </c>
      <c r="C23" s="1" t="str">
        <f t="shared" si="6"/>
        <v>2|1006|1</v>
      </c>
      <c r="D23" s="1">
        <v>1</v>
      </c>
      <c r="E23" s="1">
        <v>3</v>
      </c>
      <c r="F23" s="1" t="str">
        <f t="shared" si="0"/>
        <v>2|1204|13300</v>
      </c>
      <c r="G23" s="1">
        <v>0</v>
      </c>
      <c r="H23" s="1">
        <v>100</v>
      </c>
      <c r="K23" s="59">
        <v>13300</v>
      </c>
      <c r="L23" s="84">
        <f t="shared" si="1"/>
        <v>13333</v>
      </c>
      <c r="O23" s="40" t="s">
        <v>378</v>
      </c>
      <c r="P23" s="11">
        <f t="shared" si="2"/>
        <v>2</v>
      </c>
      <c r="Q23" s="11">
        <f t="shared" si="3"/>
        <v>1006</v>
      </c>
      <c r="R23" s="41">
        <v>1</v>
      </c>
      <c r="S23" s="19">
        <f t="shared" si="4"/>
        <v>13.333333333333336</v>
      </c>
      <c r="V23" s="1" t="str">
        <f>'抽奖|MoonBless'!DN23</f>
        <v>红包【恭】</v>
      </c>
      <c r="W23" s="1">
        <f>'抽奖|MoonBless'!DO23</f>
        <v>1</v>
      </c>
      <c r="X23" s="1">
        <f>'抽奖|MoonBless'!DP23</f>
        <v>20</v>
      </c>
      <c r="Y23" s="1">
        <f>'抽奖|MoonBless'!DQ23</f>
        <v>2</v>
      </c>
      <c r="Z23" s="1">
        <f>'抽奖|MoonBless'!DR23</f>
        <v>1301</v>
      </c>
      <c r="AA23" s="140">
        <v>1</v>
      </c>
      <c r="AI23" s="1" t="s">
        <v>390</v>
      </c>
      <c r="AJ23" s="1">
        <f>AJ7*250000</f>
        <v>500</v>
      </c>
      <c r="AK23" s="1">
        <v>2</v>
      </c>
      <c r="AL23" s="1">
        <v>1007</v>
      </c>
      <c r="AM23" s="1">
        <f t="shared" si="5"/>
        <v>50</v>
      </c>
    </row>
    <row r="24" spans="1:39" x14ac:dyDescent="0.25">
      <c r="A24" s="1">
        <v>20</v>
      </c>
      <c r="B24" s="1">
        <v>2</v>
      </c>
      <c r="C24" s="1" t="str">
        <f t="shared" si="6"/>
        <v>2|1005|1</v>
      </c>
      <c r="D24" s="1">
        <v>1</v>
      </c>
      <c r="E24" s="1">
        <v>3</v>
      </c>
      <c r="F24" s="1" t="str">
        <f t="shared" si="0"/>
        <v>2|1204|6650</v>
      </c>
      <c r="G24" s="1">
        <v>0</v>
      </c>
      <c r="H24" s="1">
        <v>100</v>
      </c>
      <c r="K24" s="84">
        <v>6650</v>
      </c>
      <c r="L24" s="84">
        <f t="shared" si="1"/>
        <v>6667</v>
      </c>
      <c r="O24" s="40" t="s">
        <v>585</v>
      </c>
      <c r="P24" s="11">
        <f t="shared" si="2"/>
        <v>2</v>
      </c>
      <c r="Q24" s="11">
        <f t="shared" si="3"/>
        <v>1005</v>
      </c>
      <c r="R24" s="41">
        <v>1</v>
      </c>
      <c r="S24" s="19">
        <f t="shared" si="4"/>
        <v>6.6666666666666679</v>
      </c>
      <c r="V24" s="1" t="str">
        <f>'抽奖|MoonBless'!DN24</f>
        <v>红包【喜】</v>
      </c>
      <c r="W24" s="1">
        <f>'抽奖|MoonBless'!DO24</f>
        <v>1</v>
      </c>
      <c r="X24" s="1">
        <f>'抽奖|MoonBless'!DP24</f>
        <v>20</v>
      </c>
      <c r="Y24" s="1">
        <f>'抽奖|MoonBless'!DQ24</f>
        <v>2</v>
      </c>
      <c r="Z24" s="1">
        <f>'抽奖|MoonBless'!DR24</f>
        <v>1302</v>
      </c>
      <c r="AA24" s="140">
        <v>1</v>
      </c>
      <c r="AI24" s="1" t="s">
        <v>376</v>
      </c>
      <c r="AJ24" s="1">
        <f>AJ7*500000</f>
        <v>1000</v>
      </c>
      <c r="AK24" s="1">
        <v>2</v>
      </c>
      <c r="AL24" s="1">
        <v>1008</v>
      </c>
      <c r="AM24" s="1">
        <f t="shared" si="5"/>
        <v>100</v>
      </c>
    </row>
    <row r="25" spans="1:39" x14ac:dyDescent="0.25">
      <c r="A25" s="1">
        <v>21</v>
      </c>
      <c r="B25" s="1">
        <v>2</v>
      </c>
      <c r="C25" s="1" t="str">
        <f t="shared" si="6"/>
        <v>2|1018|5</v>
      </c>
      <c r="D25" s="1">
        <v>1</v>
      </c>
      <c r="E25" s="1">
        <v>3</v>
      </c>
      <c r="F25" s="1" t="str">
        <f t="shared" si="0"/>
        <v>2|1204|16600</v>
      </c>
      <c r="G25" s="1">
        <v>0</v>
      </c>
      <c r="H25" s="1">
        <v>100</v>
      </c>
      <c r="K25" s="84">
        <v>16600</v>
      </c>
      <c r="L25" s="84">
        <f t="shared" si="1"/>
        <v>16667</v>
      </c>
      <c r="O25" s="40" t="s">
        <v>603</v>
      </c>
      <c r="P25" s="11">
        <f t="shared" si="2"/>
        <v>2</v>
      </c>
      <c r="Q25" s="11">
        <f t="shared" si="3"/>
        <v>1018</v>
      </c>
      <c r="R25" s="41">
        <v>5</v>
      </c>
      <c r="S25" s="19">
        <f t="shared" si="4"/>
        <v>16.666666666666668</v>
      </c>
      <c r="V25" s="1" t="str">
        <f>'抽奖|MoonBless'!DN25</f>
        <v>红包【发】</v>
      </c>
      <c r="W25" s="1">
        <f>'抽奖|MoonBless'!DO25</f>
        <v>1</v>
      </c>
      <c r="X25" s="1">
        <f>'抽奖|MoonBless'!DP25</f>
        <v>20</v>
      </c>
      <c r="Y25" s="1">
        <f>'抽奖|MoonBless'!DQ25</f>
        <v>2</v>
      </c>
      <c r="Z25" s="1">
        <f>'抽奖|MoonBless'!DR25</f>
        <v>1303</v>
      </c>
      <c r="AA25" s="140">
        <v>1</v>
      </c>
    </row>
    <row r="26" spans="1:39" x14ac:dyDescent="0.25">
      <c r="A26" s="1">
        <v>22</v>
      </c>
      <c r="B26" s="1">
        <v>2</v>
      </c>
      <c r="C26" s="1" t="str">
        <f t="shared" si="6"/>
        <v>2|1017|5</v>
      </c>
      <c r="D26" s="1">
        <v>1</v>
      </c>
      <c r="E26" s="1">
        <v>3</v>
      </c>
      <c r="F26" s="1" t="str">
        <f t="shared" si="0"/>
        <v>2|1204|8300</v>
      </c>
      <c r="G26" s="1">
        <v>0</v>
      </c>
      <c r="H26" s="1">
        <v>100</v>
      </c>
      <c r="K26" s="84">
        <v>8300</v>
      </c>
      <c r="L26" s="84">
        <f t="shared" si="1"/>
        <v>8333</v>
      </c>
      <c r="O26" s="40" t="s">
        <v>602</v>
      </c>
      <c r="P26" s="11">
        <f t="shared" si="2"/>
        <v>2</v>
      </c>
      <c r="Q26" s="11">
        <f t="shared" si="3"/>
        <v>1017</v>
      </c>
      <c r="R26" s="41">
        <v>5</v>
      </c>
      <c r="S26" s="19">
        <f t="shared" si="4"/>
        <v>8.3333333333333339</v>
      </c>
      <c r="V26" s="1" t="str">
        <f>'抽奖|MoonBless'!DN26</f>
        <v>红包【财】</v>
      </c>
      <c r="W26" s="1">
        <f>'抽奖|MoonBless'!DO26</f>
        <v>1</v>
      </c>
      <c r="X26" s="1">
        <f>'抽奖|MoonBless'!DP26</f>
        <v>20</v>
      </c>
      <c r="Y26" s="1">
        <f>'抽奖|MoonBless'!DQ26</f>
        <v>2</v>
      </c>
      <c r="Z26" s="1">
        <f>'抽奖|MoonBless'!DR26</f>
        <v>1304</v>
      </c>
      <c r="AA26" s="140">
        <v>1</v>
      </c>
    </row>
    <row r="27" spans="1:39" x14ac:dyDescent="0.25">
      <c r="A27" s="1">
        <v>23</v>
      </c>
      <c r="B27" s="1">
        <v>2</v>
      </c>
      <c r="C27" s="1" t="str">
        <f t="shared" si="6"/>
        <v>2|1016|5</v>
      </c>
      <c r="D27" s="1">
        <v>1</v>
      </c>
      <c r="E27" s="1">
        <v>3</v>
      </c>
      <c r="F27" s="1" t="str">
        <f t="shared" si="0"/>
        <v>2|1204|3350</v>
      </c>
      <c r="G27" s="1">
        <v>0</v>
      </c>
      <c r="H27" s="1">
        <v>100</v>
      </c>
      <c r="K27" s="84">
        <v>3350</v>
      </c>
      <c r="L27" s="84">
        <f t="shared" si="1"/>
        <v>3333</v>
      </c>
      <c r="O27" s="40" t="s">
        <v>601</v>
      </c>
      <c r="P27" s="11">
        <f t="shared" si="2"/>
        <v>2</v>
      </c>
      <c r="Q27" s="11">
        <f t="shared" si="3"/>
        <v>1016</v>
      </c>
      <c r="R27" s="41">
        <v>5</v>
      </c>
      <c r="S27" s="19">
        <f t="shared" si="4"/>
        <v>3.3333333333333339</v>
      </c>
      <c r="V27" s="1" t="str">
        <f>'抽奖|MoonBless'!DN27</f>
        <v>双轮</v>
      </c>
      <c r="W27" s="1">
        <f>'抽奖|MoonBless'!DO27</f>
        <v>30</v>
      </c>
      <c r="X27" s="1">
        <f>'抽奖|MoonBless'!DP27</f>
        <v>600</v>
      </c>
      <c r="Y27" s="1">
        <f>'抽奖|MoonBless'!DQ27</f>
        <v>2</v>
      </c>
      <c r="Z27" s="1">
        <f>'抽奖|MoonBless'!DR27</f>
        <v>1500</v>
      </c>
      <c r="AA27" s="140">
        <v>1</v>
      </c>
    </row>
    <row r="28" spans="1:39" x14ac:dyDescent="0.25">
      <c r="A28" s="1">
        <v>24</v>
      </c>
      <c r="B28" s="1">
        <v>2</v>
      </c>
      <c r="C28" s="1" t="str">
        <f t="shared" si="6"/>
        <v>2|1015|5</v>
      </c>
      <c r="D28" s="1">
        <v>1</v>
      </c>
      <c r="E28" s="1">
        <v>3</v>
      </c>
      <c r="F28" s="1" t="str">
        <f t="shared" si="0"/>
        <v>2|1204|1700</v>
      </c>
      <c r="G28" s="1">
        <v>0</v>
      </c>
      <c r="H28" s="1">
        <v>100</v>
      </c>
      <c r="K28" s="84">
        <v>1700</v>
      </c>
      <c r="L28" s="84">
        <f t="shared" si="1"/>
        <v>1667</v>
      </c>
      <c r="O28" s="40" t="s">
        <v>600</v>
      </c>
      <c r="P28" s="14">
        <f t="shared" si="2"/>
        <v>2</v>
      </c>
      <c r="Q28" s="14">
        <f t="shared" si="3"/>
        <v>1015</v>
      </c>
      <c r="R28" s="45">
        <v>5</v>
      </c>
      <c r="S28" s="21">
        <f t="shared" si="4"/>
        <v>1.666666666666667</v>
      </c>
      <c r="V28" s="1" t="str">
        <f>'抽奖|MoonBless'!DN28</f>
        <v>橄榄油</v>
      </c>
      <c r="W28" s="1">
        <f>'抽奖|MoonBless'!DO28</f>
        <v>60</v>
      </c>
      <c r="X28" s="1">
        <f>'抽奖|MoonBless'!DP28</f>
        <v>1200</v>
      </c>
      <c r="Y28" s="1">
        <f>'抽奖|MoonBless'!DQ28</f>
        <v>2</v>
      </c>
      <c r="Z28" s="1">
        <f>'抽奖|MoonBless'!DR28</f>
        <v>1503</v>
      </c>
      <c r="AA28" s="140">
        <v>1</v>
      </c>
    </row>
    <row r="29" spans="1:39" x14ac:dyDescent="0.25">
      <c r="A29" s="1">
        <v>25</v>
      </c>
      <c r="B29" s="1">
        <v>1</v>
      </c>
      <c r="C29" s="1" t="str">
        <f t="shared" si="6"/>
        <v>2|1007|1</v>
      </c>
      <c r="D29" s="1">
        <v>2</v>
      </c>
      <c r="E29" s="1">
        <v>1</v>
      </c>
      <c r="F29" s="1" t="str">
        <f t="shared" ref="F29:F43" si="9">"2|1213|"&amp;K29</f>
        <v>2|1213|30</v>
      </c>
      <c r="G29" s="1">
        <v>0</v>
      </c>
      <c r="I29" s="1">
        <v>1</v>
      </c>
      <c r="J29" s="1">
        <v>1</v>
      </c>
      <c r="K29" s="59">
        <v>30</v>
      </c>
      <c r="L29" s="84">
        <f t="shared" ref="L29:L43" si="10">ROUND(S29/$W$30,0)</f>
        <v>33</v>
      </c>
      <c r="O29" s="40" t="s">
        <v>390</v>
      </c>
      <c r="P29" s="48">
        <f t="shared" si="2"/>
        <v>2</v>
      </c>
      <c r="Q29" s="48">
        <f t="shared" si="3"/>
        <v>1007</v>
      </c>
      <c r="R29" s="139">
        <v>1</v>
      </c>
      <c r="S29" s="50">
        <f t="shared" si="4"/>
        <v>33.333333333333336</v>
      </c>
      <c r="V29" s="1" t="str">
        <f>'抽奖|MoonBless'!DN29</f>
        <v>米面礼包</v>
      </c>
      <c r="W29" s="1">
        <f>'抽奖|MoonBless'!DO29</f>
        <v>82.5</v>
      </c>
      <c r="X29" s="1">
        <f>'抽奖|MoonBless'!DP29</f>
        <v>1650</v>
      </c>
      <c r="Y29" s="1">
        <f>'抽奖|MoonBless'!DQ29</f>
        <v>2</v>
      </c>
      <c r="Z29" s="1">
        <f>'抽奖|MoonBless'!DR29</f>
        <v>1504</v>
      </c>
      <c r="AA29" s="140">
        <v>1</v>
      </c>
    </row>
    <row r="30" spans="1:39" x14ac:dyDescent="0.25">
      <c r="A30" s="1">
        <v>26</v>
      </c>
      <c r="B30" s="1">
        <v>1</v>
      </c>
      <c r="C30" s="1" t="str">
        <f t="shared" si="6"/>
        <v>2|1006|1</v>
      </c>
      <c r="D30" s="1">
        <v>2</v>
      </c>
      <c r="E30" s="1">
        <v>1</v>
      </c>
      <c r="F30" s="1" t="str">
        <f t="shared" si="9"/>
        <v>2|1213|12</v>
      </c>
      <c r="G30" s="1">
        <v>0</v>
      </c>
      <c r="I30" s="1">
        <v>1</v>
      </c>
      <c r="K30" s="59">
        <v>12</v>
      </c>
      <c r="L30" s="84">
        <f t="shared" si="10"/>
        <v>13</v>
      </c>
      <c r="O30" s="40" t="s">
        <v>378</v>
      </c>
      <c r="P30" s="11">
        <f t="shared" si="2"/>
        <v>2</v>
      </c>
      <c r="Q30" s="11">
        <f t="shared" si="3"/>
        <v>1006</v>
      </c>
      <c r="R30" s="41">
        <v>1</v>
      </c>
      <c r="S30" s="19">
        <f t="shared" si="4"/>
        <v>13.333333333333336</v>
      </c>
      <c r="V30" s="1" t="str">
        <f>'抽奖|MoonBless'!DN30</f>
        <v>买单券</v>
      </c>
      <c r="W30" s="1">
        <f>W12*1000</f>
        <v>1</v>
      </c>
      <c r="X30" s="1">
        <f>W30*10</f>
        <v>10</v>
      </c>
      <c r="Y30" s="1">
        <f>'抽奖|MoonBless'!DQ30</f>
        <v>2</v>
      </c>
      <c r="Z30" s="1">
        <f>'抽奖|MoonBless'!DR30</f>
        <v>1213</v>
      </c>
      <c r="AA30" s="140">
        <v>1</v>
      </c>
    </row>
    <row r="31" spans="1:39" x14ac:dyDescent="0.25">
      <c r="A31" s="1">
        <v>27</v>
      </c>
      <c r="B31" s="1">
        <v>1</v>
      </c>
      <c r="C31" s="1" t="str">
        <f t="shared" si="6"/>
        <v>1|2|3000000</v>
      </c>
      <c r="D31" s="1">
        <v>2</v>
      </c>
      <c r="E31" s="1">
        <v>1</v>
      </c>
      <c r="F31" s="1" t="str">
        <f t="shared" si="9"/>
        <v>2|1213|20</v>
      </c>
      <c r="G31" s="1">
        <v>0</v>
      </c>
      <c r="I31" s="1">
        <v>3</v>
      </c>
      <c r="K31" s="84">
        <f t="shared" ref="K31:K33" si="11">L31</f>
        <v>20</v>
      </c>
      <c r="L31" s="84">
        <f t="shared" si="10"/>
        <v>20</v>
      </c>
      <c r="O31" s="40" t="s">
        <v>391</v>
      </c>
      <c r="P31" s="11">
        <f t="shared" si="2"/>
        <v>1</v>
      </c>
      <c r="Q31" s="11">
        <f t="shared" si="3"/>
        <v>2</v>
      </c>
      <c r="R31" s="41">
        <v>3000000</v>
      </c>
      <c r="S31" s="19">
        <f t="shared" si="4"/>
        <v>20.000000000000004</v>
      </c>
      <c r="V31" s="1" t="str">
        <f>'抽奖|MoonBless'!DN31</f>
        <v>超级武器碎片1</v>
      </c>
      <c r="W31" s="1">
        <f>W13/20</f>
        <v>0.33333333333333337</v>
      </c>
      <c r="X31" s="1">
        <f t="shared" ref="X31:X34" si="12">W31*10</f>
        <v>3.3333333333333339</v>
      </c>
      <c r="Y31" s="1">
        <f>'抽奖|MoonBless'!DQ31</f>
        <v>2</v>
      </c>
      <c r="Z31" s="1">
        <f>'抽奖|MoonBless'!DR31</f>
        <v>1015</v>
      </c>
      <c r="AA31" s="140">
        <v>2</v>
      </c>
    </row>
    <row r="32" spans="1:39" x14ac:dyDescent="0.25">
      <c r="A32" s="1">
        <v>28</v>
      </c>
      <c r="B32" s="1">
        <v>1</v>
      </c>
      <c r="C32" s="1" t="str">
        <f t="shared" si="6"/>
        <v>1|2|1500000</v>
      </c>
      <c r="D32" s="1">
        <v>2</v>
      </c>
      <c r="E32" s="1">
        <v>1</v>
      </c>
      <c r="F32" s="1" t="str">
        <f t="shared" si="9"/>
        <v>2|1213|10</v>
      </c>
      <c r="G32" s="1">
        <v>0</v>
      </c>
      <c r="H32"/>
      <c r="I32" s="1">
        <v>3</v>
      </c>
      <c r="J32"/>
      <c r="K32" s="84">
        <f t="shared" si="11"/>
        <v>10</v>
      </c>
      <c r="L32" s="84">
        <f t="shared" si="10"/>
        <v>10</v>
      </c>
      <c r="M32"/>
      <c r="N32"/>
      <c r="O32" s="40" t="s">
        <v>391</v>
      </c>
      <c r="P32" s="11">
        <f t="shared" si="2"/>
        <v>1</v>
      </c>
      <c r="Q32" s="11">
        <f t="shared" si="3"/>
        <v>2</v>
      </c>
      <c r="R32" s="41">
        <v>1500000</v>
      </c>
      <c r="S32" s="19">
        <f t="shared" si="4"/>
        <v>10.000000000000002</v>
      </c>
      <c r="V32" s="1" t="str">
        <f>'抽奖|MoonBless'!DN32</f>
        <v>超级武器碎片2</v>
      </c>
      <c r="W32" s="1">
        <f t="shared" ref="W32:W34" si="13">W14/20</f>
        <v>0.66666666666666674</v>
      </c>
      <c r="X32" s="1">
        <f t="shared" si="12"/>
        <v>6.6666666666666679</v>
      </c>
      <c r="Y32" s="1">
        <f>'抽奖|MoonBless'!DQ32</f>
        <v>2</v>
      </c>
      <c r="Z32" s="1">
        <f>'抽奖|MoonBless'!DR32</f>
        <v>1016</v>
      </c>
      <c r="AA32" s="140">
        <v>3</v>
      </c>
    </row>
    <row r="33" spans="1:27" x14ac:dyDescent="0.25">
      <c r="A33" s="1">
        <v>29</v>
      </c>
      <c r="B33" s="1">
        <v>1</v>
      </c>
      <c r="C33" s="1" t="str">
        <f t="shared" si="6"/>
        <v>1|1|200</v>
      </c>
      <c r="D33" s="1">
        <v>2</v>
      </c>
      <c r="E33" s="1">
        <v>1</v>
      </c>
      <c r="F33" s="1" t="str">
        <f t="shared" si="9"/>
        <v>2|1213|20</v>
      </c>
      <c r="G33" s="1">
        <v>0</v>
      </c>
      <c r="H33"/>
      <c r="I33" s="1">
        <v>3</v>
      </c>
      <c r="J33"/>
      <c r="K33" s="84">
        <f t="shared" si="11"/>
        <v>20</v>
      </c>
      <c r="L33" s="84">
        <f t="shared" si="10"/>
        <v>20</v>
      </c>
      <c r="M33"/>
      <c r="N33"/>
      <c r="O33" s="99" t="s">
        <v>375</v>
      </c>
      <c r="P33" s="14">
        <f t="shared" si="2"/>
        <v>1</v>
      </c>
      <c r="Q33" s="14">
        <f t="shared" si="3"/>
        <v>1</v>
      </c>
      <c r="R33" s="45">
        <v>200</v>
      </c>
      <c r="S33" s="21">
        <f t="shared" si="4"/>
        <v>20</v>
      </c>
      <c r="V33" s="1" t="str">
        <f>'抽奖|MoonBless'!DN33</f>
        <v>超级武器碎片3</v>
      </c>
      <c r="W33" s="1">
        <f t="shared" si="13"/>
        <v>1.6666666666666667</v>
      </c>
      <c r="X33" s="1">
        <f t="shared" si="12"/>
        <v>16.666666666666668</v>
      </c>
      <c r="Y33" s="1">
        <f>'抽奖|MoonBless'!DQ33</f>
        <v>2</v>
      </c>
      <c r="Z33" s="1">
        <f>'抽奖|MoonBless'!DR33</f>
        <v>1017</v>
      </c>
      <c r="AA33" s="140">
        <v>4</v>
      </c>
    </row>
    <row r="34" spans="1:27" x14ac:dyDescent="0.25">
      <c r="A34" s="1">
        <v>25</v>
      </c>
      <c r="B34" s="1">
        <v>1</v>
      </c>
      <c r="C34" s="1" t="str">
        <f t="shared" si="6"/>
        <v>2|1210|1</v>
      </c>
      <c r="D34" s="1">
        <v>2</v>
      </c>
      <c r="E34" s="1">
        <v>2</v>
      </c>
      <c r="F34" s="1" t="str">
        <f t="shared" si="9"/>
        <v>2|1213|48</v>
      </c>
      <c r="G34" s="1">
        <v>0</v>
      </c>
      <c r="I34" s="1">
        <v>1</v>
      </c>
      <c r="J34" s="1">
        <v>1</v>
      </c>
      <c r="K34" s="59">
        <v>48</v>
      </c>
      <c r="L34" s="84">
        <f t="shared" si="10"/>
        <v>50</v>
      </c>
      <c r="O34" s="96" t="s">
        <v>590</v>
      </c>
      <c r="P34" s="48">
        <f t="shared" si="2"/>
        <v>2</v>
      </c>
      <c r="Q34" s="48">
        <f t="shared" si="3"/>
        <v>1210</v>
      </c>
      <c r="R34" s="139">
        <v>1</v>
      </c>
      <c r="S34" s="50">
        <f t="shared" si="4"/>
        <v>50</v>
      </c>
      <c r="V34" s="1" t="str">
        <f>'抽奖|MoonBless'!DN34</f>
        <v>超级武器碎片4</v>
      </c>
      <c r="W34" s="1">
        <f t="shared" si="13"/>
        <v>3.3333333333333335</v>
      </c>
      <c r="X34" s="1">
        <f t="shared" si="12"/>
        <v>33.333333333333336</v>
      </c>
      <c r="Y34" s="1">
        <f>'抽奖|MoonBless'!DQ34</f>
        <v>2</v>
      </c>
      <c r="Z34" s="1">
        <f>'抽奖|MoonBless'!DR34</f>
        <v>1018</v>
      </c>
      <c r="AA34" s="140">
        <v>5</v>
      </c>
    </row>
    <row r="35" spans="1:27" x14ac:dyDescent="0.25">
      <c r="A35" s="1">
        <v>26</v>
      </c>
      <c r="B35" s="1">
        <v>1</v>
      </c>
      <c r="C35" s="1" t="str">
        <f t="shared" si="6"/>
        <v>2|1007|1</v>
      </c>
      <c r="D35" s="1">
        <v>2</v>
      </c>
      <c r="E35" s="1">
        <v>2</v>
      </c>
      <c r="F35" s="1" t="str">
        <f t="shared" si="9"/>
        <v>2|1213|30</v>
      </c>
      <c r="G35" s="1">
        <v>0</v>
      </c>
      <c r="I35" s="1">
        <v>1</v>
      </c>
      <c r="K35" s="59">
        <v>30</v>
      </c>
      <c r="L35" s="84">
        <f t="shared" si="10"/>
        <v>33</v>
      </c>
      <c r="O35" s="40" t="s">
        <v>390</v>
      </c>
      <c r="P35" s="11">
        <f t="shared" si="2"/>
        <v>2</v>
      </c>
      <c r="Q35" s="11">
        <f t="shared" si="3"/>
        <v>1007</v>
      </c>
      <c r="R35" s="41">
        <v>1</v>
      </c>
      <c r="S35" s="19">
        <f t="shared" si="4"/>
        <v>33.333333333333336</v>
      </c>
    </row>
    <row r="36" spans="1:27" x14ac:dyDescent="0.25">
      <c r="A36" s="1">
        <v>27</v>
      </c>
      <c r="B36" s="1">
        <v>1</v>
      </c>
      <c r="C36" s="1" t="str">
        <f t="shared" si="6"/>
        <v>1|2|3000000</v>
      </c>
      <c r="D36" s="1">
        <v>2</v>
      </c>
      <c r="E36" s="1">
        <v>2</v>
      </c>
      <c r="F36" s="1" t="str">
        <f t="shared" si="9"/>
        <v>2|1213|20</v>
      </c>
      <c r="G36" s="1">
        <v>0</v>
      </c>
      <c r="I36" s="1">
        <v>3</v>
      </c>
      <c r="K36" s="84">
        <f t="shared" ref="K36:K38" si="14">L36</f>
        <v>20</v>
      </c>
      <c r="L36" s="84">
        <f t="shared" si="10"/>
        <v>20</v>
      </c>
      <c r="O36" s="40" t="s">
        <v>391</v>
      </c>
      <c r="P36" s="11">
        <f t="shared" si="2"/>
        <v>1</v>
      </c>
      <c r="Q36" s="11">
        <f t="shared" si="3"/>
        <v>2</v>
      </c>
      <c r="R36" s="41">
        <v>3000000</v>
      </c>
      <c r="S36" s="19">
        <f t="shared" si="4"/>
        <v>20.000000000000004</v>
      </c>
    </row>
    <row r="37" spans="1:27" x14ac:dyDescent="0.25">
      <c r="A37" s="1">
        <v>28</v>
      </c>
      <c r="B37" s="1">
        <v>1</v>
      </c>
      <c r="C37" s="1" t="str">
        <f t="shared" si="6"/>
        <v>1|2|1500000</v>
      </c>
      <c r="D37" s="1">
        <v>2</v>
      </c>
      <c r="E37" s="1">
        <v>2</v>
      </c>
      <c r="F37" s="1" t="str">
        <f t="shared" si="9"/>
        <v>2|1213|10</v>
      </c>
      <c r="G37" s="1">
        <v>0</v>
      </c>
      <c r="H37"/>
      <c r="I37" s="1">
        <v>3</v>
      </c>
      <c r="J37"/>
      <c r="K37" s="84">
        <f t="shared" si="14"/>
        <v>10</v>
      </c>
      <c r="L37" s="84">
        <f t="shared" si="10"/>
        <v>10</v>
      </c>
      <c r="M37"/>
      <c r="N37"/>
      <c r="O37" s="40" t="s">
        <v>391</v>
      </c>
      <c r="P37" s="11">
        <f t="shared" si="2"/>
        <v>1</v>
      </c>
      <c r="Q37" s="11">
        <f t="shared" si="3"/>
        <v>2</v>
      </c>
      <c r="R37" s="41">
        <v>1500000</v>
      </c>
      <c r="S37" s="19">
        <f t="shared" si="4"/>
        <v>10.000000000000002</v>
      </c>
    </row>
    <row r="38" spans="1:27" x14ac:dyDescent="0.25">
      <c r="A38" s="1">
        <v>29</v>
      </c>
      <c r="B38" s="1">
        <v>1</v>
      </c>
      <c r="C38" s="1" t="str">
        <f t="shared" si="6"/>
        <v>1|1|200</v>
      </c>
      <c r="D38" s="1">
        <v>2</v>
      </c>
      <c r="E38" s="1">
        <v>2</v>
      </c>
      <c r="F38" s="1" t="str">
        <f t="shared" si="9"/>
        <v>2|1213|20</v>
      </c>
      <c r="G38" s="1">
        <v>0</v>
      </c>
      <c r="H38"/>
      <c r="I38" s="1">
        <v>3</v>
      </c>
      <c r="J38"/>
      <c r="K38" s="84">
        <f t="shared" si="14"/>
        <v>20</v>
      </c>
      <c r="L38" s="84">
        <f t="shared" si="10"/>
        <v>20</v>
      </c>
      <c r="M38"/>
      <c r="N38"/>
      <c r="O38" s="99" t="s">
        <v>375</v>
      </c>
      <c r="P38" s="14">
        <f t="shared" si="2"/>
        <v>1</v>
      </c>
      <c r="Q38" s="14">
        <f t="shared" si="3"/>
        <v>1</v>
      </c>
      <c r="R38" s="45">
        <v>200</v>
      </c>
      <c r="S38" s="21">
        <f t="shared" si="4"/>
        <v>20</v>
      </c>
    </row>
    <row r="39" spans="1:27" x14ac:dyDescent="0.25">
      <c r="A39" s="1">
        <v>30</v>
      </c>
      <c r="B39" s="1">
        <v>2</v>
      </c>
      <c r="C39" s="1" t="str">
        <f t="shared" si="6"/>
        <v>2|1007|1</v>
      </c>
      <c r="D39" s="1">
        <v>2</v>
      </c>
      <c r="E39" s="1">
        <v>3</v>
      </c>
      <c r="F39" s="1" t="str">
        <f t="shared" si="9"/>
        <v>2|1213|30</v>
      </c>
      <c r="G39" s="1">
        <v>0</v>
      </c>
      <c r="I39" s="1">
        <v>1</v>
      </c>
      <c r="J39" s="1">
        <v>1</v>
      </c>
      <c r="K39" s="59">
        <v>30</v>
      </c>
      <c r="L39" s="84">
        <f t="shared" si="10"/>
        <v>33</v>
      </c>
      <c r="O39" s="40" t="s">
        <v>390</v>
      </c>
      <c r="P39" s="48">
        <f t="shared" si="2"/>
        <v>2</v>
      </c>
      <c r="Q39" s="48">
        <f t="shared" si="3"/>
        <v>1007</v>
      </c>
      <c r="R39" s="139">
        <v>1</v>
      </c>
      <c r="S39" s="50">
        <f t="shared" si="4"/>
        <v>33.333333333333336</v>
      </c>
    </row>
    <row r="40" spans="1:27" x14ac:dyDescent="0.25">
      <c r="A40" s="1">
        <v>31</v>
      </c>
      <c r="B40" s="1">
        <v>2</v>
      </c>
      <c r="C40" s="1" t="str">
        <f t="shared" si="6"/>
        <v>2|1006|1</v>
      </c>
      <c r="D40" s="1">
        <v>2</v>
      </c>
      <c r="E40" s="1">
        <v>3</v>
      </c>
      <c r="F40" s="1" t="str">
        <f t="shared" si="9"/>
        <v>2|1213|12</v>
      </c>
      <c r="G40" s="1">
        <v>0</v>
      </c>
      <c r="I40" s="1">
        <v>1</v>
      </c>
      <c r="K40" s="59">
        <v>12</v>
      </c>
      <c r="L40" s="84">
        <f t="shared" si="10"/>
        <v>13</v>
      </c>
      <c r="M40" s="1">
        <f>K40*5/2</f>
        <v>30</v>
      </c>
      <c r="O40" s="40" t="s">
        <v>378</v>
      </c>
      <c r="P40" s="11">
        <f t="shared" si="2"/>
        <v>2</v>
      </c>
      <c r="Q40" s="11">
        <f t="shared" si="3"/>
        <v>1006</v>
      </c>
      <c r="R40" s="41">
        <v>1</v>
      </c>
      <c r="S40" s="19">
        <f t="shared" si="4"/>
        <v>13.333333333333336</v>
      </c>
    </row>
    <row r="41" spans="1:27" x14ac:dyDescent="0.25">
      <c r="A41" s="1">
        <v>32</v>
      </c>
      <c r="B41" s="1">
        <v>2</v>
      </c>
      <c r="C41" s="1" t="str">
        <f t="shared" si="6"/>
        <v>1|2|3000000</v>
      </c>
      <c r="D41" s="1">
        <v>2</v>
      </c>
      <c r="E41" s="1">
        <v>3</v>
      </c>
      <c r="F41" s="1" t="str">
        <f t="shared" si="9"/>
        <v>2|1213|20</v>
      </c>
      <c r="G41" s="1">
        <v>0</v>
      </c>
      <c r="I41" s="1">
        <v>3</v>
      </c>
      <c r="K41" s="84">
        <f t="shared" ref="K41:K43" si="15">L41</f>
        <v>20</v>
      </c>
      <c r="L41" s="84">
        <f t="shared" si="10"/>
        <v>20</v>
      </c>
      <c r="O41" s="40" t="s">
        <v>391</v>
      </c>
      <c r="P41" s="11">
        <f t="shared" si="2"/>
        <v>1</v>
      </c>
      <c r="Q41" s="11">
        <f t="shared" si="3"/>
        <v>2</v>
      </c>
      <c r="R41" s="41">
        <v>3000000</v>
      </c>
      <c r="S41" s="19">
        <f t="shared" si="4"/>
        <v>20.000000000000004</v>
      </c>
    </row>
    <row r="42" spans="1:27" x14ac:dyDescent="0.25">
      <c r="A42" s="1">
        <v>33</v>
      </c>
      <c r="B42" s="1">
        <v>2</v>
      </c>
      <c r="C42" s="1" t="str">
        <f t="shared" si="6"/>
        <v>1|2|1500000</v>
      </c>
      <c r="D42" s="1">
        <v>2</v>
      </c>
      <c r="E42" s="1">
        <v>3</v>
      </c>
      <c r="F42" s="1" t="str">
        <f t="shared" si="9"/>
        <v>2|1213|10</v>
      </c>
      <c r="G42" s="1">
        <v>0</v>
      </c>
      <c r="H42"/>
      <c r="I42" s="1">
        <v>3</v>
      </c>
      <c r="J42"/>
      <c r="K42" s="84">
        <f t="shared" si="15"/>
        <v>10</v>
      </c>
      <c r="L42" s="84">
        <f t="shared" si="10"/>
        <v>10</v>
      </c>
      <c r="M42"/>
      <c r="N42"/>
      <c r="O42" s="40" t="s">
        <v>391</v>
      </c>
      <c r="P42" s="11">
        <f t="shared" si="2"/>
        <v>1</v>
      </c>
      <c r="Q42" s="11">
        <f t="shared" si="3"/>
        <v>2</v>
      </c>
      <c r="R42" s="41">
        <v>1500000</v>
      </c>
      <c r="S42" s="19">
        <f t="shared" si="4"/>
        <v>10.000000000000002</v>
      </c>
    </row>
    <row r="43" spans="1:27" x14ac:dyDescent="0.25">
      <c r="A43" s="1">
        <v>34</v>
      </c>
      <c r="B43" s="1">
        <v>2</v>
      </c>
      <c r="C43" s="1" t="str">
        <f t="shared" si="6"/>
        <v>1|1|200</v>
      </c>
      <c r="D43" s="1">
        <v>2</v>
      </c>
      <c r="E43" s="1">
        <v>3</v>
      </c>
      <c r="F43" s="1" t="str">
        <f t="shared" si="9"/>
        <v>2|1213|20</v>
      </c>
      <c r="G43" s="1">
        <v>0</v>
      </c>
      <c r="H43"/>
      <c r="I43" s="1">
        <v>3</v>
      </c>
      <c r="J43"/>
      <c r="K43" s="84">
        <f t="shared" si="15"/>
        <v>20</v>
      </c>
      <c r="L43" s="84">
        <f t="shared" si="10"/>
        <v>20</v>
      </c>
      <c r="M43"/>
      <c r="N43"/>
      <c r="O43" s="99" t="s">
        <v>375</v>
      </c>
      <c r="P43" s="14">
        <f t="shared" si="2"/>
        <v>1</v>
      </c>
      <c r="Q43" s="14">
        <f t="shared" si="3"/>
        <v>1</v>
      </c>
      <c r="R43" s="45">
        <v>200</v>
      </c>
      <c r="S43" s="21">
        <f t="shared" si="4"/>
        <v>20</v>
      </c>
    </row>
    <row r="44" spans="1:27" x14ac:dyDescent="0.25">
      <c r="O44" s="1"/>
      <c r="P44" s="1"/>
      <c r="Q44" s="1"/>
      <c r="R44" s="1"/>
      <c r="S44" s="1"/>
      <c r="W44" s="73"/>
    </row>
    <row r="45" spans="1:27" x14ac:dyDescent="0.25">
      <c r="J45" s="11"/>
      <c r="K45" s="11"/>
      <c r="L45" s="11"/>
      <c r="M45" s="11"/>
      <c r="N45" s="11"/>
      <c r="O45" s="11"/>
      <c r="P45" s="11"/>
      <c r="Q45" s="1"/>
      <c r="R45" s="1"/>
      <c r="S45" s="1"/>
    </row>
    <row r="46" spans="1:27" x14ac:dyDescent="0.25">
      <c r="J46" s="11"/>
      <c r="K46" s="134"/>
      <c r="L46" s="134"/>
      <c r="M46" s="134"/>
      <c r="N46" s="134"/>
      <c r="O46" s="134"/>
      <c r="P46" s="11"/>
      <c r="Q46" s="1"/>
      <c r="R46" s="1"/>
      <c r="S46" s="1"/>
      <c r="W46" s="73"/>
    </row>
    <row r="47" spans="1:27" x14ac:dyDescent="0.25">
      <c r="J47" s="11"/>
      <c r="K47" s="134"/>
      <c r="L47" s="135"/>
      <c r="M47" s="135"/>
      <c r="N47" s="135"/>
      <c r="O47" s="135"/>
      <c r="P47" s="11"/>
      <c r="Q47" s="1"/>
      <c r="R47" s="1"/>
      <c r="S47" s="1"/>
    </row>
    <row r="48" spans="1:27" x14ac:dyDescent="0.25">
      <c r="J48" s="11"/>
      <c r="K48" s="134"/>
      <c r="L48" s="135"/>
      <c r="M48" s="135"/>
      <c r="N48" s="135"/>
      <c r="O48" s="135"/>
      <c r="P48" s="11"/>
      <c r="Q48" s="1"/>
      <c r="R48" s="1"/>
      <c r="S48" s="1"/>
    </row>
    <row r="49" spans="10:19" x14ac:dyDescent="0.25">
      <c r="J49" s="11"/>
      <c r="K49" s="134"/>
      <c r="L49" s="135"/>
      <c r="M49" s="135"/>
      <c r="N49" s="135"/>
      <c r="O49" s="135"/>
      <c r="P49" s="11"/>
      <c r="Q49" s="1"/>
      <c r="R49" s="1"/>
      <c r="S49" s="1"/>
    </row>
    <row r="50" spans="10:19" x14ac:dyDescent="0.25">
      <c r="J50" s="11"/>
      <c r="K50" s="134"/>
      <c r="L50" s="135"/>
      <c r="M50" s="135"/>
      <c r="N50" s="135"/>
      <c r="O50" s="135"/>
      <c r="P50" s="11"/>
      <c r="Q50" s="1"/>
      <c r="R50" s="1"/>
      <c r="S50" s="1"/>
    </row>
    <row r="51" spans="10:19" x14ac:dyDescent="0.25">
      <c r="J51" s="11"/>
      <c r="K51" s="134"/>
      <c r="L51" s="135"/>
      <c r="M51" s="135"/>
      <c r="N51" s="135"/>
      <c r="O51" s="135"/>
      <c r="P51" s="11"/>
      <c r="Q51" s="1"/>
      <c r="R51" s="1"/>
      <c r="S51" s="1"/>
    </row>
    <row r="52" spans="10:19" x14ac:dyDescent="0.25">
      <c r="J52" s="11"/>
      <c r="K52" s="134"/>
      <c r="L52" s="135"/>
      <c r="M52" s="135"/>
      <c r="N52" s="135"/>
      <c r="O52" s="135"/>
      <c r="P52" s="11"/>
      <c r="Q52" s="1"/>
      <c r="R52" s="1"/>
      <c r="S52" s="1"/>
    </row>
    <row r="53" spans="10:19" x14ac:dyDescent="0.25">
      <c r="J53" s="11"/>
      <c r="K53" s="134"/>
      <c r="L53" s="135"/>
      <c r="M53" s="135"/>
      <c r="N53" s="135"/>
      <c r="O53" s="135"/>
      <c r="P53" s="11"/>
      <c r="Q53" s="1"/>
      <c r="R53" s="1"/>
      <c r="S53" s="1"/>
    </row>
    <row r="54" spans="10:19" x14ac:dyDescent="0.25">
      <c r="J54" s="11"/>
      <c r="K54" s="134"/>
      <c r="L54" s="135"/>
      <c r="M54" s="135"/>
      <c r="N54" s="135"/>
      <c r="O54" s="135"/>
      <c r="P54" s="11"/>
      <c r="Q54" s="1"/>
      <c r="R54" s="1"/>
      <c r="S54" s="1"/>
    </row>
    <row r="55" spans="10:19" x14ac:dyDescent="0.25">
      <c r="J55" s="11"/>
      <c r="K55" s="11"/>
      <c r="L55" s="11"/>
      <c r="M55" s="11"/>
      <c r="N55" s="11"/>
      <c r="O55" s="11"/>
      <c r="P55" s="11"/>
      <c r="Q55" s="1"/>
      <c r="R55" s="1"/>
      <c r="S55" s="1"/>
    </row>
    <row r="56" spans="10:19" x14ac:dyDescent="0.25">
      <c r="J56" s="11"/>
      <c r="K56" s="11"/>
      <c r="L56" s="11"/>
      <c r="M56" s="11"/>
      <c r="N56" s="11"/>
      <c r="O56" s="123"/>
      <c r="P56" s="123"/>
    </row>
    <row r="57" spans="10:19" x14ac:dyDescent="0.25">
      <c r="J57" s="11"/>
      <c r="K57" s="11"/>
      <c r="L57" s="11"/>
      <c r="M57" s="11"/>
      <c r="N57" s="11"/>
      <c r="O57" s="123"/>
      <c r="P57" s="123"/>
    </row>
  </sheetData>
  <phoneticPr fontId="45" type="noConversion"/>
  <conditionalFormatting sqref="J5">
    <cfRule type="containsText" dxfId="881" priority="11" operator="containsText" text=" ">
      <formula>NOT(ISERROR(SEARCH(" ",J5)))</formula>
    </cfRule>
  </conditionalFormatting>
  <conditionalFormatting sqref="J6">
    <cfRule type="containsText" dxfId="880" priority="10" operator="containsText" text=" ">
      <formula>NOT(ISERROR(SEARCH(" ",J6)))</formula>
    </cfRule>
  </conditionalFormatting>
  <conditionalFormatting sqref="J7">
    <cfRule type="containsText" dxfId="879" priority="9" operator="containsText" text=" ">
      <formula>NOT(ISERROR(SEARCH(" ",J7)))</formula>
    </cfRule>
  </conditionalFormatting>
  <conditionalFormatting sqref="W7">
    <cfRule type="containsText" dxfId="878" priority="192" operator="containsText" text=" ">
      <formula>NOT(ISERROR(SEARCH(" ",W7)))</formula>
    </cfRule>
  </conditionalFormatting>
  <conditionalFormatting sqref="X7">
    <cfRule type="containsText" dxfId="877" priority="202" operator="containsText" text=" ">
      <formula>NOT(ISERROR(SEARCH(" ",X7)))</formula>
    </cfRule>
  </conditionalFormatting>
  <conditionalFormatting sqref="J8">
    <cfRule type="containsText" dxfId="876" priority="8" operator="containsText" text=" ">
      <formula>NOT(ISERROR(SEARCH(" ",J8)))</formula>
    </cfRule>
  </conditionalFormatting>
  <conditionalFormatting sqref="J9">
    <cfRule type="containsText" dxfId="875" priority="7" operator="containsText" text=" ">
      <formula>NOT(ISERROR(SEARCH(" ",J9)))</formula>
    </cfRule>
  </conditionalFormatting>
  <conditionalFormatting sqref="J10">
    <cfRule type="containsText" dxfId="874" priority="6" operator="containsText" text=" ">
      <formula>NOT(ISERROR(SEARCH(" ",J10)))</formula>
    </cfRule>
  </conditionalFormatting>
  <conditionalFormatting sqref="J11">
    <cfRule type="containsText" dxfId="873" priority="5" operator="containsText" text=" ">
      <formula>NOT(ISERROR(SEARCH(" ",J11)))</formula>
    </cfRule>
  </conditionalFormatting>
  <conditionalFormatting sqref="J12">
    <cfRule type="containsText" dxfId="872" priority="4" operator="containsText" text=" ">
      <formula>NOT(ISERROR(SEARCH(" ",J12)))</formula>
    </cfRule>
  </conditionalFormatting>
  <conditionalFormatting sqref="Z12">
    <cfRule type="containsText" dxfId="871" priority="287" operator="containsText" text=" ">
      <formula>NOT(ISERROR(SEARCH(" ",Z12)))</formula>
    </cfRule>
  </conditionalFormatting>
  <conditionalFormatting sqref="J13">
    <cfRule type="containsText" dxfId="870" priority="3" operator="containsText" text=" ">
      <formula>NOT(ISERROR(SEARCH(" ",J13)))</formula>
    </cfRule>
  </conditionalFormatting>
  <conditionalFormatting sqref="O13">
    <cfRule type="containsText" dxfId="869" priority="47" operator="containsText" text=" ">
      <formula>NOT(ISERROR(SEARCH(" ",O13)))</formula>
    </cfRule>
  </conditionalFormatting>
  <conditionalFormatting sqref="O14">
    <cfRule type="containsText" dxfId="868" priority="46" operator="containsText" text=" ">
      <formula>NOT(ISERROR(SEARCH(" ",O14)))</formula>
    </cfRule>
    <cfRule type="containsText" dxfId="867" priority="52" operator="containsText" text=" ">
      <formula>NOT(ISERROR(SEARCH(" ",O14)))</formula>
    </cfRule>
  </conditionalFormatting>
  <conditionalFormatting sqref="O15">
    <cfRule type="containsText" dxfId="866" priority="45" operator="containsText" text=" ">
      <formula>NOT(ISERROR(SEARCH(" ",O15)))</formula>
    </cfRule>
    <cfRule type="containsText" dxfId="865" priority="49" operator="containsText" text=" ">
      <formula>NOT(ISERROR(SEARCH(" ",O15)))</formula>
    </cfRule>
  </conditionalFormatting>
  <conditionalFormatting sqref="O16">
    <cfRule type="containsText" dxfId="864" priority="48" operator="containsText" text=" ">
      <formula>NOT(ISERROR(SEARCH(" ",O16)))</formula>
    </cfRule>
  </conditionalFormatting>
  <conditionalFormatting sqref="O17">
    <cfRule type="containsText" dxfId="863" priority="53" operator="containsText" text=" ">
      <formula>NOT(ISERROR(SEARCH(" ",O17)))</formula>
    </cfRule>
  </conditionalFormatting>
  <conditionalFormatting sqref="V17:W17">
    <cfRule type="containsText" dxfId="862" priority="283" operator="containsText" text=" ">
      <formula>NOT(ISERROR(SEARCH(" ",V17)))</formula>
    </cfRule>
  </conditionalFormatting>
  <conditionalFormatting sqref="V18:W18">
    <cfRule type="containsText" dxfId="861" priority="282" operator="containsText" text=" ">
      <formula>NOT(ISERROR(SEARCH(" ",V18)))</formula>
    </cfRule>
  </conditionalFormatting>
  <conditionalFormatting sqref="O19">
    <cfRule type="containsText" dxfId="860" priority="54" operator="containsText" text=" ">
      <formula>NOT(ISERROR(SEARCH(" ",O19)))</formula>
    </cfRule>
  </conditionalFormatting>
  <conditionalFormatting sqref="Z19">
    <cfRule type="containsText" dxfId="859" priority="281" operator="containsText" text=" ">
      <formula>NOT(ISERROR(SEARCH(" ",Z19)))</formula>
    </cfRule>
  </conditionalFormatting>
  <conditionalFormatting sqref="O29">
    <cfRule type="containsText" dxfId="858" priority="29" operator="containsText" text=" ">
      <formula>NOT(ISERROR(SEARCH(" ",O29)))</formula>
    </cfRule>
  </conditionalFormatting>
  <conditionalFormatting sqref="O30">
    <cfRule type="containsText" dxfId="857" priority="67" operator="containsText" text=" ">
      <formula>NOT(ISERROR(SEARCH(" ",O30)))</formula>
    </cfRule>
  </conditionalFormatting>
  <conditionalFormatting sqref="O31">
    <cfRule type="containsText" dxfId="856" priority="73" operator="containsText" text=" ">
      <formula>NOT(ISERROR(SEARCH(" ",O31)))</formula>
    </cfRule>
  </conditionalFormatting>
  <conditionalFormatting sqref="R31">
    <cfRule type="containsText" dxfId="855" priority="63" operator="containsText" text=" ">
      <formula>NOT(ISERROR(SEARCH(" ",R31)))</formula>
    </cfRule>
  </conditionalFormatting>
  <conditionalFormatting sqref="O32">
    <cfRule type="containsText" dxfId="854" priority="70" operator="containsText" text=" ">
      <formula>NOT(ISERROR(SEARCH(" ",O32)))</formula>
    </cfRule>
  </conditionalFormatting>
  <conditionalFormatting sqref="R32">
    <cfRule type="containsText" dxfId="853" priority="68" operator="containsText" text=" ">
      <formula>NOT(ISERROR(SEARCH(" ",R32)))</formula>
    </cfRule>
  </conditionalFormatting>
  <conditionalFormatting sqref="O33">
    <cfRule type="containsText" dxfId="852" priority="71" operator="containsText" text=" ">
      <formula>NOT(ISERROR(SEARCH(" ",O33)))</formula>
    </cfRule>
  </conditionalFormatting>
  <conditionalFormatting sqref="O34">
    <cfRule type="containsText" dxfId="851" priority="37" operator="containsText" text=" ">
      <formula>NOT(ISERROR(SEARCH(" ",O34)))</formula>
    </cfRule>
  </conditionalFormatting>
  <conditionalFormatting sqref="O35">
    <cfRule type="containsText" dxfId="850" priority="31" operator="containsText" text=" ">
      <formula>NOT(ISERROR(SEARCH(" ",O35)))</formula>
    </cfRule>
  </conditionalFormatting>
  <conditionalFormatting sqref="O36">
    <cfRule type="containsText" dxfId="849" priority="36" operator="containsText" text=" ">
      <formula>NOT(ISERROR(SEARCH(" ",O36)))</formula>
    </cfRule>
  </conditionalFormatting>
  <conditionalFormatting sqref="R36">
    <cfRule type="containsText" dxfId="848" priority="30" operator="containsText" text=" ">
      <formula>NOT(ISERROR(SEARCH(" ",R36)))</formula>
    </cfRule>
  </conditionalFormatting>
  <conditionalFormatting sqref="O37">
    <cfRule type="containsText" dxfId="847" priority="34" operator="containsText" text=" ">
      <formula>NOT(ISERROR(SEARCH(" ",O37)))</formula>
    </cfRule>
  </conditionalFormatting>
  <conditionalFormatting sqref="R37">
    <cfRule type="containsText" dxfId="846" priority="32" operator="containsText" text=" ">
      <formula>NOT(ISERROR(SEARCH(" ",R37)))</formula>
    </cfRule>
  </conditionalFormatting>
  <conditionalFormatting sqref="O38">
    <cfRule type="containsText" dxfId="845" priority="35" operator="containsText" text=" ">
      <formula>NOT(ISERROR(SEARCH(" ",O38)))</formula>
    </cfRule>
  </conditionalFormatting>
  <conditionalFormatting sqref="O39">
    <cfRule type="containsText" dxfId="844" priority="19" operator="containsText" text=" ">
      <formula>NOT(ISERROR(SEARCH(" ",O39)))</formula>
    </cfRule>
  </conditionalFormatting>
  <conditionalFormatting sqref="O40">
    <cfRule type="containsText" dxfId="843" priority="20" operator="containsText" text=" ">
      <formula>NOT(ISERROR(SEARCH(" ",O40)))</formula>
    </cfRule>
  </conditionalFormatting>
  <conditionalFormatting sqref="O41">
    <cfRule type="containsText" dxfId="842" priority="23" operator="containsText" text=" ">
      <formula>NOT(ISERROR(SEARCH(" ",O41)))</formula>
    </cfRule>
  </conditionalFormatting>
  <conditionalFormatting sqref="R41">
    <cfRule type="containsText" dxfId="841" priority="16" operator="containsText" text=" ">
      <formula>NOT(ISERROR(SEARCH(" ",R41)))</formula>
    </cfRule>
  </conditionalFormatting>
  <conditionalFormatting sqref="O42">
    <cfRule type="containsText" dxfId="840" priority="21" operator="containsText" text=" ">
      <formula>NOT(ISERROR(SEARCH(" ",O42)))</formula>
    </cfRule>
  </conditionalFormatting>
  <conditionalFormatting sqref="R42">
    <cfRule type="containsText" dxfId="839" priority="17" operator="containsText" text=" ">
      <formula>NOT(ISERROR(SEARCH(" ",R42)))</formula>
    </cfRule>
  </conditionalFormatting>
  <conditionalFormatting sqref="O43">
    <cfRule type="containsText" dxfId="838" priority="22" operator="containsText" text=" ">
      <formula>NOT(ISERROR(SEARCH(" ",O43)))</formula>
    </cfRule>
  </conditionalFormatting>
  <conditionalFormatting sqref="C13:C20">
    <cfRule type="containsText" dxfId="837" priority="57" operator="containsText" text=" ">
      <formula>NOT(ISERROR(SEARCH(" ",C13)))</formula>
    </cfRule>
  </conditionalFormatting>
  <conditionalFormatting sqref="C34:C38">
    <cfRule type="containsText" dxfId="836" priority="41" operator="containsText" text=" ">
      <formula>NOT(ISERROR(SEARCH(" ",C34)))</formula>
    </cfRule>
  </conditionalFormatting>
  <conditionalFormatting sqref="E5:E43">
    <cfRule type="colorScale" priority="13">
      <colorScale>
        <cfvo type="min"/>
        <cfvo type="percentile" val="50"/>
        <cfvo type="max"/>
        <color rgb="FFF8696B"/>
        <color rgb="FFFCFCFF"/>
        <color rgb="FF63BE7B"/>
      </colorScale>
    </cfRule>
  </conditionalFormatting>
  <conditionalFormatting sqref="F13:F20">
    <cfRule type="containsText" dxfId="835" priority="58" operator="containsText" text=" ">
      <formula>NOT(ISERROR(SEARCH(" ",F13)))</formula>
    </cfRule>
  </conditionalFormatting>
  <conditionalFormatting sqref="F34:F38">
    <cfRule type="containsText" dxfId="834" priority="42" operator="containsText" text=" ">
      <formula>NOT(ISERROR(SEARCH(" ",F34)))</formula>
    </cfRule>
  </conditionalFormatting>
  <conditionalFormatting sqref="J5:J8">
    <cfRule type="containsText" dxfId="833" priority="2" operator="containsText" text=" ">
      <formula>NOT(ISERROR(SEARCH(" ",J5)))</formula>
    </cfRule>
  </conditionalFormatting>
  <conditionalFormatting sqref="J9:J12">
    <cfRule type="containsText" dxfId="832" priority="1" operator="containsText" text=" ">
      <formula>NOT(ISERROR(SEARCH(" ",J9)))</formula>
    </cfRule>
  </conditionalFormatting>
  <conditionalFormatting sqref="K21:K28">
    <cfRule type="containsText" dxfId="831" priority="12" operator="containsText" text=" ">
      <formula>NOT(ISERROR(SEARCH(" ",K21)))</formula>
    </cfRule>
  </conditionalFormatting>
  <conditionalFormatting sqref="K39:K43">
    <cfRule type="containsText" dxfId="830" priority="15" operator="containsText" text=" ">
      <formula>NOT(ISERROR(SEARCH(" ",K39)))</formula>
    </cfRule>
  </conditionalFormatting>
  <conditionalFormatting sqref="L21:L28">
    <cfRule type="containsText" dxfId="829" priority="24" operator="containsText" text=" ">
      <formula>NOT(ISERROR(SEARCH(" ",L21)))</formula>
    </cfRule>
  </conditionalFormatting>
  <conditionalFormatting sqref="L34:L38">
    <cfRule type="containsText" dxfId="828" priority="40" operator="containsText" text=" ">
      <formula>NOT(ISERROR(SEARCH(" ",L34)))</formula>
    </cfRule>
  </conditionalFormatting>
  <conditionalFormatting sqref="L39:L43">
    <cfRule type="containsText" dxfId="827" priority="14" operator="containsText" text=" ">
      <formula>NOT(ISERROR(SEARCH(" ",L39)))</formula>
    </cfRule>
  </conditionalFormatting>
  <conditionalFormatting sqref="M21:M28">
    <cfRule type="containsText" dxfId="826" priority="76" operator="containsText" text=" ">
      <formula>NOT(ISERROR(SEARCH(" ",M21)))</formula>
    </cfRule>
  </conditionalFormatting>
  <conditionalFormatting sqref="N7:N11">
    <cfRule type="containsText" dxfId="825" priority="83" operator="containsText" text=" ">
      <formula>NOT(ISERROR(SEARCH(" ",N7)))</formula>
    </cfRule>
  </conditionalFormatting>
  <conditionalFormatting sqref="N15:N19">
    <cfRule type="containsText" dxfId="824" priority="60" operator="containsText" text=" ">
      <formula>NOT(ISERROR(SEARCH(" ",N15)))</formula>
    </cfRule>
  </conditionalFormatting>
  <conditionalFormatting sqref="O5:O8">
    <cfRule type="containsText" dxfId="823" priority="62" operator="containsText" text=" ">
      <formula>NOT(ISERROR(SEARCH(" ",O5)))</formula>
    </cfRule>
  </conditionalFormatting>
  <conditionalFormatting sqref="O9:O12">
    <cfRule type="containsText" dxfId="822" priority="77" operator="containsText" text=" ">
      <formula>NOT(ISERROR(SEARCH(" ",O9)))</formula>
    </cfRule>
  </conditionalFormatting>
  <conditionalFormatting sqref="O21:O24">
    <cfRule type="containsText" dxfId="821" priority="27" operator="containsText" text=" ">
      <formula>NOT(ISERROR(SEARCH(" ",O21)))</formula>
    </cfRule>
  </conditionalFormatting>
  <conditionalFormatting sqref="O25:O28">
    <cfRule type="containsText" dxfId="820" priority="28" operator="containsText" text=" ">
      <formula>NOT(ISERROR(SEARCH(" ",O25)))</formula>
    </cfRule>
  </conditionalFormatting>
  <conditionalFormatting sqref="R11:R12">
    <cfRule type="containsText" dxfId="819" priority="65" operator="containsText" text=" ">
      <formula>NOT(ISERROR(SEARCH(" ",R11)))</formula>
    </cfRule>
  </conditionalFormatting>
  <conditionalFormatting sqref="R19:R20">
    <cfRule type="containsText" dxfId="818" priority="50" operator="containsText" text=" ">
      <formula>NOT(ISERROR(SEARCH(" ",R19)))</formula>
    </cfRule>
  </conditionalFormatting>
  <conditionalFormatting sqref="R21:R26">
    <cfRule type="containsText" dxfId="817" priority="26" operator="containsText" text=" ">
      <formula>NOT(ISERROR(SEARCH(" ",R21)))</formula>
    </cfRule>
  </conditionalFormatting>
  <conditionalFormatting sqref="R27:R28">
    <cfRule type="containsText" dxfId="816" priority="25" operator="containsText" text=" ">
      <formula>NOT(ISERROR(SEARCH(" ",R27)))</formula>
    </cfRule>
  </conditionalFormatting>
  <conditionalFormatting sqref="X8:X12">
    <cfRule type="containsText" dxfId="815" priority="288" operator="containsText" text=" ">
      <formula>NOT(ISERROR(SEARCH(" ",X8)))</formula>
    </cfRule>
  </conditionalFormatting>
  <conditionalFormatting sqref="X13:X16">
    <cfRule type="containsText" dxfId="814" priority="285" operator="containsText" text=" ">
      <formula>NOT(ISERROR(SEARCH(" ",X13)))</formula>
    </cfRule>
  </conditionalFormatting>
  <conditionalFormatting sqref="Z8:Z11">
    <cfRule type="containsText" dxfId="813" priority="289" operator="containsText" text=" ">
      <formula>NOT(ISERROR(SEARCH(" ",Z8)))</formula>
    </cfRule>
  </conditionalFormatting>
  <conditionalFormatting sqref="Z13:Z16">
    <cfRule type="containsText" dxfId="812" priority="286" operator="containsText" text=" ">
      <formula>NOT(ISERROR(SEARCH(" ",Z13)))</formula>
    </cfRule>
  </conditionalFormatting>
  <conditionalFormatting sqref="AJ8:AJ11">
    <cfRule type="containsText" dxfId="811" priority="294" operator="containsText" text=" ">
      <formula>NOT(ISERROR(SEARCH(" ",AJ8)))</formula>
    </cfRule>
  </conditionalFormatting>
  <conditionalFormatting sqref="AJ21:AJ24">
    <cfRule type="containsText" dxfId="810" priority="291" operator="containsText" text=" ">
      <formula>NOT(ISERROR(SEARCH(" ",AJ21)))</formula>
    </cfRule>
  </conditionalFormatting>
  <conditionalFormatting sqref="AL8:AL11">
    <cfRule type="containsText" dxfId="809" priority="295" operator="containsText" text=" ">
      <formula>NOT(ISERROR(SEARCH(" ",AL8)))</formula>
    </cfRule>
  </conditionalFormatting>
  <conditionalFormatting sqref="AL12:AL20">
    <cfRule type="containsText" dxfId="808" priority="293" operator="containsText" text=" ">
      <formula>NOT(ISERROR(SEARCH(" ",AL12)))</formula>
    </cfRule>
  </conditionalFormatting>
  <conditionalFormatting sqref="AL21:AL24">
    <cfRule type="containsText" dxfId="807" priority="292" operator="containsText" text=" ">
      <formula>NOT(ISERROR(SEARCH(" ",AL21)))</formula>
    </cfRule>
  </conditionalFormatting>
  <conditionalFormatting sqref="X17:Z18 U25:U26 U4:Z6 Y7:Z7 U7:V7 U8:W12 U13:U20 Y8:Y16 U1:U3 W3:Z3">
    <cfRule type="containsText" dxfId="806" priority="290" operator="containsText" text=" ">
      <formula>NOT(ISERROR(SEARCH(" ",U1)))</formula>
    </cfRule>
  </conditionalFormatting>
  <conditionalFormatting sqref="V1 AA1:AB1 W1:Z2 AB2">
    <cfRule type="containsText" dxfId="805" priority="121" operator="containsText" text=" ">
      <formula>NOT(ISERROR(SEARCH(" ",V1)))</formula>
    </cfRule>
  </conditionalFormatting>
  <conditionalFormatting sqref="AK8:AK11 AK21:AK24 AI21:AI24 AI12:AK20 AI8:AI11 AI4:AL7">
    <cfRule type="containsText" dxfId="804" priority="296" operator="containsText" text=" ">
      <formula>NOT(ISERROR(SEARCH(" ",AI4)))</formula>
    </cfRule>
  </conditionalFormatting>
  <conditionalFormatting sqref="AN5:XFD5 AF5:AH6 AE25:XFD1048576 AF12:AH24 AN12:XFD24 F44:N45 AM6 A44:E1048576 F55:N1048576 F46:J54">
    <cfRule type="containsText" dxfId="803" priority="306" operator="containsText" text=" ">
      <formula>NOT(ISERROR(SEARCH(" ",A5)))</formula>
    </cfRule>
  </conditionalFormatting>
  <conditionalFormatting sqref="I8 H8:H12 B29:B33 N12 N5:N6 M29:N33 G8:G11 I29:K33 N21:N28 H21:H28 I39:J43 M39:N43 B39:B43 D5:E12 D21:E33 D39:E43 G5:I7">
    <cfRule type="containsText" dxfId="802" priority="84" operator="containsText" text=" ">
      <formula>NOT(ISERROR(SEARCH(" ",B5)))</formula>
    </cfRule>
  </conditionalFormatting>
  <conditionalFormatting sqref="C5:C12 C21:C33 C39:C43">
    <cfRule type="containsText" dxfId="801" priority="80" operator="containsText" text=" ">
      <formula>NOT(ISERROR(SEARCH(" ",C5)))</formula>
    </cfRule>
  </conditionalFormatting>
  <conditionalFormatting sqref="D5:E12 D21:E33 D39:E43">
    <cfRule type="colorScale" priority="69">
      <colorScale>
        <cfvo type="min"/>
        <cfvo type="percentile" val="50"/>
        <cfvo type="max"/>
        <color rgb="FFF8696B"/>
        <color rgb="FFFFEB84"/>
        <color rgb="FF63BE7B"/>
      </colorScale>
    </cfRule>
  </conditionalFormatting>
  <conditionalFormatting sqref="F5:F12 F21:F33 F39:F43">
    <cfRule type="containsText" dxfId="800" priority="81" operator="containsText" text=" ">
      <formula>NOT(ISERROR(SEARCH(" ",F5)))</formula>
    </cfRule>
  </conditionalFormatting>
  <conditionalFormatting sqref="K5:M12 L29:L33">
    <cfRule type="containsText" dxfId="799" priority="79" operator="containsText" text=" ">
      <formula>NOT(ISERROR(SEARCH(" ",K5)))</formula>
    </cfRule>
  </conditionalFormatting>
  <conditionalFormatting sqref="P5:S10 P11:Q12 S11:S12">
    <cfRule type="containsText" dxfId="798" priority="78" operator="containsText" text=" ">
      <formula>NOT(ISERROR(SEARCH(" ",P5)))</formula>
    </cfRule>
  </conditionalFormatting>
  <conditionalFormatting sqref="AN6:XFD6 AM5 AM7:AM24">
    <cfRule type="containsText" dxfId="797" priority="305" operator="containsText" text=" ">
      <formula>NOT(ISERROR(SEARCH(" ",AM5)))</formula>
    </cfRule>
  </conditionalFormatting>
  <conditionalFormatting sqref="AF7:AH7 AN7:XFD7">
    <cfRule type="containsText" dxfId="796" priority="304" operator="containsText" text=" ">
      <formula>NOT(ISERROR(SEARCH(" ",AF7)))</formula>
    </cfRule>
  </conditionalFormatting>
  <conditionalFormatting sqref="AF8:AH8 AN8:XFD8">
    <cfRule type="containsText" dxfId="795" priority="303" operator="containsText" text=" ">
      <formula>NOT(ISERROR(SEARCH(" ",AF8)))</formula>
    </cfRule>
  </conditionalFormatting>
  <conditionalFormatting sqref="G12 H29:H33 I21:J28 G21:G33 G39:H43 I9:I12">
    <cfRule type="containsText" dxfId="794" priority="82" operator="containsText" text=" ">
      <formula>NOT(ISERROR(SEARCH(" ",G9)))</formula>
    </cfRule>
  </conditionalFormatting>
  <conditionalFormatting sqref="AF9:AH9 AN9:XFD9">
    <cfRule type="containsText" dxfId="793" priority="302" operator="containsText" text=" ">
      <formula>NOT(ISERROR(SEARCH(" ",AF9)))</formula>
    </cfRule>
  </conditionalFormatting>
  <conditionalFormatting sqref="AF10:AH10 AN10:XFD10">
    <cfRule type="containsText" dxfId="792" priority="301" operator="containsText" text=" ">
      <formula>NOT(ISERROR(SEARCH(" ",AF10)))</formula>
    </cfRule>
  </conditionalFormatting>
  <conditionalFormatting sqref="AF11:AH11 AN11:XFD11">
    <cfRule type="containsText" dxfId="791" priority="300" operator="containsText" text=" ">
      <formula>NOT(ISERROR(SEARCH(" ",AF11)))</formula>
    </cfRule>
  </conditionalFormatting>
  <conditionalFormatting sqref="D13:E20">
    <cfRule type="colorScale" priority="51">
      <colorScale>
        <cfvo type="min"/>
        <cfvo type="percentile" val="50"/>
        <cfvo type="max"/>
        <color rgb="FFF8696B"/>
        <color rgb="FFFFEB84"/>
        <color rgb="FF63BE7B"/>
      </colorScale>
    </cfRule>
  </conditionalFormatting>
  <conditionalFormatting sqref="G13:J15 I16:J16 H16:H20 N20 N13:N14 G16:G19 D13:E20">
    <cfRule type="containsText" dxfId="790" priority="61" operator="containsText" text=" ">
      <formula>NOT(ISERROR(SEARCH(" ",D13)))</formula>
    </cfRule>
  </conditionalFormatting>
  <conditionalFormatting sqref="K13:M20">
    <cfRule type="containsText" dxfId="789" priority="56" operator="containsText" text=" ">
      <formula>NOT(ISERROR(SEARCH(" ",K13)))</formula>
    </cfRule>
  </conditionalFormatting>
  <conditionalFormatting sqref="O18:S18 P13:S17 P19:Q19 O20:Q20 S19:S20">
    <cfRule type="containsText" dxfId="788" priority="55" operator="containsText" text=" ">
      <formula>NOT(ISERROR(SEARCH(" ",O13)))</formula>
    </cfRule>
  </conditionalFormatting>
  <conditionalFormatting sqref="V19:Y19 U27:U43 U21:U24 V13:W16 U44:AD1048576 AB26:AD43 AA18:AA34 V20:Z34">
    <cfRule type="containsText" dxfId="787" priority="242" operator="containsText" text=" ">
      <formula>NOT(ISERROR(SEARCH(" ",U13)))</formula>
    </cfRule>
  </conditionalFormatting>
  <conditionalFormatting sqref="G20 I17:J20">
    <cfRule type="containsText" dxfId="786" priority="59" operator="containsText" text=" ">
      <formula>NOT(ISERROR(SEARCH(" ",G17)))</formula>
    </cfRule>
  </conditionalFormatting>
  <conditionalFormatting sqref="P21:Q22 S21:S33 P29:Q33">
    <cfRule type="containsText" dxfId="785" priority="75" operator="containsText" text=" ">
      <formula>NOT(ISERROR(SEARCH(" ",P21)))</formula>
    </cfRule>
  </conditionalFormatting>
  <conditionalFormatting sqref="P23:Q24">
    <cfRule type="containsText" dxfId="784" priority="64" operator="containsText" text=" ">
      <formula>NOT(ISERROR(SEARCH(" ",P23)))</formula>
    </cfRule>
  </conditionalFormatting>
  <conditionalFormatting sqref="P25:Q28">
    <cfRule type="containsText" dxfId="783" priority="66" operator="containsText" text=" ">
      <formula>NOT(ISERROR(SEARCH(" ",P25)))</formula>
    </cfRule>
  </conditionalFormatting>
  <conditionalFormatting sqref="R29:R30 R33">
    <cfRule type="containsText" dxfId="782" priority="74" operator="containsText" text=" ">
      <formula>NOT(ISERROR(SEARCH(" ",R29)))</formula>
    </cfRule>
  </conditionalFormatting>
  <conditionalFormatting sqref="M34:N38 I34:K38 B34:B38 D34:E38">
    <cfRule type="containsText" dxfId="781" priority="44" operator="containsText" text=" ">
      <formula>NOT(ISERROR(SEARCH(" ",B34)))</formula>
    </cfRule>
  </conditionalFormatting>
  <conditionalFormatting sqref="D34:E38">
    <cfRule type="colorScale" priority="33">
      <colorScale>
        <cfvo type="min"/>
        <cfvo type="percentile" val="50"/>
        <cfvo type="max"/>
        <color rgb="FFF8696B"/>
        <color rgb="FFFFEB84"/>
        <color rgb="FF63BE7B"/>
      </colorScale>
    </cfRule>
  </conditionalFormatting>
  <conditionalFormatting sqref="G34:H38">
    <cfRule type="containsText" dxfId="780" priority="43" operator="containsText" text=" ">
      <formula>NOT(ISERROR(SEARCH(" ",G34)))</formula>
    </cfRule>
  </conditionalFormatting>
  <conditionalFormatting sqref="S34:S38 P34:Q38">
    <cfRule type="containsText" dxfId="779" priority="39" operator="containsText" text=" ">
      <formula>NOT(ISERROR(SEARCH(" ",P34)))</formula>
    </cfRule>
  </conditionalFormatting>
  <conditionalFormatting sqref="R34:R35 R38">
    <cfRule type="containsText" dxfId="778" priority="38" operator="containsText" text=" ">
      <formula>NOT(ISERROR(SEARCH(" ",R34)))</formula>
    </cfRule>
  </conditionalFormatting>
  <conditionalFormatting sqref="P39:Q43 S39:S43">
    <cfRule type="containsText" dxfId="777" priority="72" operator="containsText" text=" ">
      <formula>NOT(ISERROR(SEARCH(" ",P39)))</formula>
    </cfRule>
  </conditionalFormatting>
  <conditionalFormatting sqref="R39:R40 R43">
    <cfRule type="containsText" dxfId="776" priority="18" operator="containsText" text=" ">
      <formula>NOT(ISERROR(SEARCH(" ",R39)))</formula>
    </cfRule>
  </conditionalFormatting>
  <conditionalFormatting sqref="O44:S45 O55:S55 P46:S54">
    <cfRule type="containsText" dxfId="775" priority="284" operator="containsText" text=" ">
      <formula>NOT(ISERROR(SEARCH(" ",O44)))</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G234"/>
  <sheetViews>
    <sheetView tabSelected="1" zoomScale="80" zoomScaleNormal="80" workbookViewId="0">
      <pane xSplit="9" ySplit="4" topLeftCell="J212" activePane="bottomRight" state="frozen"/>
      <selection pane="topRight" activeCell="K1" sqref="K1"/>
      <selection pane="bottomLeft" activeCell="A5" sqref="A5"/>
      <selection pane="bottomRight" activeCell="O229" sqref="O229"/>
    </sheetView>
  </sheetViews>
  <sheetFormatPr defaultColWidth="9" defaultRowHeight="15.6" x14ac:dyDescent="0.25"/>
  <cols>
    <col min="1" max="1" width="4.77734375" style="125" customWidth="1"/>
    <col min="2" max="2" width="10" style="125" customWidth="1"/>
    <col min="3" max="3" width="12.88671875" style="125" customWidth="1"/>
    <col min="4" max="4" width="31.77734375" style="125" customWidth="1"/>
    <col min="5" max="5" width="10.5546875" style="125" customWidth="1"/>
    <col min="6" max="6" width="11.44140625" style="392" customWidth="1"/>
    <col min="7" max="7" width="9" style="125" customWidth="1"/>
    <col min="8" max="8" width="33.88671875" style="125" customWidth="1"/>
    <col min="9" max="9" width="10.88671875" style="392" customWidth="1"/>
    <col min="10" max="10" width="8.5546875" style="125" bestFit="1" customWidth="1"/>
    <col min="11" max="11" width="12" style="125" customWidth="1"/>
    <col min="12" max="12" width="15.5546875" style="125" customWidth="1"/>
    <col min="13" max="13" width="13.33203125" style="125" customWidth="1"/>
    <col min="14" max="14" width="25" style="125" bestFit="1" customWidth="1"/>
    <col min="15" max="15" width="12.109375" style="125" customWidth="1"/>
    <col min="16" max="16" width="27.44140625" style="125" bestFit="1" customWidth="1"/>
    <col min="17" max="17" width="13.21875" style="125" customWidth="1"/>
    <col min="18" max="18" width="27.44140625" style="125" bestFit="1" customWidth="1"/>
    <col min="19" max="19" width="17.109375" style="125" customWidth="1"/>
    <col min="20" max="20" width="15.6640625" style="125" customWidth="1"/>
    <col min="21" max="21" width="12.88671875" style="125" customWidth="1"/>
    <col min="22" max="75" width="16.77734375" style="125" customWidth="1"/>
    <col min="76" max="76" width="18.33203125" style="125" bestFit="1" customWidth="1"/>
    <col min="77" max="77" width="14.6640625" style="125" bestFit="1" customWidth="1"/>
    <col min="78" max="89" width="16.77734375" style="125" customWidth="1"/>
    <col min="90" max="90" width="18.33203125" style="125" bestFit="1" customWidth="1"/>
    <col min="91" max="91" width="14.6640625" style="125" bestFit="1" customWidth="1"/>
    <col min="92" max="92" width="16.33203125" style="125" bestFit="1" customWidth="1"/>
    <col min="93" max="95" width="16.77734375" style="125" customWidth="1"/>
    <col min="96" max="96" width="18.33203125" style="125" bestFit="1" customWidth="1"/>
    <col min="97" max="97" width="14.6640625" style="125" bestFit="1" customWidth="1"/>
    <col min="98" max="109" width="16.77734375" style="125" customWidth="1"/>
    <col min="110" max="110" width="18.33203125" style="125" bestFit="1" customWidth="1"/>
    <col min="111" max="111" width="14.6640625" style="125" bestFit="1" customWidth="1"/>
    <col min="112" max="113" width="16.77734375" style="125" customWidth="1"/>
    <col min="114" max="114" width="11.33203125" style="125" customWidth="1"/>
    <col min="115" max="115" width="12.33203125" style="125" customWidth="1"/>
    <col min="116" max="116" width="9" style="393"/>
    <col min="117" max="117" width="16.77734375" style="125" customWidth="1"/>
    <col min="118" max="121" width="9" style="125"/>
    <col min="122" max="122" width="10.21875" style="125" bestFit="1" customWidth="1"/>
    <col min="123" max="123" width="8.88671875" style="125" bestFit="1" customWidth="1"/>
    <col min="124" max="124" width="7.109375" style="125" bestFit="1" customWidth="1"/>
    <col min="125" max="125" width="6.109375" style="125" bestFit="1" customWidth="1"/>
    <col min="126" max="126" width="10.21875" style="125" bestFit="1" customWidth="1"/>
    <col min="127" max="127" width="8.88671875" style="125" bestFit="1" customWidth="1"/>
    <col min="128" max="128" width="7.109375" style="125" bestFit="1" customWidth="1"/>
    <col min="129" max="129" width="6.109375" style="125" bestFit="1" customWidth="1"/>
    <col min="130" max="132" width="9" style="125"/>
    <col min="133" max="133" width="14.33203125" style="125" bestFit="1" customWidth="1"/>
    <col min="134" max="16384" width="9" style="125"/>
  </cols>
  <sheetData>
    <row r="1" spans="1:137" x14ac:dyDescent="0.25">
      <c r="A1" s="126" t="s">
        <v>0</v>
      </c>
      <c r="B1" s="126" t="s">
        <v>2</v>
      </c>
      <c r="C1" s="125" t="s">
        <v>2</v>
      </c>
      <c r="D1" s="125" t="s">
        <v>0</v>
      </c>
      <c r="E1" s="125" t="s">
        <v>2</v>
      </c>
      <c r="F1" s="392" t="s">
        <v>2</v>
      </c>
      <c r="G1" s="125" t="s">
        <v>2</v>
      </c>
      <c r="H1" s="125" t="s">
        <v>2</v>
      </c>
      <c r="I1" s="392" t="s">
        <v>2</v>
      </c>
      <c r="J1" s="125" t="s">
        <v>2</v>
      </c>
      <c r="K1" s="125" t="s">
        <v>0</v>
      </c>
      <c r="L1" s="125" t="s">
        <v>0</v>
      </c>
      <c r="M1" s="125" t="s">
        <v>0</v>
      </c>
      <c r="N1" s="125" t="s">
        <v>0</v>
      </c>
      <c r="O1" s="125" t="s">
        <v>0</v>
      </c>
      <c r="P1" s="125" t="s">
        <v>0</v>
      </c>
      <c r="Q1" s="125" t="s">
        <v>0</v>
      </c>
      <c r="R1" s="125" t="s">
        <v>0</v>
      </c>
      <c r="S1" s="125" t="s">
        <v>0</v>
      </c>
      <c r="T1" s="125" t="s">
        <v>0</v>
      </c>
      <c r="U1" s="125" t="s">
        <v>0</v>
      </c>
      <c r="V1" s="125" t="s">
        <v>0</v>
      </c>
      <c r="W1" s="125" t="s">
        <v>0</v>
      </c>
      <c r="X1" s="125" t="s">
        <v>0</v>
      </c>
      <c r="Y1" s="125" t="s">
        <v>0</v>
      </c>
      <c r="Z1" s="125" t="s">
        <v>0</v>
      </c>
      <c r="AA1" s="125" t="s">
        <v>0</v>
      </c>
      <c r="AB1" s="125" t="s">
        <v>0</v>
      </c>
      <c r="AC1" s="125" t="s">
        <v>0</v>
      </c>
      <c r="AD1" s="125" t="s">
        <v>0</v>
      </c>
      <c r="AE1" s="125" t="s">
        <v>0</v>
      </c>
      <c r="AF1" s="125" t="s">
        <v>0</v>
      </c>
      <c r="AG1" s="125" t="s">
        <v>0</v>
      </c>
      <c r="AH1" s="125" t="s">
        <v>0</v>
      </c>
      <c r="AI1" s="125" t="s">
        <v>0</v>
      </c>
      <c r="AJ1" s="125" t="s">
        <v>0</v>
      </c>
      <c r="AK1" s="125" t="s">
        <v>0</v>
      </c>
      <c r="AL1" s="125" t="s">
        <v>0</v>
      </c>
      <c r="AM1" s="125" t="s">
        <v>0</v>
      </c>
      <c r="AN1" s="125" t="s">
        <v>0</v>
      </c>
      <c r="AO1" s="125" t="s">
        <v>0</v>
      </c>
      <c r="AP1" s="125" t="s">
        <v>0</v>
      </c>
      <c r="AQ1" s="125" t="s">
        <v>0</v>
      </c>
      <c r="AR1" s="125" t="s">
        <v>0</v>
      </c>
      <c r="AS1" s="125" t="s">
        <v>0</v>
      </c>
      <c r="AT1" s="125" t="s">
        <v>0</v>
      </c>
      <c r="AU1" s="125" t="s">
        <v>0</v>
      </c>
      <c r="AV1" s="125" t="s">
        <v>0</v>
      </c>
      <c r="AW1" s="125" t="s">
        <v>0</v>
      </c>
      <c r="AX1" s="125" t="s">
        <v>0</v>
      </c>
      <c r="AY1" s="125" t="s">
        <v>0</v>
      </c>
      <c r="AZ1" s="125" t="s">
        <v>0</v>
      </c>
      <c r="BA1" s="125" t="s">
        <v>0</v>
      </c>
      <c r="BB1" s="125" t="s">
        <v>0</v>
      </c>
      <c r="BC1" s="125" t="s">
        <v>0</v>
      </c>
      <c r="BD1" s="125" t="s">
        <v>0</v>
      </c>
      <c r="BE1" s="125" t="s">
        <v>0</v>
      </c>
      <c r="BF1" s="125" t="s">
        <v>0</v>
      </c>
      <c r="BG1" s="125" t="s">
        <v>0</v>
      </c>
      <c r="BH1" s="125" t="s">
        <v>0</v>
      </c>
      <c r="BI1" s="125" t="s">
        <v>0</v>
      </c>
      <c r="BJ1" s="125" t="s">
        <v>0</v>
      </c>
      <c r="BK1" s="125" t="s">
        <v>0</v>
      </c>
      <c r="BL1" s="125" t="s">
        <v>0</v>
      </c>
      <c r="BM1" s="125" t="s">
        <v>0</v>
      </c>
      <c r="BN1" s="125" t="s">
        <v>0</v>
      </c>
      <c r="BO1" s="125" t="s">
        <v>0</v>
      </c>
      <c r="BP1" s="125" t="s">
        <v>0</v>
      </c>
      <c r="BQ1" s="125" t="s">
        <v>0</v>
      </c>
      <c r="BR1" s="125" t="s">
        <v>0</v>
      </c>
      <c r="BS1" s="125" t="s">
        <v>0</v>
      </c>
      <c r="BT1" s="125" t="s">
        <v>0</v>
      </c>
      <c r="BU1" s="125" t="s">
        <v>0</v>
      </c>
      <c r="BV1" s="125" t="s">
        <v>0</v>
      </c>
      <c r="BW1" s="125" t="s">
        <v>0</v>
      </c>
      <c r="BX1" s="125" t="s">
        <v>0</v>
      </c>
      <c r="BY1" s="125" t="s">
        <v>0</v>
      </c>
      <c r="BZ1" s="125" t="s">
        <v>0</v>
      </c>
      <c r="CA1" s="125" t="s">
        <v>0</v>
      </c>
      <c r="CB1" s="125" t="s">
        <v>0</v>
      </c>
      <c r="CC1" s="125" t="s">
        <v>0</v>
      </c>
      <c r="CD1" s="125" t="s">
        <v>0</v>
      </c>
      <c r="CE1" s="125" t="s">
        <v>0</v>
      </c>
      <c r="CF1" s="125" t="s">
        <v>0</v>
      </c>
      <c r="CG1" s="125" t="s">
        <v>0</v>
      </c>
      <c r="CH1" s="125" t="s">
        <v>0</v>
      </c>
      <c r="CI1" s="125" t="s">
        <v>0</v>
      </c>
      <c r="CJ1" s="125" t="s">
        <v>0</v>
      </c>
      <c r="CK1" s="125" t="s">
        <v>0</v>
      </c>
      <c r="CL1" s="125" t="s">
        <v>0</v>
      </c>
      <c r="CM1" s="125" t="s">
        <v>0</v>
      </c>
      <c r="CN1" s="125" t="s">
        <v>0</v>
      </c>
      <c r="CO1" s="125" t="s">
        <v>0</v>
      </c>
      <c r="CP1" s="125" t="s">
        <v>0</v>
      </c>
      <c r="CQ1" s="125" t="s">
        <v>0</v>
      </c>
      <c r="CR1" s="125" t="s">
        <v>0</v>
      </c>
      <c r="CS1" s="125" t="s">
        <v>0</v>
      </c>
      <c r="CT1" s="125" t="s">
        <v>0</v>
      </c>
      <c r="CU1" s="125" t="s">
        <v>0</v>
      </c>
      <c r="CV1" s="125" t="s">
        <v>0</v>
      </c>
      <c r="CW1" s="125" t="s">
        <v>0</v>
      </c>
      <c r="CX1" s="125" t="s">
        <v>0</v>
      </c>
      <c r="CY1" s="125" t="s">
        <v>0</v>
      </c>
      <c r="CZ1" s="125" t="s">
        <v>0</v>
      </c>
      <c r="DA1" s="125" t="s">
        <v>0</v>
      </c>
      <c r="DB1" s="125" t="s">
        <v>0</v>
      </c>
      <c r="DC1" s="125" t="s">
        <v>0</v>
      </c>
      <c r="DD1" s="125" t="s">
        <v>0</v>
      </c>
      <c r="DE1" s="125" t="s">
        <v>0</v>
      </c>
      <c r="DF1" s="125" t="s">
        <v>0</v>
      </c>
      <c r="DG1" s="125" t="s">
        <v>0</v>
      </c>
      <c r="DH1" s="125" t="s">
        <v>0</v>
      </c>
      <c r="DL1" s="395"/>
    </row>
    <row r="2" spans="1:137" x14ac:dyDescent="0.25">
      <c r="A2" s="126" t="s">
        <v>7</v>
      </c>
      <c r="B2" s="126" t="s">
        <v>7</v>
      </c>
      <c r="C2" s="126" t="s">
        <v>7</v>
      </c>
      <c r="D2" s="126" t="s">
        <v>7</v>
      </c>
      <c r="E2" s="127" t="s">
        <v>9</v>
      </c>
      <c r="F2" s="400" t="s">
        <v>9</v>
      </c>
      <c r="G2" s="127" t="s">
        <v>9</v>
      </c>
      <c r="H2" s="127" t="s">
        <v>9</v>
      </c>
      <c r="I2" s="400" t="s">
        <v>9</v>
      </c>
      <c r="J2" s="127" t="s">
        <v>9</v>
      </c>
      <c r="K2" s="125" t="s">
        <v>7</v>
      </c>
      <c r="L2" s="125" t="s">
        <v>7</v>
      </c>
      <c r="M2" s="125" t="s">
        <v>7</v>
      </c>
      <c r="N2" s="125" t="s">
        <v>9</v>
      </c>
      <c r="O2" s="125" t="s">
        <v>7</v>
      </c>
      <c r="P2" s="125" t="s">
        <v>9</v>
      </c>
      <c r="Q2" s="125" t="s">
        <v>7</v>
      </c>
      <c r="R2" s="125" t="s">
        <v>9</v>
      </c>
      <c r="S2" s="125" t="s">
        <v>7</v>
      </c>
      <c r="T2" s="125" t="s">
        <v>9</v>
      </c>
      <c r="U2" s="125" t="s">
        <v>7</v>
      </c>
      <c r="V2" s="125" t="s">
        <v>9</v>
      </c>
      <c r="W2" s="125" t="s">
        <v>7</v>
      </c>
      <c r="X2" s="125" t="s">
        <v>9</v>
      </c>
      <c r="Y2" s="125" t="s">
        <v>7</v>
      </c>
      <c r="Z2" s="125" t="s">
        <v>9</v>
      </c>
      <c r="AA2" s="125" t="s">
        <v>7</v>
      </c>
      <c r="AB2" s="125" t="s">
        <v>9</v>
      </c>
      <c r="AC2" s="125" t="s">
        <v>7</v>
      </c>
      <c r="AD2" s="125" t="s">
        <v>9</v>
      </c>
      <c r="AE2" s="125" t="s">
        <v>7</v>
      </c>
      <c r="AF2" s="125" t="s">
        <v>9</v>
      </c>
      <c r="AG2" s="125" t="s">
        <v>7</v>
      </c>
      <c r="AH2" s="125" t="s">
        <v>9</v>
      </c>
      <c r="AI2" s="125" t="s">
        <v>7</v>
      </c>
      <c r="AJ2" s="125" t="s">
        <v>9</v>
      </c>
      <c r="AK2" s="125" t="s">
        <v>7</v>
      </c>
      <c r="AL2" s="125" t="s">
        <v>9</v>
      </c>
      <c r="AM2" s="125" t="s">
        <v>7</v>
      </c>
      <c r="AN2" s="125" t="s">
        <v>9</v>
      </c>
      <c r="AO2" s="125" t="s">
        <v>7</v>
      </c>
      <c r="AP2" s="125" t="s">
        <v>9</v>
      </c>
      <c r="AQ2" s="125" t="s">
        <v>7</v>
      </c>
      <c r="AR2" s="125" t="s">
        <v>9</v>
      </c>
      <c r="AS2" s="125" t="s">
        <v>7</v>
      </c>
      <c r="AT2" s="125" t="s">
        <v>9</v>
      </c>
      <c r="AU2" s="125" t="s">
        <v>7</v>
      </c>
      <c r="AV2" s="125" t="s">
        <v>9</v>
      </c>
      <c r="AW2" s="125" t="s">
        <v>7</v>
      </c>
      <c r="AX2" s="125" t="s">
        <v>9</v>
      </c>
      <c r="AY2" s="125" t="s">
        <v>7</v>
      </c>
      <c r="AZ2" s="125" t="s">
        <v>9</v>
      </c>
      <c r="BA2" s="125" t="s">
        <v>7</v>
      </c>
      <c r="BB2" s="125" t="s">
        <v>9</v>
      </c>
      <c r="BC2" s="125" t="s">
        <v>7</v>
      </c>
      <c r="BD2" s="125" t="s">
        <v>9</v>
      </c>
      <c r="BE2" s="125" t="s">
        <v>7</v>
      </c>
      <c r="BF2" s="125" t="s">
        <v>9</v>
      </c>
      <c r="BG2" s="125" t="s">
        <v>7</v>
      </c>
      <c r="BH2" s="125" t="s">
        <v>9</v>
      </c>
      <c r="BI2" s="125" t="s">
        <v>7</v>
      </c>
      <c r="BJ2" s="125" t="s">
        <v>9</v>
      </c>
      <c r="BK2" s="125" t="s">
        <v>7</v>
      </c>
      <c r="BL2" s="125" t="s">
        <v>9</v>
      </c>
      <c r="BM2" s="125" t="s">
        <v>7</v>
      </c>
      <c r="BN2" s="125" t="s">
        <v>9</v>
      </c>
      <c r="BO2" s="125" t="s">
        <v>7</v>
      </c>
      <c r="BP2" s="125" t="s">
        <v>9</v>
      </c>
      <c r="BQ2" s="125" t="s">
        <v>7</v>
      </c>
      <c r="BR2" s="125" t="s">
        <v>9</v>
      </c>
      <c r="BS2" s="125" t="s">
        <v>7</v>
      </c>
      <c r="BT2" s="125" t="s">
        <v>9</v>
      </c>
      <c r="BU2" s="125" t="s">
        <v>7</v>
      </c>
      <c r="BV2" s="125" t="s">
        <v>9</v>
      </c>
      <c r="BW2" s="125" t="s">
        <v>7</v>
      </c>
      <c r="BX2" s="125" t="s">
        <v>9</v>
      </c>
      <c r="BY2" s="125" t="s">
        <v>7</v>
      </c>
      <c r="BZ2" s="125" t="s">
        <v>9</v>
      </c>
      <c r="CA2" s="125" t="s">
        <v>7</v>
      </c>
      <c r="CB2" s="125" t="s">
        <v>9</v>
      </c>
      <c r="CC2" s="125" t="s">
        <v>7</v>
      </c>
      <c r="CD2" s="125" t="s">
        <v>9</v>
      </c>
      <c r="CE2" s="125" t="s">
        <v>7</v>
      </c>
      <c r="CF2" s="125" t="s">
        <v>9</v>
      </c>
      <c r="CG2" s="125" t="s">
        <v>7</v>
      </c>
      <c r="CH2" s="125" t="s">
        <v>9</v>
      </c>
      <c r="CI2" s="125" t="s">
        <v>7</v>
      </c>
      <c r="CJ2" s="125" t="s">
        <v>9</v>
      </c>
      <c r="CK2" s="125" t="s">
        <v>7</v>
      </c>
      <c r="CL2" s="125" t="s">
        <v>9</v>
      </c>
      <c r="CM2" s="125" t="s">
        <v>7</v>
      </c>
      <c r="CN2" s="125" t="s">
        <v>9</v>
      </c>
      <c r="CO2" s="125" t="s">
        <v>7</v>
      </c>
      <c r="CP2" s="125" t="s">
        <v>9</v>
      </c>
      <c r="CQ2" s="125" t="s">
        <v>7</v>
      </c>
      <c r="CR2" s="125" t="s">
        <v>9</v>
      </c>
      <c r="CS2" s="125" t="s">
        <v>7</v>
      </c>
      <c r="CT2" s="125" t="s">
        <v>9</v>
      </c>
      <c r="CU2" s="125" t="s">
        <v>7</v>
      </c>
      <c r="CV2" s="125" t="s">
        <v>9</v>
      </c>
      <c r="CW2" s="125" t="s">
        <v>7</v>
      </c>
      <c r="CX2" s="125" t="s">
        <v>9</v>
      </c>
      <c r="CY2" s="125" t="s">
        <v>7</v>
      </c>
      <c r="CZ2" s="125" t="s">
        <v>9</v>
      </c>
      <c r="DA2" s="125" t="s">
        <v>7</v>
      </c>
      <c r="DB2" s="125" t="s">
        <v>9</v>
      </c>
      <c r="DC2" s="125" t="s">
        <v>7</v>
      </c>
      <c r="DD2" s="125" t="s">
        <v>9</v>
      </c>
      <c r="DE2" s="125" t="s">
        <v>7</v>
      </c>
      <c r="DF2" s="125" t="s">
        <v>9</v>
      </c>
      <c r="DG2" s="125" t="s">
        <v>7</v>
      </c>
      <c r="DH2" s="125" t="s">
        <v>9</v>
      </c>
      <c r="DL2" s="395"/>
    </row>
    <row r="3" spans="1:137" s="392" customFormat="1" ht="16.2" x14ac:dyDescent="0.4">
      <c r="A3" s="394" t="s">
        <v>297</v>
      </c>
      <c r="B3" s="394" t="s">
        <v>757</v>
      </c>
      <c r="C3" s="392" t="s">
        <v>758</v>
      </c>
      <c r="D3" s="392" t="s">
        <v>759</v>
      </c>
      <c r="E3" s="392" t="s">
        <v>760</v>
      </c>
      <c r="F3" s="392" t="s">
        <v>761</v>
      </c>
      <c r="G3" s="392" t="s">
        <v>762</v>
      </c>
      <c r="H3" s="392" t="s">
        <v>763</v>
      </c>
      <c r="I3" s="392" t="s">
        <v>764</v>
      </c>
      <c r="J3" s="392" t="s">
        <v>765</v>
      </c>
      <c r="K3" s="392" t="s">
        <v>766</v>
      </c>
      <c r="L3" s="392" t="s">
        <v>1618</v>
      </c>
      <c r="M3" s="392" t="s">
        <v>1619</v>
      </c>
      <c r="N3" s="392" t="s">
        <v>1630</v>
      </c>
      <c r="O3" s="392" t="s">
        <v>767</v>
      </c>
      <c r="P3" s="392" t="s">
        <v>768</v>
      </c>
      <c r="Q3" s="392" t="s">
        <v>769</v>
      </c>
      <c r="R3" s="392" t="s">
        <v>770</v>
      </c>
      <c r="S3" s="392" t="s">
        <v>771</v>
      </c>
      <c r="T3" s="392" t="s">
        <v>772</v>
      </c>
      <c r="U3" s="392" t="s">
        <v>773</v>
      </c>
      <c r="V3" s="392" t="s">
        <v>774</v>
      </c>
      <c r="W3" s="392" t="s">
        <v>1562</v>
      </c>
      <c r="X3" s="392" t="s">
        <v>1563</v>
      </c>
      <c r="Y3" s="392" t="s">
        <v>1564</v>
      </c>
      <c r="Z3" s="392" t="s">
        <v>1565</v>
      </c>
      <c r="AA3" s="392" t="s">
        <v>1566</v>
      </c>
      <c r="AB3" s="392" t="s">
        <v>1567</v>
      </c>
      <c r="AC3" s="392" t="s">
        <v>1568</v>
      </c>
      <c r="AD3" s="392" t="s">
        <v>1569</v>
      </c>
      <c r="AE3" s="392" t="s">
        <v>1570</v>
      </c>
      <c r="AF3" s="392" t="s">
        <v>1571</v>
      </c>
      <c r="AG3" s="392" t="s">
        <v>1572</v>
      </c>
      <c r="AH3" s="392" t="s">
        <v>1573</v>
      </c>
      <c r="AI3" s="392" t="s">
        <v>1574</v>
      </c>
      <c r="AJ3" s="392" t="s">
        <v>1575</v>
      </c>
      <c r="AK3" s="392" t="s">
        <v>1576</v>
      </c>
      <c r="AL3" s="392" t="s">
        <v>1577</v>
      </c>
      <c r="AM3" s="392" t="s">
        <v>1578</v>
      </c>
      <c r="AN3" s="392" t="s">
        <v>1579</v>
      </c>
      <c r="AO3" s="392" t="s">
        <v>1580</v>
      </c>
      <c r="AP3" s="392" t="s">
        <v>1581</v>
      </c>
      <c r="AQ3" s="392" t="s">
        <v>1582</v>
      </c>
      <c r="AR3" s="392" t="s">
        <v>1583</v>
      </c>
      <c r="AS3" s="392" t="s">
        <v>1584</v>
      </c>
      <c r="AT3" s="392" t="s">
        <v>1585</v>
      </c>
      <c r="AU3" s="392" t="s">
        <v>1586</v>
      </c>
      <c r="AV3" s="392" t="s">
        <v>1587</v>
      </c>
      <c r="AW3" s="392" t="s">
        <v>1588</v>
      </c>
      <c r="AX3" s="392" t="s">
        <v>1589</v>
      </c>
      <c r="AY3" s="392" t="s">
        <v>1590</v>
      </c>
      <c r="AZ3" s="392" t="s">
        <v>1591</v>
      </c>
      <c r="BA3" s="392" t="s">
        <v>1593</v>
      </c>
      <c r="BB3" s="392" t="s">
        <v>1594</v>
      </c>
      <c r="BC3" s="392" t="s">
        <v>1595</v>
      </c>
      <c r="BD3" s="392" t="s">
        <v>1596</v>
      </c>
      <c r="BE3" s="392" t="s">
        <v>1597</v>
      </c>
      <c r="BF3" s="392" t="s">
        <v>1598</v>
      </c>
      <c r="BG3" s="392" t="s">
        <v>1599</v>
      </c>
      <c r="BH3" s="392" t="s">
        <v>1600</v>
      </c>
      <c r="BI3" s="392" t="s">
        <v>1601</v>
      </c>
      <c r="BJ3" s="392" t="s">
        <v>1602</v>
      </c>
      <c r="BK3" s="392" t="s">
        <v>1603</v>
      </c>
      <c r="BL3" s="392" t="s">
        <v>1604</v>
      </c>
      <c r="BM3" s="392" t="s">
        <v>1605</v>
      </c>
      <c r="BN3" s="392" t="s">
        <v>1606</v>
      </c>
      <c r="BO3" s="392" t="s">
        <v>1607</v>
      </c>
      <c r="BP3" s="392" t="s">
        <v>1608</v>
      </c>
      <c r="BQ3" s="392" t="s">
        <v>1609</v>
      </c>
      <c r="BR3" s="392" t="s">
        <v>1610</v>
      </c>
      <c r="BS3" s="392" t="s">
        <v>1611</v>
      </c>
      <c r="BT3" s="392" t="s">
        <v>1612</v>
      </c>
      <c r="BU3" s="392" t="s">
        <v>1613</v>
      </c>
      <c r="BV3" s="392" t="s">
        <v>1614</v>
      </c>
      <c r="BW3" s="392" t="s">
        <v>1615</v>
      </c>
      <c r="BX3" s="392" t="s">
        <v>1637</v>
      </c>
      <c r="BY3" s="392" t="s">
        <v>1638</v>
      </c>
      <c r="BZ3" s="392" t="s">
        <v>1640</v>
      </c>
      <c r="CA3" s="392" t="s">
        <v>1813</v>
      </c>
      <c r="CB3" s="392" t="s">
        <v>1814</v>
      </c>
      <c r="CC3" s="392" t="s">
        <v>1815</v>
      </c>
      <c r="CD3" s="392" t="s">
        <v>1816</v>
      </c>
      <c r="CE3" s="392" t="s">
        <v>1817</v>
      </c>
      <c r="CF3" s="392" t="s">
        <v>1818</v>
      </c>
      <c r="CG3" s="392" t="s">
        <v>1819</v>
      </c>
      <c r="CH3" s="392" t="s">
        <v>1820</v>
      </c>
      <c r="CI3" s="392" t="s">
        <v>1821</v>
      </c>
      <c r="CJ3" s="392" t="s">
        <v>1822</v>
      </c>
      <c r="CK3" s="392" t="s">
        <v>1823</v>
      </c>
      <c r="CL3" s="392" t="s">
        <v>1824</v>
      </c>
      <c r="CM3" s="392" t="s">
        <v>1825</v>
      </c>
      <c r="CN3" s="392" t="s">
        <v>1826</v>
      </c>
      <c r="CO3" s="392" t="s">
        <v>1827</v>
      </c>
      <c r="CP3" s="392" t="s">
        <v>1828</v>
      </c>
      <c r="CQ3" s="392" t="s">
        <v>1829</v>
      </c>
      <c r="CR3" s="392" t="s">
        <v>1830</v>
      </c>
      <c r="CS3" s="392" t="s">
        <v>1831</v>
      </c>
      <c r="CT3" s="392" t="s">
        <v>1832</v>
      </c>
      <c r="CU3" s="392" t="s">
        <v>1833</v>
      </c>
      <c r="CV3" s="392" t="s">
        <v>1834</v>
      </c>
      <c r="CW3" s="392" t="s">
        <v>1835</v>
      </c>
      <c r="CX3" s="392" t="s">
        <v>1836</v>
      </c>
      <c r="CY3" s="392" t="s">
        <v>1837</v>
      </c>
      <c r="CZ3" s="392" t="s">
        <v>1838</v>
      </c>
      <c r="DA3" s="392" t="s">
        <v>1839</v>
      </c>
      <c r="DB3" s="392" t="s">
        <v>1840</v>
      </c>
      <c r="DC3" s="392" t="s">
        <v>1841</v>
      </c>
      <c r="DD3" s="392" t="s">
        <v>1842</v>
      </c>
      <c r="DE3" s="392" t="s">
        <v>1843</v>
      </c>
      <c r="DF3" s="392" t="s">
        <v>1844</v>
      </c>
      <c r="DG3" s="392" t="s">
        <v>1845</v>
      </c>
      <c r="DH3" s="392" t="s">
        <v>1846</v>
      </c>
      <c r="DJ3" s="446" t="s">
        <v>1639</v>
      </c>
      <c r="DK3" s="446"/>
      <c r="DL3" s="395"/>
      <c r="DR3" s="335" t="s">
        <v>387</v>
      </c>
      <c r="DS3" s="335"/>
      <c r="DT3" s="335"/>
      <c r="DU3" s="335"/>
      <c r="DV3" s="335" t="s">
        <v>388</v>
      </c>
      <c r="DW3" s="1"/>
      <c r="DX3" s="1"/>
      <c r="DY3" s="1"/>
    </row>
    <row r="4" spans="1:137" ht="299.39999999999998" customHeight="1" x14ac:dyDescent="0.35">
      <c r="A4" s="126" t="s">
        <v>775</v>
      </c>
      <c r="B4" s="126" t="s">
        <v>1551</v>
      </c>
      <c r="C4" s="125" t="s">
        <v>1550</v>
      </c>
      <c r="D4" s="125" t="s">
        <v>1549</v>
      </c>
      <c r="E4" s="125" t="s">
        <v>776</v>
      </c>
      <c r="F4" s="392" t="s">
        <v>777</v>
      </c>
      <c r="G4" s="125" t="s">
        <v>778</v>
      </c>
      <c r="H4" s="125" t="s">
        <v>777</v>
      </c>
      <c r="I4" s="392" t="s">
        <v>779</v>
      </c>
      <c r="J4" s="125" t="s">
        <v>777</v>
      </c>
      <c r="K4" s="125" t="s">
        <v>780</v>
      </c>
      <c r="L4" s="125" t="s">
        <v>1556</v>
      </c>
      <c r="M4" s="125" t="s">
        <v>1616</v>
      </c>
      <c r="N4" s="125" t="s">
        <v>781</v>
      </c>
      <c r="O4" s="125" t="s">
        <v>1559</v>
      </c>
      <c r="P4" s="125" t="s">
        <v>782</v>
      </c>
      <c r="Q4" s="125" t="s">
        <v>1560</v>
      </c>
      <c r="R4" s="125" t="s">
        <v>783</v>
      </c>
      <c r="S4" s="125" t="s">
        <v>784</v>
      </c>
      <c r="T4" s="125" t="s">
        <v>785</v>
      </c>
      <c r="U4" s="125" t="s">
        <v>1561</v>
      </c>
      <c r="V4" s="125" t="s">
        <v>786</v>
      </c>
      <c r="DJ4" s="125" t="s">
        <v>1705</v>
      </c>
      <c r="DK4" s="125" t="s">
        <v>1641</v>
      </c>
      <c r="DL4" s="395"/>
      <c r="DN4" s="125" t="s">
        <v>1743</v>
      </c>
      <c r="DO4" s="125" t="s">
        <v>1744</v>
      </c>
      <c r="DR4" s="36" t="s">
        <v>559</v>
      </c>
      <c r="DS4" s="37" t="s">
        <v>405</v>
      </c>
      <c r="DT4" s="37" t="s">
        <v>406</v>
      </c>
      <c r="DU4" s="38" t="s">
        <v>407</v>
      </c>
      <c r="DV4" s="36" t="s">
        <v>559</v>
      </c>
      <c r="DW4" s="37" t="s">
        <v>405</v>
      </c>
      <c r="DX4" s="37" t="s">
        <v>406</v>
      </c>
      <c r="DY4" s="38" t="s">
        <v>407</v>
      </c>
      <c r="EC4" s="382">
        <f>'抽奖|MoonBless'!DN4</f>
        <v>0</v>
      </c>
      <c r="ED4" s="382" t="str">
        <f>'抽奖|MoonBless'!DO4</f>
        <v>人民币价值</v>
      </c>
      <c r="EE4" s="382" t="str">
        <f>'抽奖|MoonBless'!DP4</f>
        <v>价值
钻石价值</v>
      </c>
      <c r="EF4" s="382" t="str">
        <f>'抽奖|MoonBless'!DQ4</f>
        <v>物品类型</v>
      </c>
      <c r="EG4" s="382" t="str">
        <f>'抽奖|MoonBless'!DR4</f>
        <v>id</v>
      </c>
    </row>
    <row r="5" spans="1:137" x14ac:dyDescent="0.35">
      <c r="A5" s="125">
        <v>1</v>
      </c>
      <c r="D5" s="84">
        <v>36</v>
      </c>
      <c r="F5" s="128" t="s">
        <v>787</v>
      </c>
      <c r="H5" s="84"/>
      <c r="M5" s="125">
        <v>2000</v>
      </c>
      <c r="N5" s="392" t="s">
        <v>1874</v>
      </c>
      <c r="O5" s="125">
        <v>7000</v>
      </c>
      <c r="P5" s="392" t="s">
        <v>1876</v>
      </c>
      <c r="Q5" s="125">
        <v>10000</v>
      </c>
      <c r="R5" s="392" t="s">
        <v>1875</v>
      </c>
      <c r="DR5" s="40" t="s">
        <v>1544</v>
      </c>
      <c r="DS5" s="11">
        <f t="shared" ref="DS5:DS68" si="0">VLOOKUP(DR5,EC:EG,4,0)</f>
        <v>1</v>
      </c>
      <c r="DT5" s="11">
        <f t="shared" ref="DT5:DT68" si="1">VLOOKUP(DR5,EC:EG,5,0)</f>
        <v>8</v>
      </c>
      <c r="DU5" s="41">
        <v>1</v>
      </c>
      <c r="DV5" s="40" t="s">
        <v>412</v>
      </c>
      <c r="DW5" s="11">
        <f t="shared" ref="DW5:DW68" si="2">VLOOKUP(DV5,EC:EG,4,0)</f>
        <v>2</v>
      </c>
      <c r="DX5" s="11">
        <f t="shared" ref="DX5:DX68" si="3">VLOOKUP(DV5,EC:EG,5,0)</f>
        <v>1001</v>
      </c>
      <c r="DY5" s="41">
        <v>2</v>
      </c>
      <c r="EC5" s="382" t="str">
        <f>'抽奖|MoonBless'!DN5</f>
        <v>人民币</v>
      </c>
      <c r="ED5" s="382">
        <f>'抽奖|MoonBless'!DO5</f>
        <v>1</v>
      </c>
      <c r="EE5" s="382">
        <f>'抽奖|MoonBless'!DP5</f>
        <v>20</v>
      </c>
      <c r="EF5" s="382">
        <f>'抽奖|MoonBless'!DQ5</f>
        <v>1</v>
      </c>
      <c r="EG5" s="382">
        <f>'抽奖|MoonBless'!DR5</f>
        <v>0</v>
      </c>
    </row>
    <row r="6" spans="1:137" s="392" customFormat="1" x14ac:dyDescent="0.35">
      <c r="A6" s="392">
        <v>2</v>
      </c>
      <c r="B6" s="392">
        <v>1</v>
      </c>
      <c r="C6" s="392">
        <v>1</v>
      </c>
      <c r="D6" s="84">
        <v>29</v>
      </c>
      <c r="E6" s="392" t="s">
        <v>788</v>
      </c>
      <c r="F6" s="128" t="s">
        <v>789</v>
      </c>
      <c r="G6" s="392" t="s">
        <v>790</v>
      </c>
      <c r="H6" s="84" t="s">
        <v>1621</v>
      </c>
      <c r="I6" s="401" t="s">
        <v>791</v>
      </c>
      <c r="M6" s="410">
        <f ca="1">IFERROR(INDIRECT("成就验算表!"&amp;$DJ6&amp;RIGHT(M$3,LEN(M$3)-11)+4),"")</f>
        <v>1</v>
      </c>
      <c r="N6" s="410" t="str">
        <f ca="1">IFERROR(INDIRECT("成就验算表!"&amp;$DK6&amp;RIGHT(N$3,LEN(N$3)-12)+4),"")</f>
        <v>1|8|1,1|2|3000</v>
      </c>
      <c r="O6" s="410">
        <f ca="1">IFERROR(INDIRECT("成就验算表!"&amp;$DJ6&amp;RIGHT(O$3,LEN(O$3)-11)+4),"")</f>
        <v>3</v>
      </c>
      <c r="P6" s="410" t="str">
        <f ca="1">IFERROR(INDIRECT("成就验算表!"&amp;$DK6&amp;RIGHT(P$3,LEN(P$3)-12)+4),"")</f>
        <v>1|8|2,1|2|5000</v>
      </c>
      <c r="Q6" s="410">
        <f ca="1">IFERROR(INDIRECT("成就验算表!"&amp;$DJ6&amp;RIGHT(Q$3,LEN(Q$3)-11)+4),"")</f>
        <v>5</v>
      </c>
      <c r="R6" s="410" t="str">
        <f ca="1">IFERROR(INDIRECT("成就验算表!"&amp;$DK6&amp;RIGHT(R$3,LEN(R$3)-12)+4),"")</f>
        <v>1|8|3,1|2|10000</v>
      </c>
      <c r="S6" s="410">
        <f ca="1">IFERROR(INDIRECT("成就验算表!"&amp;$DJ6&amp;RIGHT(S$3,LEN(S$3)-11)+4),"")</f>
        <v>7</v>
      </c>
      <c r="T6" s="410" t="str">
        <f ca="1">IFERROR(INDIRECT("成就验算表!"&amp;$DK6&amp;RIGHT(T$3,LEN(T$3)-12)+4),"")</f>
        <v>1|8|5,1|2|15000</v>
      </c>
      <c r="U6" s="410">
        <f ca="1">IFERROR(INDIRECT("成就验算表!"&amp;$DJ6&amp;RIGHT(U$3,LEN(U$3)-11)+4),"")</f>
        <v>10</v>
      </c>
      <c r="V6" s="410" t="str">
        <f ca="1">IFERROR(INDIRECT("成就验算表!"&amp;$DK6&amp;RIGHT(V$3,LEN(V$3)-12)+4),"")</f>
        <v>1|8|7,1|2|20000</v>
      </c>
      <c r="W6" s="410">
        <f ca="1">IFERROR(INDIRECT("成就验算表!"&amp;$DJ6&amp;RIGHT(W$3,LEN(W$3)-11)+4),"")</f>
        <v>15</v>
      </c>
      <c r="X6" s="410" t="str">
        <f ca="1">IFERROR(INDIRECT("成就验算表!"&amp;$DK6&amp;RIGHT(X$3,LEN(X$3)-12)+4),"")</f>
        <v>1|8|9,1|2|25000</v>
      </c>
      <c r="Y6" s="410">
        <f ca="1">IFERROR(INDIRECT("成就验算表!"&amp;$DJ6&amp;RIGHT(Y$3,LEN(Y$3)-11)+4),"")</f>
        <v>20</v>
      </c>
      <c r="Z6" s="410" t="str">
        <f ca="1">IFERROR(INDIRECT("成就验算表!"&amp;$DK6&amp;RIGHT(Z$3,LEN(Z$3)-12)+4),"")</f>
        <v>1|8|10,1|2|30000</v>
      </c>
      <c r="AA6" s="410">
        <f ca="1">IFERROR(INDIRECT("成就验算表!"&amp;$DJ6&amp;RIGHT(AA$3,LEN(AA$3)-11)+4),"")</f>
        <v>25</v>
      </c>
      <c r="AB6" s="410" t="str">
        <f ca="1">IFERROR(INDIRECT("成就验算表!"&amp;$DK6&amp;RIGHT(AB$3,LEN(AB$3)-12)+4),"")</f>
        <v>1|8|10,1|2|35000</v>
      </c>
      <c r="AC6" s="410">
        <f ca="1">IFERROR(INDIRECT("成就验算表!"&amp;$DJ6&amp;RIGHT(AC$3,LEN(AC$3)-11)+4),"")</f>
        <v>30</v>
      </c>
      <c r="AD6" s="410" t="str">
        <f ca="1">IFERROR(INDIRECT("成就验算表!"&amp;$DK6&amp;RIGHT(AD$3,LEN(AD$3)-12)+4),"")</f>
        <v>1|8|10,1|2|40000</v>
      </c>
      <c r="AE6" s="410">
        <f ca="1">IFERROR(INDIRECT("成就验算表!"&amp;$DJ6&amp;RIGHT(AE$3,LEN(AE$3)-11)+4),"")</f>
        <v>35</v>
      </c>
      <c r="AF6" s="410" t="str">
        <f ca="1">IFERROR(INDIRECT("成就验算表!"&amp;$DK6&amp;RIGHT(AF$3,LEN(AF$3)-12)+4),"")</f>
        <v>1|8|10,1|2|45000</v>
      </c>
      <c r="AG6" s="410">
        <f ca="1">IFERROR(INDIRECT("成就验算表!"&amp;$DJ6&amp;RIGHT(AG$3,LEN(AG$3)-11)+4),"")</f>
        <v>40</v>
      </c>
      <c r="AH6" s="410" t="str">
        <f ca="1">IFERROR(INDIRECT("成就验算表!"&amp;$DK6&amp;RIGHT(AH$3,LEN(AH$3)-12)+4),"")</f>
        <v>1|8|10,1|2|50000</v>
      </c>
      <c r="AI6" s="410">
        <f ca="1">IFERROR(INDIRECT("成就验算表!"&amp;$DJ6&amp;RIGHT(AI$3,LEN(AI$3)-11)+4),"")</f>
        <v>45</v>
      </c>
      <c r="AJ6" s="410" t="str">
        <f ca="1">IFERROR(INDIRECT("成就验算表!"&amp;$DK6&amp;RIGHT(AJ$3,LEN(AJ$3)-12)+4),"")</f>
        <v>1|8|10,1|2|55000</v>
      </c>
      <c r="AK6" s="410">
        <f ca="1">IFERROR(INDIRECT("成就验算表!"&amp;$DJ6&amp;RIGHT(AK$3,LEN(AK$3)-11)+4),"")</f>
        <v>50</v>
      </c>
      <c r="AL6" s="410" t="str">
        <f ca="1">IFERROR(INDIRECT("成就验算表!"&amp;$DK6&amp;RIGHT(AL$3,LEN(AL$3)-12)+4),"")</f>
        <v>1|8|10,1|2|60000</v>
      </c>
      <c r="AM6" s="410">
        <f ca="1">IFERROR(INDIRECT("成就验算表!"&amp;$DJ6&amp;RIGHT(AM$3,LEN(AM$3)-11)+4),"")</f>
        <v>55</v>
      </c>
      <c r="AN6" s="410" t="str">
        <f ca="1">IFERROR(INDIRECT("成就验算表!"&amp;$DK6&amp;RIGHT(AN$3,LEN(AN$3)-12)+4),"")</f>
        <v>1|8|10,1|2|65000</v>
      </c>
      <c r="AO6" s="410">
        <f ca="1">IFERROR(INDIRECT("成就验算表!"&amp;$DJ6&amp;RIGHT(AO$3,LEN(AO$3)-11)+4),"")</f>
        <v>60</v>
      </c>
      <c r="AP6" s="410" t="str">
        <f ca="1">IFERROR(INDIRECT("成就验算表!"&amp;$DK6&amp;RIGHT(AP$3,LEN(AP$3)-12)+4),"")</f>
        <v>1|8|10,1|2|70000</v>
      </c>
      <c r="AQ6" s="410">
        <f ca="1">IFERROR(INDIRECT("成就验算表!"&amp;$DJ6&amp;RIGHT(AQ$3,LEN(AQ$3)-11)+4),"")</f>
        <v>65</v>
      </c>
      <c r="AR6" s="410" t="str">
        <f ca="1">IFERROR(INDIRECT("成就验算表!"&amp;$DK6&amp;RIGHT(AR$3,LEN(AR$3)-12)+4),"")</f>
        <v>1|8|15,1|2|75000</v>
      </c>
      <c r="AS6" s="410">
        <f ca="1">IFERROR(INDIRECT("成就验算表!"&amp;$DJ6&amp;RIGHT(AS$3,LEN(AS$3)-11)+4),"")</f>
        <v>70</v>
      </c>
      <c r="AT6" s="410" t="str">
        <f ca="1">IFERROR(INDIRECT("成就验算表!"&amp;$DK6&amp;RIGHT(AT$3,LEN(AT$3)-12)+4),"")</f>
        <v>1|8|15,1|2|80000</v>
      </c>
      <c r="AU6" s="410">
        <f ca="1">IFERROR(INDIRECT("成就验算表!"&amp;$DJ6&amp;RIGHT(AU$3,LEN(AU$3)-11)+4),"")</f>
        <v>75</v>
      </c>
      <c r="AV6" s="410" t="str">
        <f ca="1">IFERROR(INDIRECT("成就验算表!"&amp;$DK6&amp;RIGHT(AV$3,LEN(AV$3)-12)+4),"")</f>
        <v>1|8|15,1|2|85000</v>
      </c>
      <c r="AW6" s="410">
        <f ca="1">IFERROR(INDIRECT("成就验算表!"&amp;$DJ6&amp;RIGHT(AW$3,LEN(AW$3)-11)+4),"")</f>
        <v>80</v>
      </c>
      <c r="AX6" s="410" t="str">
        <f ca="1">IFERROR(INDIRECT("成就验算表!"&amp;$DK6&amp;RIGHT(AX$3,LEN(AX$3)-12)+4),"")</f>
        <v>1|8|15,1|2|90000</v>
      </c>
      <c r="AY6" s="410">
        <f ca="1">IFERROR(INDIRECT("成就验算表!"&amp;$DJ6&amp;RIGHT(AY$3,LEN(AY$3)-11)+4),"")</f>
        <v>85</v>
      </c>
      <c r="AZ6" s="410" t="str">
        <f ca="1">IFERROR(INDIRECT("成就验算表!"&amp;$DK6&amp;RIGHT(AZ$3,LEN(AZ$3)-12)+4),"")</f>
        <v>1|8|15,1|2|95000</v>
      </c>
      <c r="BA6" s="410">
        <f ca="1">IFERROR(INDIRECT("成就验算表!"&amp;$DJ6&amp;RIGHT(BA$3,LEN(BA$3)-11)+4),"")</f>
        <v>90</v>
      </c>
      <c r="BB6" s="410" t="str">
        <f ca="1">IFERROR(INDIRECT("成就验算表!"&amp;$DK6&amp;RIGHT(BB$3,LEN(BB$3)-12)+4),"")</f>
        <v>1|8|15,1|2|100000</v>
      </c>
      <c r="BC6" s="410">
        <f ca="1">IFERROR(INDIRECT("成就验算表!"&amp;$DJ6&amp;RIGHT(BC$3,LEN(BC$3)-11)+4),"")</f>
        <v>95</v>
      </c>
      <c r="BD6" s="410" t="str">
        <f ca="1">IFERROR(INDIRECT("成就验算表!"&amp;$DK6&amp;RIGHT(BD$3,LEN(BD$3)-12)+4),"")</f>
        <v>1|8|15,1|2|105000</v>
      </c>
      <c r="BE6" s="410">
        <f ca="1">IFERROR(INDIRECT("成就验算表!"&amp;$DJ6&amp;RIGHT(BE$3,LEN(BE$3)-11)+4),"")</f>
        <v>100</v>
      </c>
      <c r="BF6" s="410" t="str">
        <f ca="1">IFERROR(INDIRECT("成就验算表!"&amp;$DK6&amp;RIGHT(BF$3,LEN(BF$3)-12)+4),"")</f>
        <v>1|8|15,1|2|110000</v>
      </c>
      <c r="BG6" s="410">
        <f ca="1">IFERROR(INDIRECT("成就验算表!"&amp;$DJ6&amp;RIGHT(BG$3,LEN(BG$3)-11)+4),"")</f>
        <v>105</v>
      </c>
      <c r="BH6" s="410" t="str">
        <f ca="1">IFERROR(INDIRECT("成就验算表!"&amp;$DK6&amp;RIGHT(BH$3,LEN(BH$3)-12)+4),"")</f>
        <v>1|8|15,1|2|115000</v>
      </c>
      <c r="BI6" s="410">
        <f ca="1">IFERROR(INDIRECT("成就验算表!"&amp;$DJ6&amp;RIGHT(BI$3,LEN(BI$3)-11)+4),"")</f>
        <v>110</v>
      </c>
      <c r="BJ6" s="410" t="str">
        <f ca="1">IFERROR(INDIRECT("成就验算表!"&amp;$DK6&amp;RIGHT(BJ$3,LEN(BJ$3)-12)+4),"")</f>
        <v>1|8|15,1|2|120000</v>
      </c>
      <c r="BK6" s="410">
        <f ca="1">IFERROR(INDIRECT("成就验算表!"&amp;$DJ6&amp;RIGHT(BK$3,LEN(BK$3)-11)+4),"")</f>
        <v>115</v>
      </c>
      <c r="BL6" s="410" t="str">
        <f ca="1">IFERROR(INDIRECT("成就验算表!"&amp;$DK6&amp;RIGHT(BL$3,LEN(BL$3)-12)+4),"")</f>
        <v>1|8|15,1|2|125000</v>
      </c>
      <c r="BM6" s="410">
        <f ca="1">IFERROR(INDIRECT("成就验算表!"&amp;$DJ6&amp;RIGHT(BM$3,LEN(BM$3)-11)+4),"")</f>
        <v>120</v>
      </c>
      <c r="BN6" s="410" t="str">
        <f ca="1">IFERROR(INDIRECT("成就验算表!"&amp;$DK6&amp;RIGHT(BN$3,LEN(BN$3)-12)+4),"")</f>
        <v>1|8|20,1|2|130000</v>
      </c>
      <c r="BO6" s="410">
        <f ca="1">IFERROR(INDIRECT("成就验算表!"&amp;$DJ6&amp;RIGHT(BO$3,LEN(BO$3)-11)+4),"")</f>
        <v>125</v>
      </c>
      <c r="BP6" s="410" t="str">
        <f ca="1">IFERROR(INDIRECT("成就验算表!"&amp;$DK6&amp;RIGHT(BP$3,LEN(BP$3)-12)+4),"")</f>
        <v>1|8|20,1|2|135000</v>
      </c>
      <c r="BQ6" s="410">
        <f ca="1">IFERROR(INDIRECT("成就验算表!"&amp;$DJ6&amp;RIGHT(BQ$3,LEN(BQ$3)-11)+4),"")</f>
        <v>130</v>
      </c>
      <c r="BR6" s="410" t="str">
        <f ca="1">IFERROR(INDIRECT("成就验算表!"&amp;$DK6&amp;RIGHT(BR$3,LEN(BR$3)-12)+4),"")</f>
        <v>1|8|20,1|2|140000</v>
      </c>
      <c r="BS6" s="410">
        <f ca="1">IFERROR(INDIRECT("成就验算表!"&amp;$DJ6&amp;RIGHT(BS$3,LEN(BS$3)-11)+4),"")</f>
        <v>135</v>
      </c>
      <c r="BT6" s="410" t="str">
        <f ca="1">IFERROR(INDIRECT("成就验算表!"&amp;$DK6&amp;RIGHT(BT$3,LEN(BT$3)-12)+4),"")</f>
        <v>1|8|20,1|2|145000</v>
      </c>
      <c r="BU6" s="410">
        <f ca="1">IFERROR(INDIRECT("成就验算表!"&amp;$DJ6&amp;RIGHT(BU$3,LEN(BU$3)-11)+4),"")</f>
        <v>140</v>
      </c>
      <c r="BV6" s="410" t="str">
        <f ca="1">IFERROR(INDIRECT("成就验算表!"&amp;$DK6&amp;RIGHT(BV$3,LEN(BV$3)-12)+4),"")</f>
        <v>1|8|20,1|2|150000</v>
      </c>
      <c r="BW6" s="410">
        <f ca="1">IFERROR(INDIRECT("成就验算表!"&amp;$DJ6&amp;RIGHT(BW$3,LEN(BW$3)-11)+4),"")</f>
        <v>145</v>
      </c>
      <c r="BX6" s="410" t="str">
        <f ca="1">IFERROR(INDIRECT("成就验算表!"&amp;$DK6&amp;RIGHT(BX$3,LEN(BX$3)-12)+4),"")</f>
        <v>1|8|20,1|2|155000</v>
      </c>
      <c r="BY6" s="410">
        <f ca="1">IFERROR(INDIRECT("成就验算表!"&amp;$DJ6&amp;RIGHT(BY$3,LEN(BY$3)-11)+4),"")</f>
        <v>150</v>
      </c>
      <c r="BZ6" s="410" t="str">
        <f ca="1">IFERROR(INDIRECT("成就验算表!"&amp;$DK6&amp;RIGHT(BZ$3,LEN(BZ$3)-12)+4),"")</f>
        <v>1|8|20,1|2|160000</v>
      </c>
      <c r="CA6" s="410">
        <f ca="1">IFERROR(INDIRECT("成就验算表!"&amp;$DJ6&amp;RIGHT(CA$3,LEN(CA$3)-11)+4),"")</f>
        <v>155</v>
      </c>
      <c r="CB6" s="410" t="str">
        <f ca="1">IFERROR(INDIRECT("成就验算表!"&amp;$DK6&amp;RIGHT(CB$3,LEN(CB$3)-12)+4),"")</f>
        <v>1|8|20,1|2|165000</v>
      </c>
      <c r="CC6" s="410">
        <f ca="1">IFERROR(INDIRECT("成就验算表!"&amp;$DJ6&amp;RIGHT(CC$3,LEN(CC$3)-11)+4),"")</f>
        <v>160</v>
      </c>
      <c r="CD6" s="410" t="str">
        <f ca="1">IFERROR(INDIRECT("成就验算表!"&amp;$DK6&amp;RIGHT(CD$3,LEN(CD$3)-12)+4),"")</f>
        <v>1|8|20,1|2|170000</v>
      </c>
      <c r="CE6" s="410">
        <f ca="1">IFERROR(INDIRECT("成就验算表!"&amp;$DJ6&amp;RIGHT(CE$3,LEN(CE$3)-11)+4),"")</f>
        <v>165</v>
      </c>
      <c r="CF6" s="410" t="str">
        <f ca="1">IFERROR(INDIRECT("成就验算表!"&amp;$DK6&amp;RIGHT(CF$3,LEN(CF$3)-12)+4),"")</f>
        <v>1|8|20,1|2|175000</v>
      </c>
      <c r="CG6" s="410">
        <f ca="1">IFERROR(INDIRECT("成就验算表!"&amp;$DJ6&amp;RIGHT(CG$3,LEN(CG$3)-11)+4),"")</f>
        <v>170</v>
      </c>
      <c r="CH6" s="410" t="str">
        <f ca="1">IFERROR(INDIRECT("成就验算表!"&amp;$DK6&amp;RIGHT(CH$3,LEN(CH$3)-12)+4),"")</f>
        <v>1|8|20,1|2|180000</v>
      </c>
      <c r="CI6" s="410">
        <f ca="1">IFERROR(INDIRECT("成就验算表!"&amp;$DJ6&amp;RIGHT(CI$3,LEN(CI$3)-11)+4),"")</f>
        <v>175</v>
      </c>
      <c r="CJ6" s="410" t="str">
        <f ca="1">IFERROR(INDIRECT("成就验算表!"&amp;$DK6&amp;RIGHT(CJ$3,LEN(CJ$3)-12)+4),"")</f>
        <v>1|8|25,1|2|185000</v>
      </c>
      <c r="CK6" s="410">
        <f ca="1">IFERROR(INDIRECT("成就验算表!"&amp;$DJ6&amp;RIGHT(CK$3,LEN(CK$3)-11)+4),"")</f>
        <v>180</v>
      </c>
      <c r="CL6" s="410" t="str">
        <f ca="1">IFERROR(INDIRECT("成就验算表!"&amp;$DK6&amp;RIGHT(CL$3,LEN(CL$3)-12)+4),"")</f>
        <v>1|8|25,1|2|190000</v>
      </c>
      <c r="CM6" s="410">
        <f ca="1">IFERROR(INDIRECT("成就验算表!"&amp;$DJ6&amp;RIGHT(CM$3,LEN(CM$3)-11)+4),"")</f>
        <v>185</v>
      </c>
      <c r="CN6" s="410" t="str">
        <f ca="1">IFERROR(INDIRECT("成就验算表!"&amp;$DK6&amp;RIGHT(CN$3,LEN(CN$3)-12)+4),"")</f>
        <v>1|8|25,1|2|195000</v>
      </c>
      <c r="CO6" s="410">
        <f ca="1">IFERROR(INDIRECT("成就验算表!"&amp;$DJ6&amp;RIGHT(CO$3,LEN(CO$3)-11)+4),"")</f>
        <v>190</v>
      </c>
      <c r="CP6" s="410" t="str">
        <f ca="1">IFERROR(INDIRECT("成就验算表!"&amp;$DK6&amp;RIGHT(CP$3,LEN(CP$3)-12)+4),"")</f>
        <v>1|8|25,1|2|200000</v>
      </c>
      <c r="CQ6" s="410">
        <f ca="1">IFERROR(INDIRECT("成就验算表!"&amp;$DJ6&amp;RIGHT(CQ$3,LEN(CQ$3)-11)+4),"")</f>
        <v>195</v>
      </c>
      <c r="CR6" s="410" t="str">
        <f ca="1">IFERROR(INDIRECT("成就验算表!"&amp;$DK6&amp;RIGHT(CR$3,LEN(CR$3)-12)+4),"")</f>
        <v>1|8|25,1|2|205000</v>
      </c>
      <c r="CS6" s="410">
        <f ca="1">IFERROR(INDIRECT("成就验算表!"&amp;$DJ6&amp;RIGHT(CS$3,LEN(CS$3)-11)+4),"")</f>
        <v>200</v>
      </c>
      <c r="CT6" s="410" t="str">
        <f ca="1">IFERROR(INDIRECT("成就验算表!"&amp;$DK6&amp;RIGHT(CT$3,LEN(CT$3)-12)+4),"")</f>
        <v>1|8|25,1|2|210000</v>
      </c>
      <c r="CU6" s="410">
        <f ca="1">IFERROR(INDIRECT("成就验算表!"&amp;$DJ6&amp;RIGHT(CU$3,LEN(CU$3)-11)+4),"")</f>
        <v>0</v>
      </c>
      <c r="CV6" s="410">
        <f ca="1">IFERROR(INDIRECT("成就验算表!"&amp;$DK6&amp;RIGHT(CV$3,LEN(CV$3)-12)+4),"")</f>
        <v>0</v>
      </c>
      <c r="CW6" s="410">
        <f ca="1">IFERROR(INDIRECT("成就验算表!"&amp;$DJ6&amp;RIGHT(CW$3,LEN(CW$3)-11)+4),"")</f>
        <v>0</v>
      </c>
      <c r="CX6" s="410">
        <f ca="1">IFERROR(INDIRECT("成就验算表!"&amp;$DK6&amp;RIGHT(CX$3,LEN(CX$3)-12)+4),"")</f>
        <v>0</v>
      </c>
      <c r="CY6" s="410">
        <f ca="1">IFERROR(INDIRECT("成就验算表!"&amp;$DJ6&amp;RIGHT(CY$3,LEN(CY$3)-11)+4),"")</f>
        <v>0</v>
      </c>
      <c r="CZ6" s="410">
        <f ca="1">IFERROR(INDIRECT("成就验算表!"&amp;$DK6&amp;RIGHT(CZ$3,LEN(CZ$3)-12)+4),"")</f>
        <v>0</v>
      </c>
      <c r="DA6" s="410">
        <f ca="1">IFERROR(INDIRECT("成就验算表!"&amp;$DJ6&amp;RIGHT(DA$3,LEN(DA$3)-11)+4),"")</f>
        <v>0</v>
      </c>
      <c r="DB6" s="410">
        <f ca="1">IFERROR(INDIRECT("成就验算表!"&amp;$DK6&amp;RIGHT(DB$3,LEN(DB$3)-12)+4),"")</f>
        <v>0</v>
      </c>
      <c r="DC6" s="410">
        <f ca="1">IFERROR(INDIRECT("成就验算表!"&amp;$DJ6&amp;RIGHT(DC$3,LEN(DC$3)-11)+4),"")</f>
        <v>0</v>
      </c>
      <c r="DD6" s="410">
        <f ca="1">IFERROR(INDIRECT("成就验算表!"&amp;$DK6&amp;RIGHT(DD$3,LEN(DD$3)-12)+4),"")</f>
        <v>0</v>
      </c>
      <c r="DE6" s="410">
        <f ca="1">IFERROR(INDIRECT("成就验算表!"&amp;$DJ6&amp;RIGHT(DE$3,LEN(DE$3)-11)+4),"")</f>
        <v>0</v>
      </c>
      <c r="DF6" s="410">
        <f ca="1">IFERROR(INDIRECT("成就验算表!"&amp;$DK6&amp;RIGHT(DF$3,LEN(DF$3)-12)+4),"")</f>
        <v>0</v>
      </c>
      <c r="DG6" s="410">
        <f ca="1">IFERROR(INDIRECT("成就验算表!"&amp;$DJ6&amp;RIGHT(DG$3,LEN(DG$3)-11)+4),"")</f>
        <v>0</v>
      </c>
      <c r="DH6" s="410">
        <f ca="1">IFERROR(INDIRECT("成就验算表!"&amp;$DK6&amp;RIGHT(DH$3,LEN(DH$3)-12)+4),"")</f>
        <v>0</v>
      </c>
      <c r="DJ6" s="392" t="s">
        <v>1633</v>
      </c>
      <c r="DK6" s="392" t="s">
        <v>1634</v>
      </c>
      <c r="DL6" s="393" t="s">
        <v>1592</v>
      </c>
      <c r="DR6" s="40" t="s">
        <v>1545</v>
      </c>
      <c r="DS6" s="11">
        <f t="shared" si="0"/>
        <v>1</v>
      </c>
      <c r="DT6" s="11">
        <f t="shared" si="1"/>
        <v>8</v>
      </c>
      <c r="DU6" s="41">
        <v>1</v>
      </c>
      <c r="DV6" s="40" t="s">
        <v>412</v>
      </c>
      <c r="DW6" s="11">
        <f t="shared" si="2"/>
        <v>2</v>
      </c>
      <c r="DX6" s="11">
        <f t="shared" si="3"/>
        <v>1001</v>
      </c>
      <c r="DY6" s="41">
        <v>2</v>
      </c>
      <c r="EC6" s="62" t="str">
        <f>'抽奖|MoonBless'!DN6</f>
        <v>钻石</v>
      </c>
      <c r="ED6" s="62">
        <f>'抽奖|MoonBless'!DO6</f>
        <v>0.1</v>
      </c>
      <c r="EE6" s="62">
        <f>'抽奖|MoonBless'!DP6</f>
        <v>2</v>
      </c>
      <c r="EF6" s="62">
        <f>'抽奖|MoonBless'!DQ6</f>
        <v>1</v>
      </c>
      <c r="EG6" s="62">
        <f>'抽奖|MoonBless'!DR6</f>
        <v>1</v>
      </c>
    </row>
    <row r="7" spans="1:137" s="392" customFormat="1" x14ac:dyDescent="0.35">
      <c r="A7" s="392">
        <v>3</v>
      </c>
      <c r="B7" s="392">
        <v>1</v>
      </c>
      <c r="C7" s="392">
        <v>1</v>
      </c>
      <c r="D7" s="84">
        <v>19</v>
      </c>
      <c r="E7" s="392" t="s">
        <v>792</v>
      </c>
      <c r="F7" s="128" t="s">
        <v>1627</v>
      </c>
      <c r="G7" s="392" t="s">
        <v>793</v>
      </c>
      <c r="H7" s="84" t="s">
        <v>1625</v>
      </c>
      <c r="I7" s="401" t="s">
        <v>794</v>
      </c>
      <c r="M7" s="410">
        <f ca="1">IFERROR(INDIRECT("成就验算表!"&amp;$DJ7&amp;RIGHT(M$3,LEN(M$3)-11)+4),"")</f>
        <v>1000</v>
      </c>
      <c r="N7" s="410" t="str">
        <f ca="1">IFERROR(INDIRECT("成就验算表!"&amp;$DK7&amp;RIGHT(N$3,LEN(N$3)-12)+4),"")</f>
        <v>1|8|2,1|2|3000</v>
      </c>
      <c r="O7" s="410">
        <f ca="1">IFERROR(INDIRECT("成就验算表!"&amp;$DJ7&amp;RIGHT(O$3,LEN(O$3)-11)+4),"")</f>
        <v>3000</v>
      </c>
      <c r="P7" s="410" t="str">
        <f ca="1">IFERROR(INDIRECT("成就验算表!"&amp;$DK7&amp;RIGHT(P$3,LEN(P$3)-12)+4),"")</f>
        <v>1|8|4,1|2|5000</v>
      </c>
      <c r="Q7" s="410">
        <f ca="1">IFERROR(INDIRECT("成就验算表!"&amp;$DJ7&amp;RIGHT(Q$3,LEN(Q$3)-11)+4),"")</f>
        <v>5000</v>
      </c>
      <c r="R7" s="410" t="str">
        <f ca="1">IFERROR(INDIRECT("成就验算表!"&amp;$DK7&amp;RIGHT(R$3,LEN(R$3)-12)+4),"")</f>
        <v>1|8|6,1|2|10000</v>
      </c>
      <c r="S7" s="410">
        <f ca="1">IFERROR(INDIRECT("成就验算表!"&amp;$DJ7&amp;RIGHT(S$3,LEN(S$3)-11)+4),"")</f>
        <v>10000</v>
      </c>
      <c r="T7" s="410" t="str">
        <f ca="1">IFERROR(INDIRECT("成就验算表!"&amp;$DK7&amp;RIGHT(T$3,LEN(T$3)-12)+4),"")</f>
        <v>1|8|8,1|2|15000</v>
      </c>
      <c r="U7" s="410">
        <f ca="1">IFERROR(INDIRECT("成就验算表!"&amp;$DJ7&amp;RIGHT(U$3,LEN(U$3)-11)+4),"")</f>
        <v>20000</v>
      </c>
      <c r="V7" s="410" t="str">
        <f ca="1">IFERROR(INDIRECT("成就验算表!"&amp;$DK7&amp;RIGHT(V$3,LEN(V$3)-12)+4),"")</f>
        <v>1|8|10,1|2|20000</v>
      </c>
      <c r="W7" s="410">
        <f ca="1">IFERROR(INDIRECT("成就验算表!"&amp;$DJ7&amp;RIGHT(W$3,LEN(W$3)-11)+4),"")</f>
        <v>40000</v>
      </c>
      <c r="X7" s="410" t="str">
        <f ca="1">IFERROR(INDIRECT("成就验算表!"&amp;$DK7&amp;RIGHT(X$3,LEN(X$3)-12)+4),"")</f>
        <v>1|8|10,1|2|25000</v>
      </c>
      <c r="Y7" s="410">
        <f ca="1">IFERROR(INDIRECT("成就验算表!"&amp;$DJ7&amp;RIGHT(Y$3,LEN(Y$3)-11)+4),"")</f>
        <v>60000</v>
      </c>
      <c r="Z7" s="410" t="str">
        <f ca="1">IFERROR(INDIRECT("成就验算表!"&amp;$DK7&amp;RIGHT(Z$3,LEN(Z$3)-12)+4),"")</f>
        <v>1|8|10,1|2|30000</v>
      </c>
      <c r="AA7" s="410">
        <f ca="1">IFERROR(INDIRECT("成就验算表!"&amp;$DJ7&amp;RIGHT(AA$3,LEN(AA$3)-11)+4),"")</f>
        <v>80000</v>
      </c>
      <c r="AB7" s="410" t="str">
        <f ca="1">IFERROR(INDIRECT("成就验算表!"&amp;$DK7&amp;RIGHT(AB$3,LEN(AB$3)-12)+4),"")</f>
        <v>1|8|10,1|2|35000</v>
      </c>
      <c r="AC7" s="410">
        <f ca="1">IFERROR(INDIRECT("成就验算表!"&amp;$DJ7&amp;RIGHT(AC$3,LEN(AC$3)-11)+4),"")</f>
        <v>100000</v>
      </c>
      <c r="AD7" s="410" t="str">
        <f ca="1">IFERROR(INDIRECT("成就验算表!"&amp;$DK7&amp;RIGHT(AD$3,LEN(AD$3)-12)+4),"")</f>
        <v>1|8|10,1|2|40000</v>
      </c>
      <c r="AE7" s="410">
        <f ca="1">IFERROR(INDIRECT("成就验算表!"&amp;$DJ7&amp;RIGHT(AE$3,LEN(AE$3)-11)+4),"")</f>
        <v>120000</v>
      </c>
      <c r="AF7" s="410" t="str">
        <f ca="1">IFERROR(INDIRECT("成就验算表!"&amp;$DK7&amp;RIGHT(AF$3,LEN(AF$3)-12)+4),"")</f>
        <v>1|8|10,1|2|45000</v>
      </c>
      <c r="AG7" s="410">
        <f ca="1">IFERROR(INDIRECT("成就验算表!"&amp;$DJ7&amp;RIGHT(AG$3,LEN(AG$3)-11)+4),"")</f>
        <v>140000</v>
      </c>
      <c r="AH7" s="410" t="str">
        <f ca="1">IFERROR(INDIRECT("成就验算表!"&amp;$DK7&amp;RIGHT(AH$3,LEN(AH$3)-12)+4),"")</f>
        <v>1|8|10,1|2|50000</v>
      </c>
      <c r="AI7" s="410">
        <f ca="1">IFERROR(INDIRECT("成就验算表!"&amp;$DJ7&amp;RIGHT(AI$3,LEN(AI$3)-11)+4),"")</f>
        <v>160000</v>
      </c>
      <c r="AJ7" s="410" t="str">
        <f ca="1">IFERROR(INDIRECT("成就验算表!"&amp;$DK7&amp;RIGHT(AJ$3,LEN(AJ$3)-12)+4),"")</f>
        <v>1|8|10,1|2|55000</v>
      </c>
      <c r="AK7" s="410">
        <f ca="1">IFERROR(INDIRECT("成就验算表!"&amp;$DJ7&amp;RIGHT(AK$3,LEN(AK$3)-11)+4),"")</f>
        <v>180000</v>
      </c>
      <c r="AL7" s="410" t="str">
        <f ca="1">IFERROR(INDIRECT("成就验算表!"&amp;$DK7&amp;RIGHT(AL$3,LEN(AL$3)-12)+4),"")</f>
        <v>1|8|10,1|2|60000</v>
      </c>
      <c r="AM7" s="410">
        <f ca="1">IFERROR(INDIRECT("成就验算表!"&amp;$DJ7&amp;RIGHT(AM$3,LEN(AM$3)-11)+4),"")</f>
        <v>200000</v>
      </c>
      <c r="AN7" s="410" t="str">
        <f ca="1">IFERROR(INDIRECT("成就验算表!"&amp;$DK7&amp;RIGHT(AN$3,LEN(AN$3)-12)+4),"")</f>
        <v>1|8|10,1|2|65000</v>
      </c>
      <c r="AO7" s="410">
        <f ca="1">IFERROR(INDIRECT("成就验算表!"&amp;$DJ7&amp;RIGHT(AO$3,LEN(AO$3)-11)+4),"")</f>
        <v>250000</v>
      </c>
      <c r="AP7" s="410" t="str">
        <f ca="1">IFERROR(INDIRECT("成就验算表!"&amp;$DK7&amp;RIGHT(AP$3,LEN(AP$3)-12)+4),"")</f>
        <v>1|8|15,1|2|70000</v>
      </c>
      <c r="AQ7" s="410">
        <f ca="1">IFERROR(INDIRECT("成就验算表!"&amp;$DJ7&amp;RIGHT(AQ$3,LEN(AQ$3)-11)+4),"")</f>
        <v>300000</v>
      </c>
      <c r="AR7" s="410" t="str">
        <f ca="1">IFERROR(INDIRECT("成就验算表!"&amp;$DK7&amp;RIGHT(AR$3,LEN(AR$3)-12)+4),"")</f>
        <v>1|8|15,1|2|75000</v>
      </c>
      <c r="AS7" s="410">
        <f ca="1">IFERROR(INDIRECT("成就验算表!"&amp;$DJ7&amp;RIGHT(AS$3,LEN(AS$3)-11)+4),"")</f>
        <v>350000</v>
      </c>
      <c r="AT7" s="410" t="str">
        <f ca="1">IFERROR(INDIRECT("成就验算表!"&amp;$DK7&amp;RIGHT(AT$3,LEN(AT$3)-12)+4),"")</f>
        <v>1|8|15,1|2|80000</v>
      </c>
      <c r="AU7" s="410">
        <f ca="1">IFERROR(INDIRECT("成就验算表!"&amp;$DJ7&amp;RIGHT(AU$3,LEN(AU$3)-11)+4),"")</f>
        <v>400000</v>
      </c>
      <c r="AV7" s="410" t="str">
        <f ca="1">IFERROR(INDIRECT("成就验算表!"&amp;$DK7&amp;RIGHT(AV$3,LEN(AV$3)-12)+4),"")</f>
        <v>1|8|15,1|2|85000</v>
      </c>
      <c r="AW7" s="410">
        <f ca="1">IFERROR(INDIRECT("成就验算表!"&amp;$DJ7&amp;RIGHT(AW$3,LEN(AW$3)-11)+4),"")</f>
        <v>450000</v>
      </c>
      <c r="AX7" s="410" t="str">
        <f ca="1">IFERROR(INDIRECT("成就验算表!"&amp;$DK7&amp;RIGHT(AX$3,LEN(AX$3)-12)+4),"")</f>
        <v>1|8|15,1|2|90000</v>
      </c>
      <c r="AY7" s="410">
        <f ca="1">IFERROR(INDIRECT("成就验算表!"&amp;$DJ7&amp;RIGHT(AY$3,LEN(AY$3)-11)+4),"")</f>
        <v>500000</v>
      </c>
      <c r="AZ7" s="410" t="str">
        <f ca="1">IFERROR(INDIRECT("成就验算表!"&amp;$DK7&amp;RIGHT(AZ$3,LEN(AZ$3)-12)+4),"")</f>
        <v>1|8|15,1|2|95000</v>
      </c>
      <c r="BA7" s="410">
        <f ca="1">IFERROR(INDIRECT("成就验算表!"&amp;$DJ7&amp;RIGHT(BA$3,LEN(BA$3)-11)+4),"")</f>
        <v>550000</v>
      </c>
      <c r="BB7" s="410" t="str">
        <f ca="1">IFERROR(INDIRECT("成就验算表!"&amp;$DK7&amp;RIGHT(BB$3,LEN(BB$3)-12)+4),"")</f>
        <v>1|8|15,1|2|100000</v>
      </c>
      <c r="BC7" s="410">
        <f ca="1">IFERROR(INDIRECT("成就验算表!"&amp;$DJ7&amp;RIGHT(BC$3,LEN(BC$3)-11)+4),"")</f>
        <v>600000</v>
      </c>
      <c r="BD7" s="410" t="str">
        <f ca="1">IFERROR(INDIRECT("成就验算表!"&amp;$DK7&amp;RIGHT(BD$3,LEN(BD$3)-12)+4),"")</f>
        <v>1|8|15,1|2|105000</v>
      </c>
      <c r="BE7" s="410">
        <f ca="1">IFERROR(INDIRECT("成就验算表!"&amp;$DJ7&amp;RIGHT(BE$3,LEN(BE$3)-11)+4),"")</f>
        <v>650000</v>
      </c>
      <c r="BF7" s="410" t="str">
        <f ca="1">IFERROR(INDIRECT("成就验算表!"&amp;$DK7&amp;RIGHT(BF$3,LEN(BF$3)-12)+4),"")</f>
        <v>1|8|15,1|2|110000</v>
      </c>
      <c r="BG7" s="410">
        <f ca="1">IFERROR(INDIRECT("成就验算表!"&amp;$DJ7&amp;RIGHT(BG$3,LEN(BG$3)-11)+4),"")</f>
        <v>700000</v>
      </c>
      <c r="BH7" s="410" t="str">
        <f ca="1">IFERROR(INDIRECT("成就验算表!"&amp;$DK7&amp;RIGHT(BH$3,LEN(BH$3)-12)+4),"")</f>
        <v>1|8|15,1|2|115000</v>
      </c>
      <c r="BI7" s="410">
        <f ca="1">IFERROR(INDIRECT("成就验算表!"&amp;$DJ7&amp;RIGHT(BI$3,LEN(BI$3)-11)+4),"")</f>
        <v>750000</v>
      </c>
      <c r="BJ7" s="410" t="str">
        <f ca="1">IFERROR(INDIRECT("成就验算表!"&amp;$DK7&amp;RIGHT(BJ$3,LEN(BJ$3)-12)+4),"")</f>
        <v>1|8|20,1|2|120000</v>
      </c>
      <c r="BK7" s="410">
        <f ca="1">IFERROR(INDIRECT("成就验算表!"&amp;$DJ7&amp;RIGHT(BK$3,LEN(BK$3)-11)+4),"")</f>
        <v>800000</v>
      </c>
      <c r="BL7" s="410" t="str">
        <f ca="1">IFERROR(INDIRECT("成就验算表!"&amp;$DK7&amp;RIGHT(BL$3,LEN(BL$3)-12)+4),"")</f>
        <v>1|8|20,1|2|125000</v>
      </c>
      <c r="BM7" s="410">
        <f ca="1">IFERROR(INDIRECT("成就验算表!"&amp;$DJ7&amp;RIGHT(BM$3,LEN(BM$3)-11)+4),"")</f>
        <v>850000</v>
      </c>
      <c r="BN7" s="410" t="str">
        <f ca="1">IFERROR(INDIRECT("成就验算表!"&amp;$DK7&amp;RIGHT(BN$3,LEN(BN$3)-12)+4),"")</f>
        <v>1|8|20,1|2|130000</v>
      </c>
      <c r="BO7" s="410">
        <f ca="1">IFERROR(INDIRECT("成就验算表!"&amp;$DJ7&amp;RIGHT(BO$3,LEN(BO$3)-11)+4),"")</f>
        <v>900000</v>
      </c>
      <c r="BP7" s="410" t="str">
        <f ca="1">IFERROR(INDIRECT("成就验算表!"&amp;$DK7&amp;RIGHT(BP$3,LEN(BP$3)-12)+4),"")</f>
        <v>1|8|20,1|2|135000</v>
      </c>
      <c r="BQ7" s="410">
        <f ca="1">IFERROR(INDIRECT("成就验算表!"&amp;$DJ7&amp;RIGHT(BQ$3,LEN(BQ$3)-11)+4),"")</f>
        <v>950000</v>
      </c>
      <c r="BR7" s="410" t="str">
        <f ca="1">IFERROR(INDIRECT("成就验算表!"&amp;$DK7&amp;RIGHT(BR$3,LEN(BR$3)-12)+4),"")</f>
        <v>1|8|20,1|2|140000</v>
      </c>
      <c r="BS7" s="410">
        <f ca="1">IFERROR(INDIRECT("成就验算表!"&amp;$DJ7&amp;RIGHT(BS$3,LEN(BS$3)-11)+4),"")</f>
        <v>1000000</v>
      </c>
      <c r="BT7" s="410" t="str">
        <f ca="1">IFERROR(INDIRECT("成就验算表!"&amp;$DK7&amp;RIGHT(BT$3,LEN(BT$3)-12)+4),"")</f>
        <v>1|8|20,1|2|145000</v>
      </c>
      <c r="BU7" s="410">
        <f ca="1">IFERROR(INDIRECT("成就验算表!"&amp;$DJ7&amp;RIGHT(BU$3,LEN(BU$3)-11)+4),"")</f>
        <v>1100000</v>
      </c>
      <c r="BV7" s="410" t="str">
        <f ca="1">IFERROR(INDIRECT("成就验算表!"&amp;$DK7&amp;RIGHT(BV$3,LEN(BV$3)-12)+4),"")</f>
        <v>1|8|20,1|2|150000</v>
      </c>
      <c r="BW7" s="410">
        <f ca="1">IFERROR(INDIRECT("成就验算表!"&amp;$DJ7&amp;RIGHT(BW$3,LEN(BW$3)-11)+4),"")</f>
        <v>1200000</v>
      </c>
      <c r="BX7" s="410" t="str">
        <f ca="1">IFERROR(INDIRECT("成就验算表!"&amp;$DK7&amp;RIGHT(BX$3,LEN(BX$3)-12)+4),"")</f>
        <v>1|8|20,1|2|155000</v>
      </c>
      <c r="BY7" s="410">
        <f ca="1">IFERROR(INDIRECT("成就验算表!"&amp;$DJ7&amp;RIGHT(BY$3,LEN(BY$3)-11)+4),"")</f>
        <v>1300000</v>
      </c>
      <c r="BZ7" s="410" t="str">
        <f ca="1">IFERROR(INDIRECT("成就验算表!"&amp;$DK7&amp;RIGHT(BZ$3,LEN(BZ$3)-12)+4),"")</f>
        <v>1|8|20,1|2|160000</v>
      </c>
      <c r="CA7" s="410">
        <f ca="1">IFERROR(INDIRECT("成就验算表!"&amp;$DJ7&amp;RIGHT(CA$3,LEN(CA$3)-11)+4),"")</f>
        <v>1400000</v>
      </c>
      <c r="CB7" s="410" t="str">
        <f ca="1">IFERROR(INDIRECT("成就验算表!"&amp;$DK7&amp;RIGHT(CB$3,LEN(CB$3)-12)+4),"")</f>
        <v>1|8|20,1|2|165000</v>
      </c>
      <c r="CC7" s="410">
        <f ca="1">IFERROR(INDIRECT("成就验算表!"&amp;$DJ7&amp;RIGHT(CC$3,LEN(CC$3)-11)+4),"")</f>
        <v>1500000</v>
      </c>
      <c r="CD7" s="410" t="str">
        <f ca="1">IFERROR(INDIRECT("成就验算表!"&amp;$DK7&amp;RIGHT(CD$3,LEN(CD$3)-12)+4),"")</f>
        <v>1|8|25,1|2|170000</v>
      </c>
      <c r="CE7" s="410">
        <f ca="1">IFERROR(INDIRECT("成就验算表!"&amp;$DJ7&amp;RIGHT(CE$3,LEN(CE$3)-11)+4),"")</f>
        <v>1600000</v>
      </c>
      <c r="CF7" s="410" t="str">
        <f ca="1">IFERROR(INDIRECT("成就验算表!"&amp;$DK7&amp;RIGHT(CF$3,LEN(CF$3)-12)+4),"")</f>
        <v>1|8|25,1|2|175000</v>
      </c>
      <c r="CG7" s="410">
        <f ca="1">IFERROR(INDIRECT("成就验算表!"&amp;$DJ7&amp;RIGHT(CG$3,LEN(CG$3)-11)+4),"")</f>
        <v>1700000</v>
      </c>
      <c r="CH7" s="410" t="str">
        <f ca="1">IFERROR(INDIRECT("成就验算表!"&amp;$DK7&amp;RIGHT(CH$3,LEN(CH$3)-12)+4),"")</f>
        <v>1|8|25,1|2|180000</v>
      </c>
      <c r="CI7" s="410">
        <f ca="1">IFERROR(INDIRECT("成就验算表!"&amp;$DJ7&amp;RIGHT(CI$3,LEN(CI$3)-11)+4),"")</f>
        <v>1800000</v>
      </c>
      <c r="CJ7" s="410" t="str">
        <f ca="1">IFERROR(INDIRECT("成就验算表!"&amp;$DK7&amp;RIGHT(CJ$3,LEN(CJ$3)-12)+4),"")</f>
        <v>1|8|25,1|2|185000</v>
      </c>
      <c r="CK7" s="410">
        <f ca="1">IFERROR(INDIRECT("成就验算表!"&amp;$DJ7&amp;RIGHT(CK$3,LEN(CK$3)-11)+4),"")</f>
        <v>1900000</v>
      </c>
      <c r="CL7" s="410" t="str">
        <f ca="1">IFERROR(INDIRECT("成就验算表!"&amp;$DK7&amp;RIGHT(CL$3,LEN(CL$3)-12)+4),"")</f>
        <v>1|8|25,1|2|190000</v>
      </c>
      <c r="CM7" s="410">
        <f ca="1">IFERROR(INDIRECT("成就验算表!"&amp;$DJ7&amp;RIGHT(CM$3,LEN(CM$3)-11)+4),"")</f>
        <v>2000000</v>
      </c>
      <c r="CN7" s="410" t="str">
        <f ca="1">IFERROR(INDIRECT("成就验算表!"&amp;$DK7&amp;RIGHT(CN$3,LEN(CN$3)-12)+4),"")</f>
        <v>1|8|25,1|2|195000</v>
      </c>
      <c r="CO7" s="410">
        <f ca="1">IFERROR(INDIRECT("成就验算表!"&amp;$DJ7&amp;RIGHT(CO$3,LEN(CO$3)-11)+4),"")</f>
        <v>2100000</v>
      </c>
      <c r="CP7" s="410" t="str">
        <f ca="1">IFERROR(INDIRECT("成就验算表!"&amp;$DK7&amp;RIGHT(CP$3,LEN(CP$3)-12)+4),"")</f>
        <v>1|8|25,1|2|200000</v>
      </c>
      <c r="CQ7" s="410">
        <f ca="1">IFERROR(INDIRECT("成就验算表!"&amp;$DJ7&amp;RIGHT(CQ$3,LEN(CQ$3)-11)+4),"")</f>
        <v>2200000</v>
      </c>
      <c r="CR7" s="410" t="str">
        <f ca="1">IFERROR(INDIRECT("成就验算表!"&amp;$DK7&amp;RIGHT(CR$3,LEN(CR$3)-12)+4),"")</f>
        <v>1|8|25,1|2|205000</v>
      </c>
      <c r="CS7" s="410">
        <f ca="1">IFERROR(INDIRECT("成就验算表!"&amp;$DJ7&amp;RIGHT(CS$3,LEN(CS$3)-11)+4),"")</f>
        <v>2300000</v>
      </c>
      <c r="CT7" s="410" t="str">
        <f ca="1">IFERROR(INDIRECT("成就验算表!"&amp;$DK7&amp;RIGHT(CT$3,LEN(CT$3)-12)+4),"")</f>
        <v>1|8|25,1|2|210000</v>
      </c>
      <c r="CU7" s="410">
        <f ca="1">IFERROR(INDIRECT("成就验算表!"&amp;$DJ7&amp;RIGHT(CU$3,LEN(CU$3)-11)+4),"")</f>
        <v>2400000</v>
      </c>
      <c r="CV7" s="410" t="str">
        <f ca="1">IFERROR(INDIRECT("成就验算表!"&amp;$DK7&amp;RIGHT(CV$3,LEN(CV$3)-12)+4),"")</f>
        <v>1|8|25,1|2|215000</v>
      </c>
      <c r="CW7" s="410">
        <f ca="1">IFERROR(INDIRECT("成就验算表!"&amp;$DJ7&amp;RIGHT(CW$3,LEN(CW$3)-11)+4),"")</f>
        <v>2500000</v>
      </c>
      <c r="CX7" s="410" t="str">
        <f ca="1">IFERROR(INDIRECT("成就验算表!"&amp;$DK7&amp;RIGHT(CX$3,LEN(CX$3)-12)+4),"")</f>
        <v>1|8|30,1|2|220000</v>
      </c>
      <c r="CY7" s="410">
        <f ca="1">IFERROR(INDIRECT("成就验算表!"&amp;$DJ7&amp;RIGHT(CY$3,LEN(CY$3)-11)+4),"")</f>
        <v>2600000</v>
      </c>
      <c r="CZ7" s="410" t="str">
        <f ca="1">IFERROR(INDIRECT("成就验算表!"&amp;$DK7&amp;RIGHT(CZ$3,LEN(CZ$3)-12)+4),"")</f>
        <v>1|8|30,1|2|225000</v>
      </c>
      <c r="DA7" s="410">
        <f ca="1">IFERROR(INDIRECT("成就验算表!"&amp;$DJ7&amp;RIGHT(DA$3,LEN(DA$3)-11)+4),"")</f>
        <v>2700000</v>
      </c>
      <c r="DB7" s="410" t="str">
        <f ca="1">IFERROR(INDIRECT("成就验算表!"&amp;$DK7&amp;RIGHT(DB$3,LEN(DB$3)-12)+4),"")</f>
        <v>1|8|30,1|2|230000</v>
      </c>
      <c r="DC7" s="410">
        <f ca="1">IFERROR(INDIRECT("成就验算表!"&amp;$DJ7&amp;RIGHT(DC$3,LEN(DC$3)-11)+4),"")</f>
        <v>2800000</v>
      </c>
      <c r="DD7" s="410" t="str">
        <f ca="1">IFERROR(INDIRECT("成就验算表!"&amp;$DK7&amp;RIGHT(DD$3,LEN(DD$3)-12)+4),"")</f>
        <v>1|8|30,1|2|235000</v>
      </c>
      <c r="DE7" s="410">
        <f ca="1">IFERROR(INDIRECT("成就验算表!"&amp;$DJ7&amp;RIGHT(DE$3,LEN(DE$3)-11)+4),"")</f>
        <v>2900000</v>
      </c>
      <c r="DF7" s="410" t="str">
        <f ca="1">IFERROR(INDIRECT("成就验算表!"&amp;$DK7&amp;RIGHT(DF$3,LEN(DF$3)-12)+4),"")</f>
        <v>1|8|30,1|2|240000</v>
      </c>
      <c r="DG7" s="410">
        <f ca="1">IFERROR(INDIRECT("成就验算表!"&amp;$DJ7&amp;RIGHT(DG$3,LEN(DG$3)-11)+4),"")</f>
        <v>3000000</v>
      </c>
      <c r="DH7" s="410" t="str">
        <f ca="1">IFERROR(INDIRECT("成就验算表!"&amp;$DK7&amp;RIGHT(DH$3,LEN(DH$3)-12)+4),"")</f>
        <v>1|8|30,1|2|245000</v>
      </c>
      <c r="DI7" s="392" t="str">
        <f ca="1">IFERROR(INDIRECT("成就验算表!"&amp;$DJ7&amp;RIGHT(DI$3,LEN(DI$3)-11)+4),"")</f>
        <v/>
      </c>
      <c r="DJ7" s="392" t="s">
        <v>1635</v>
      </c>
      <c r="DK7" s="392" t="s">
        <v>1636</v>
      </c>
      <c r="DL7" s="393" t="s">
        <v>1546</v>
      </c>
      <c r="DR7" s="40" t="s">
        <v>1543</v>
      </c>
      <c r="DS7" s="11">
        <f t="shared" si="0"/>
        <v>1</v>
      </c>
      <c r="DT7" s="11">
        <f t="shared" si="1"/>
        <v>8</v>
      </c>
      <c r="DU7" s="41">
        <v>1</v>
      </c>
      <c r="DV7" s="40" t="s">
        <v>412</v>
      </c>
      <c r="DW7" s="11">
        <f t="shared" si="2"/>
        <v>2</v>
      </c>
      <c r="DX7" s="11">
        <f t="shared" si="3"/>
        <v>1001</v>
      </c>
      <c r="DY7" s="41">
        <v>2</v>
      </c>
      <c r="EC7" s="62" t="str">
        <f>'抽奖|MoonBless'!DN7</f>
        <v>金币</v>
      </c>
      <c r="ED7" s="62">
        <f>'抽奖|MoonBless'!DO7</f>
        <v>5.0000000000000004E-6</v>
      </c>
      <c r="EE7" s="62">
        <f>'抽奖|MoonBless'!DP7</f>
        <v>1E-4</v>
      </c>
      <c r="EF7" s="62">
        <f>'抽奖|MoonBless'!DQ7</f>
        <v>1</v>
      </c>
      <c r="EG7" s="62">
        <f>'抽奖|MoonBless'!DR7</f>
        <v>2</v>
      </c>
    </row>
    <row r="8" spans="1:137" x14ac:dyDescent="0.35">
      <c r="A8" s="125">
        <v>4</v>
      </c>
      <c r="B8" s="125">
        <v>1</v>
      </c>
      <c r="C8" s="125">
        <v>1</v>
      </c>
      <c r="D8" s="84">
        <v>25</v>
      </c>
      <c r="E8" s="125" t="s">
        <v>795</v>
      </c>
      <c r="F8" s="128" t="s">
        <v>796</v>
      </c>
      <c r="G8" s="392" t="s">
        <v>797</v>
      </c>
      <c r="H8" s="84" t="s">
        <v>798</v>
      </c>
      <c r="I8" s="401" t="s">
        <v>799</v>
      </c>
      <c r="M8" s="397">
        <f ca="1">IFERROR(INDIRECT("成就验算表!"&amp;$DJ8&amp;RIGHT(M$3,LEN(M$3)-11)+4),"")</f>
        <v>5</v>
      </c>
      <c r="N8" s="397" t="str">
        <f ca="1">IFERROR(INDIRECT("成就验算表!"&amp;$DK8&amp;RIGHT(N$3,LEN(N$3)-12)+4),"")</f>
        <v>1|8|5,1|2|5000</v>
      </c>
      <c r="O8" s="397">
        <f ca="1">IFERROR(INDIRECT("成就验算表!"&amp;$DJ8&amp;RIGHT(O$3,LEN(O$3)-11)+4),"")</f>
        <v>10</v>
      </c>
      <c r="P8" s="397" t="str">
        <f ca="1">IFERROR(INDIRECT("成就验算表!"&amp;$DK8&amp;RIGHT(P$3,LEN(P$3)-12)+4),"")</f>
        <v>1|8|5,1|2|10000</v>
      </c>
      <c r="Q8" s="397">
        <f ca="1">IFERROR(INDIRECT("成就验算表!"&amp;$DJ8&amp;RIGHT(Q$3,LEN(Q$3)-11)+4),"")</f>
        <v>15</v>
      </c>
      <c r="R8" s="397" t="str">
        <f ca="1">IFERROR(INDIRECT("成就验算表!"&amp;$DK8&amp;RIGHT(R$3,LEN(R$3)-12)+4),"")</f>
        <v>1|8|5,1|2|20000</v>
      </c>
      <c r="S8" s="397">
        <f ca="1">IFERROR(INDIRECT("成就验算表!"&amp;$DJ8&amp;RIGHT(S$3,LEN(S$3)-11)+4),"")</f>
        <v>20</v>
      </c>
      <c r="T8" s="397" t="str">
        <f ca="1">IFERROR(INDIRECT("成就验算表!"&amp;$DK8&amp;RIGHT(T$3,LEN(T$3)-12)+4),"")</f>
        <v>1|8|10,1|2|30000</v>
      </c>
      <c r="U8" s="397">
        <f ca="1">IFERROR(INDIRECT("成就验算表!"&amp;$DJ8&amp;RIGHT(U$3,LEN(U$3)-11)+4),"")</f>
        <v>25</v>
      </c>
      <c r="V8" s="397" t="str">
        <f ca="1">IFERROR(INDIRECT("成就验算表!"&amp;$DK8&amp;RIGHT(V$3,LEN(V$3)-12)+4),"")</f>
        <v>1|8|10,1|2|40000</v>
      </c>
      <c r="W8" s="397">
        <f ca="1">IFERROR(INDIRECT("成就验算表!"&amp;$DJ8&amp;RIGHT(W$3,LEN(W$3)-11)+4),"")</f>
        <v>30</v>
      </c>
      <c r="X8" s="397" t="str">
        <f ca="1">IFERROR(INDIRECT("成就验算表!"&amp;$DK8&amp;RIGHT(X$3,LEN(X$3)-12)+4),"")</f>
        <v>1|8|10,1|2|50000</v>
      </c>
      <c r="Y8" s="397">
        <f ca="1">IFERROR(INDIRECT("成就验算表!"&amp;$DJ8&amp;RIGHT(Y$3,LEN(Y$3)-11)+4),"")</f>
        <v>35</v>
      </c>
      <c r="Z8" s="397" t="str">
        <f ca="1">IFERROR(INDIRECT("成就验算表!"&amp;$DK8&amp;RIGHT(Z$3,LEN(Z$3)-12)+4),"")</f>
        <v>1|8|15,1|2|60000</v>
      </c>
      <c r="AA8" s="397">
        <f ca="1">IFERROR(INDIRECT("成就验算表!"&amp;$DJ8&amp;RIGHT(AA$3,LEN(AA$3)-11)+4),"")</f>
        <v>40</v>
      </c>
      <c r="AB8" s="397" t="str">
        <f ca="1">IFERROR(INDIRECT("成就验算表!"&amp;$DK8&amp;RIGHT(AB$3,LEN(AB$3)-12)+4),"")</f>
        <v>1|8|15,1|2|70000</v>
      </c>
      <c r="AC8" s="397">
        <f ca="1">IFERROR(INDIRECT("成就验算表!"&amp;$DJ8&amp;RIGHT(AC$3,LEN(AC$3)-11)+4),"")</f>
        <v>45</v>
      </c>
      <c r="AD8" s="397" t="str">
        <f ca="1">IFERROR(INDIRECT("成就验算表!"&amp;$DK8&amp;RIGHT(AD$3,LEN(AD$3)-12)+4),"")</f>
        <v>1|8|15,1|2|80000</v>
      </c>
      <c r="AE8" s="397">
        <f ca="1">IFERROR(INDIRECT("成就验算表!"&amp;$DJ8&amp;RIGHT(AE$3,LEN(AE$3)-11)+4),"")</f>
        <v>50</v>
      </c>
      <c r="AF8" s="397" t="str">
        <f ca="1">IFERROR(INDIRECT("成就验算表!"&amp;$DK8&amp;RIGHT(AF$3,LEN(AF$3)-12)+4),"")</f>
        <v>1|8|20,1|2|90000</v>
      </c>
      <c r="AG8" s="397">
        <f ca="1">IFERROR(INDIRECT("成就验算表!"&amp;$DJ8&amp;RIGHT(AG$3,LEN(AG$3)-11)+4),"")</f>
        <v>55</v>
      </c>
      <c r="AH8" s="397" t="str">
        <f ca="1">IFERROR(INDIRECT("成就验算表!"&amp;$DK8&amp;RIGHT(AH$3,LEN(AH$3)-12)+4),"")</f>
        <v>1|8|20,1|2|100000</v>
      </c>
      <c r="AI8" s="397">
        <f ca="1">IFERROR(INDIRECT("成就验算表!"&amp;$DJ8&amp;RIGHT(AI$3,LEN(AI$3)-11)+4),"")</f>
        <v>60</v>
      </c>
      <c r="AJ8" s="397" t="str">
        <f ca="1">IFERROR(INDIRECT("成就验算表!"&amp;$DK8&amp;RIGHT(AJ$3,LEN(AJ$3)-12)+4),"")</f>
        <v>1|8|20,1|2|120000</v>
      </c>
      <c r="AK8" s="397">
        <f ca="1">IFERROR(INDIRECT("成就验算表!"&amp;$DJ8&amp;RIGHT(AK$3,LEN(AK$3)-11)+4),"")</f>
        <v>65</v>
      </c>
      <c r="AL8" s="397" t="str">
        <f ca="1">IFERROR(INDIRECT("成就验算表!"&amp;$DK8&amp;RIGHT(AL$3,LEN(AL$3)-12)+4),"")</f>
        <v>1|8|25,1|2|140000</v>
      </c>
      <c r="AM8" s="397">
        <f ca="1">IFERROR(INDIRECT("成就验算表!"&amp;$DJ8&amp;RIGHT(AM$3,LEN(AM$3)-11)+4),"")</f>
        <v>70</v>
      </c>
      <c r="AN8" s="397" t="str">
        <f ca="1">IFERROR(INDIRECT("成就验算表!"&amp;$DK8&amp;RIGHT(AN$3,LEN(AN$3)-12)+4),"")</f>
        <v>1|8|25,1|2|160000</v>
      </c>
      <c r="AO8" s="397">
        <f ca="1">IFERROR(INDIRECT("成就验算表!"&amp;$DJ8&amp;RIGHT(AO$3,LEN(AO$3)-11)+4),"")</f>
        <v>75</v>
      </c>
      <c r="AP8" s="397" t="str">
        <f ca="1">IFERROR(INDIRECT("成就验算表!"&amp;$DK8&amp;RIGHT(AP$3,LEN(AP$3)-12)+4),"")</f>
        <v>1|8|25,1|2|180000</v>
      </c>
      <c r="AQ8" s="397">
        <f ca="1">IFERROR(INDIRECT("成就验算表!"&amp;$DJ8&amp;RIGHT(AQ$3,LEN(AQ$3)-11)+4),"")</f>
        <v>80</v>
      </c>
      <c r="AR8" s="397" t="str">
        <f ca="1">IFERROR(INDIRECT("成就验算表!"&amp;$DK8&amp;RIGHT(AR$3,LEN(AR$3)-12)+4),"")</f>
        <v>1|8|30,1|2|200000</v>
      </c>
      <c r="AS8" s="397">
        <f ca="1">IFERROR(INDIRECT("成就验算表!"&amp;$DJ8&amp;RIGHT(AS$3,LEN(AS$3)-11)+4),"")</f>
        <v>85</v>
      </c>
      <c r="AT8" s="397" t="str">
        <f ca="1">IFERROR(INDIRECT("成就验算表!"&amp;$DK8&amp;RIGHT(AT$3,LEN(AT$3)-12)+4),"")</f>
        <v>1|8|30,1|2|250000</v>
      </c>
      <c r="AU8" s="397">
        <f ca="1">IFERROR(INDIRECT("成就验算表!"&amp;$DJ8&amp;RIGHT(AU$3,LEN(AU$3)-11)+4),"")</f>
        <v>90</v>
      </c>
      <c r="AV8" s="397" t="str">
        <f ca="1">IFERROR(INDIRECT("成就验算表!"&amp;$DK8&amp;RIGHT(AV$3,LEN(AV$3)-12)+4),"")</f>
        <v>1|8|30,1|2|300000</v>
      </c>
      <c r="AW8" s="397">
        <f ca="1">IFERROR(INDIRECT("成就验算表!"&amp;$DJ8&amp;RIGHT(AW$3,LEN(AW$3)-11)+4),"")</f>
        <v>0</v>
      </c>
      <c r="AX8" s="397">
        <f ca="1">IFERROR(INDIRECT("成就验算表!"&amp;$DK8&amp;RIGHT(AX$3,LEN(AX$3)-12)+4),"")</f>
        <v>0</v>
      </c>
      <c r="AY8" s="397">
        <f ca="1">IFERROR(INDIRECT("成就验算表!"&amp;$DJ8&amp;RIGHT(AY$3,LEN(AY$3)-11)+4),"")</f>
        <v>0</v>
      </c>
      <c r="AZ8" s="397">
        <f ca="1">IFERROR(INDIRECT("成就验算表!"&amp;$DK8&amp;RIGHT(AZ$3,LEN(AZ$3)-12)+4),"")</f>
        <v>0</v>
      </c>
      <c r="BA8" s="397">
        <f ca="1">IFERROR(INDIRECT("成就验算表!"&amp;$DJ8&amp;RIGHT(BA$3,LEN(BA$3)-11)+4),"")</f>
        <v>0</v>
      </c>
      <c r="BB8" s="397">
        <f ca="1">IFERROR(INDIRECT("成就验算表!"&amp;$DK8&amp;RIGHT(BB$3,LEN(BB$3)-12)+4),"")</f>
        <v>0</v>
      </c>
      <c r="BC8" s="397">
        <f ca="1">IFERROR(INDIRECT("成就验算表!"&amp;$DJ8&amp;RIGHT(BC$3,LEN(BC$3)-11)+4),"")</f>
        <v>0</v>
      </c>
      <c r="BD8" s="397">
        <f ca="1">IFERROR(INDIRECT("成就验算表!"&amp;$DK8&amp;RIGHT(BD$3,LEN(BD$3)-12)+4),"")</f>
        <v>0</v>
      </c>
      <c r="BE8" s="397">
        <f ca="1">IFERROR(INDIRECT("成就验算表!"&amp;$DJ8&amp;RIGHT(BE$3,LEN(BE$3)-11)+4),"")</f>
        <v>0</v>
      </c>
      <c r="BF8" s="397">
        <f ca="1">IFERROR(INDIRECT("成就验算表!"&amp;$DK8&amp;RIGHT(BF$3,LEN(BF$3)-12)+4),"")</f>
        <v>0</v>
      </c>
      <c r="BG8" s="397">
        <f ca="1">IFERROR(INDIRECT("成就验算表!"&amp;$DJ8&amp;RIGHT(BG$3,LEN(BG$3)-11)+4),"")</f>
        <v>0</v>
      </c>
      <c r="BH8" s="397">
        <f ca="1">IFERROR(INDIRECT("成就验算表!"&amp;$DK8&amp;RIGHT(BH$3,LEN(BH$3)-12)+4),"")</f>
        <v>0</v>
      </c>
      <c r="BI8" s="397">
        <f ca="1">IFERROR(INDIRECT("成就验算表!"&amp;$DJ8&amp;RIGHT(BI$3,LEN(BI$3)-11)+4),"")</f>
        <v>0</v>
      </c>
      <c r="BJ8" s="397">
        <f ca="1">IFERROR(INDIRECT("成就验算表!"&amp;$DK8&amp;RIGHT(BJ$3,LEN(BJ$3)-12)+4),"")</f>
        <v>0</v>
      </c>
      <c r="BK8" s="397">
        <f ca="1">IFERROR(INDIRECT("成就验算表!"&amp;$DJ8&amp;RIGHT(BK$3,LEN(BK$3)-11)+4),"")</f>
        <v>0</v>
      </c>
      <c r="BL8" s="397">
        <f ca="1">IFERROR(INDIRECT("成就验算表!"&amp;$DK8&amp;RIGHT(BL$3,LEN(BL$3)-12)+4),"")</f>
        <v>0</v>
      </c>
      <c r="BM8" s="397">
        <f ca="1">IFERROR(INDIRECT("成就验算表!"&amp;$DJ8&amp;RIGHT(BM$3,LEN(BM$3)-11)+4),"")</f>
        <v>0</v>
      </c>
      <c r="BN8" s="397">
        <f ca="1">IFERROR(INDIRECT("成就验算表!"&amp;$DK8&amp;RIGHT(BN$3,LEN(BN$3)-12)+4),"")</f>
        <v>0</v>
      </c>
      <c r="BO8" s="397">
        <f ca="1">IFERROR(INDIRECT("成就验算表!"&amp;$DJ8&amp;RIGHT(BO$3,LEN(BO$3)-11)+4),"")</f>
        <v>0</v>
      </c>
      <c r="BP8" s="397">
        <f ca="1">IFERROR(INDIRECT("成就验算表!"&amp;$DK8&amp;RIGHT(BP$3,LEN(BP$3)-12)+4),"")</f>
        <v>0</v>
      </c>
      <c r="BQ8" s="397">
        <f ca="1">IFERROR(INDIRECT("成就验算表!"&amp;$DJ8&amp;RIGHT(BQ$3,LEN(BQ$3)-11)+4),"")</f>
        <v>0</v>
      </c>
      <c r="BR8" s="397">
        <f ca="1">IFERROR(INDIRECT("成就验算表!"&amp;$DK8&amp;RIGHT(BR$3,LEN(BR$3)-12)+4),"")</f>
        <v>0</v>
      </c>
      <c r="BS8" s="397">
        <f ca="1">IFERROR(INDIRECT("成就验算表!"&amp;$DJ8&amp;RIGHT(BS$3,LEN(BS$3)-11)+4),"")</f>
        <v>0</v>
      </c>
      <c r="BT8" s="397">
        <f ca="1">IFERROR(INDIRECT("成就验算表!"&amp;$DK8&amp;RIGHT(BT$3,LEN(BT$3)-12)+4),"")</f>
        <v>0</v>
      </c>
      <c r="BU8" s="397">
        <f ca="1">IFERROR(INDIRECT("成就验算表!"&amp;$DJ8&amp;RIGHT(BU$3,LEN(BU$3)-11)+4),"")</f>
        <v>0</v>
      </c>
      <c r="BV8" s="397">
        <f ca="1">IFERROR(INDIRECT("成就验算表!"&amp;$DK8&amp;RIGHT(BV$3,LEN(BV$3)-12)+4),"")</f>
        <v>0</v>
      </c>
      <c r="BW8" s="397">
        <f ca="1">IFERROR(INDIRECT("成就验算表!"&amp;$DJ8&amp;RIGHT(BW$3,LEN(BW$3)-11)+4),"")</f>
        <v>0</v>
      </c>
      <c r="BX8" s="397">
        <f ca="1">IFERROR(INDIRECT("成就验算表!"&amp;$DK8&amp;RIGHT(BX$3,LEN(BX$3)-12)+4),"")</f>
        <v>0</v>
      </c>
      <c r="BY8" s="397">
        <f ca="1">IFERROR(INDIRECT("成就验算表!"&amp;$DJ8&amp;RIGHT(BY$3,LEN(BY$3)-11)+4),"")</f>
        <v>0</v>
      </c>
      <c r="BZ8" s="397">
        <f ca="1">IFERROR(INDIRECT("成就验算表!"&amp;$DK8&amp;RIGHT(BZ$3,LEN(BZ$3)-12)+4),"")</f>
        <v>0</v>
      </c>
      <c r="CA8" s="397">
        <f ca="1">IFERROR(INDIRECT("成就验算表!"&amp;$DJ8&amp;RIGHT(CA$3,LEN(CA$3)-11)+4),"")</f>
        <v>0</v>
      </c>
      <c r="CB8" s="397">
        <f ca="1">IFERROR(INDIRECT("成就验算表!"&amp;$DK8&amp;RIGHT(CB$3,LEN(CB$3)-12)+4),"")</f>
        <v>0</v>
      </c>
      <c r="CC8" s="397">
        <f ca="1">IFERROR(INDIRECT("成就验算表!"&amp;$DJ8&amp;RIGHT(CC$3,LEN(CC$3)-11)+4),"")</f>
        <v>0</v>
      </c>
      <c r="CD8" s="397">
        <f ca="1">IFERROR(INDIRECT("成就验算表!"&amp;$DK8&amp;RIGHT(CD$3,LEN(CD$3)-12)+4),"")</f>
        <v>0</v>
      </c>
      <c r="CE8" s="397">
        <f ca="1">IFERROR(INDIRECT("成就验算表!"&amp;$DJ8&amp;RIGHT(CE$3,LEN(CE$3)-11)+4),"")</f>
        <v>0</v>
      </c>
      <c r="CF8" s="397">
        <f ca="1">IFERROR(INDIRECT("成就验算表!"&amp;$DK8&amp;RIGHT(CF$3,LEN(CF$3)-12)+4),"")</f>
        <v>0</v>
      </c>
      <c r="CG8" s="397">
        <f ca="1">IFERROR(INDIRECT("成就验算表!"&amp;$DJ8&amp;RIGHT(CG$3,LEN(CG$3)-11)+4),"")</f>
        <v>0</v>
      </c>
      <c r="CH8" s="397">
        <f ca="1">IFERROR(INDIRECT("成就验算表!"&amp;$DK8&amp;RIGHT(CH$3,LEN(CH$3)-12)+4),"")</f>
        <v>0</v>
      </c>
      <c r="CI8" s="397">
        <f ca="1">IFERROR(INDIRECT("成就验算表!"&amp;$DJ8&amp;RIGHT(CI$3,LEN(CI$3)-11)+4),"")</f>
        <v>0</v>
      </c>
      <c r="CJ8" s="397">
        <f ca="1">IFERROR(INDIRECT("成就验算表!"&amp;$DK8&amp;RIGHT(CJ$3,LEN(CJ$3)-12)+4),"")</f>
        <v>0</v>
      </c>
      <c r="CK8" s="397">
        <f ca="1">IFERROR(INDIRECT("成就验算表!"&amp;$DJ8&amp;RIGHT(CK$3,LEN(CK$3)-11)+4),"")</f>
        <v>0</v>
      </c>
      <c r="CL8" s="397">
        <f ca="1">IFERROR(INDIRECT("成就验算表!"&amp;$DK8&amp;RIGHT(CL$3,LEN(CL$3)-12)+4),"")</f>
        <v>0</v>
      </c>
      <c r="CM8" s="397">
        <f ca="1">IFERROR(INDIRECT("成就验算表!"&amp;$DJ8&amp;RIGHT(CM$3,LEN(CM$3)-11)+4),"")</f>
        <v>0</v>
      </c>
      <c r="CN8" s="397">
        <f ca="1">IFERROR(INDIRECT("成就验算表!"&amp;$DK8&amp;RIGHT(CN$3,LEN(CN$3)-12)+4),"")</f>
        <v>0</v>
      </c>
      <c r="CO8" s="397">
        <f ca="1">IFERROR(INDIRECT("成就验算表!"&amp;$DJ8&amp;RIGHT(CO$3,LEN(CO$3)-11)+4),"")</f>
        <v>0</v>
      </c>
      <c r="CP8" s="397">
        <f ca="1">IFERROR(INDIRECT("成就验算表!"&amp;$DK8&amp;RIGHT(CP$3,LEN(CP$3)-12)+4),"")</f>
        <v>0</v>
      </c>
      <c r="CQ8" s="397">
        <f ca="1">IFERROR(INDIRECT("成就验算表!"&amp;$DJ8&amp;RIGHT(CQ$3,LEN(CQ$3)-11)+4),"")</f>
        <v>0</v>
      </c>
      <c r="CR8" s="397">
        <f ca="1">IFERROR(INDIRECT("成就验算表!"&amp;$DK8&amp;RIGHT(CR$3,LEN(CR$3)-12)+4),"")</f>
        <v>0</v>
      </c>
      <c r="CS8" s="397">
        <f ca="1">IFERROR(INDIRECT("成就验算表!"&amp;$DJ8&amp;RIGHT(CS$3,LEN(CS$3)-11)+4),"")</f>
        <v>0</v>
      </c>
      <c r="CT8" s="397">
        <f ca="1">IFERROR(INDIRECT("成就验算表!"&amp;$DK8&amp;RIGHT(CT$3,LEN(CT$3)-12)+4),"")</f>
        <v>0</v>
      </c>
      <c r="CU8" s="397">
        <f ca="1">IFERROR(INDIRECT("成就验算表!"&amp;$DJ8&amp;RIGHT(CU$3,LEN(CU$3)-11)+4),"")</f>
        <v>0</v>
      </c>
      <c r="CV8" s="397">
        <f ca="1">IFERROR(INDIRECT("成就验算表!"&amp;$DK8&amp;RIGHT(CV$3,LEN(CV$3)-12)+4),"")</f>
        <v>0</v>
      </c>
      <c r="CW8" s="397">
        <f ca="1">IFERROR(INDIRECT("成就验算表!"&amp;$DJ8&amp;RIGHT(CW$3,LEN(CW$3)-11)+4),"")</f>
        <v>0</v>
      </c>
      <c r="CX8" s="397">
        <f ca="1">IFERROR(INDIRECT("成就验算表!"&amp;$DK8&amp;RIGHT(CX$3,LEN(CX$3)-12)+4),"")</f>
        <v>0</v>
      </c>
      <c r="CY8" s="397">
        <f ca="1">IFERROR(INDIRECT("成就验算表!"&amp;$DJ8&amp;RIGHT(CY$3,LEN(CY$3)-11)+4),"")</f>
        <v>0</v>
      </c>
      <c r="CZ8" s="397">
        <f ca="1">IFERROR(INDIRECT("成就验算表!"&amp;$DK8&amp;RIGHT(CZ$3,LEN(CZ$3)-12)+4),"")</f>
        <v>0</v>
      </c>
      <c r="DA8" s="397">
        <f ca="1">IFERROR(INDIRECT("成就验算表!"&amp;$DJ8&amp;RIGHT(DA$3,LEN(DA$3)-11)+4),"")</f>
        <v>0</v>
      </c>
      <c r="DB8" s="397">
        <f ca="1">IFERROR(INDIRECT("成就验算表!"&amp;$DK8&amp;RIGHT(DB$3,LEN(DB$3)-12)+4),"")</f>
        <v>0</v>
      </c>
      <c r="DC8" s="397">
        <f ca="1">IFERROR(INDIRECT("成就验算表!"&amp;$DJ8&amp;RIGHT(DC$3,LEN(DC$3)-11)+4),"")</f>
        <v>0</v>
      </c>
      <c r="DD8" s="397">
        <f ca="1">IFERROR(INDIRECT("成就验算表!"&amp;$DK8&amp;RIGHT(DD$3,LEN(DD$3)-12)+4),"")</f>
        <v>0</v>
      </c>
      <c r="DE8" s="397">
        <f ca="1">IFERROR(INDIRECT("成就验算表!"&amp;$DJ8&amp;RIGHT(DE$3,LEN(DE$3)-11)+4),"")</f>
        <v>0</v>
      </c>
      <c r="DF8" s="397">
        <f ca="1">IFERROR(INDIRECT("成就验算表!"&amp;$DK8&amp;RIGHT(DF$3,LEN(DF$3)-12)+4),"")</f>
        <v>0</v>
      </c>
      <c r="DG8" s="397">
        <f ca="1">IFERROR(INDIRECT("成就验算表!"&amp;$DJ8&amp;RIGHT(DG$3,LEN(DG$3)-11)+4),"")</f>
        <v>0</v>
      </c>
      <c r="DH8" s="397">
        <f ca="1">IFERROR(INDIRECT("成就验算表!"&amp;$DK8&amp;RIGHT(DH$3,LEN(DH$3)-12)+4),"")</f>
        <v>0</v>
      </c>
      <c r="DJ8" s="125" t="s">
        <v>1645</v>
      </c>
      <c r="DK8" s="125" t="s">
        <v>1646</v>
      </c>
      <c r="DL8" s="393" t="s">
        <v>1617</v>
      </c>
      <c r="DR8" s="40" t="s">
        <v>1544</v>
      </c>
      <c r="DS8" s="11">
        <f t="shared" si="0"/>
        <v>1</v>
      </c>
      <c r="DT8" s="11">
        <f t="shared" si="1"/>
        <v>8</v>
      </c>
      <c r="DU8" s="41">
        <v>1</v>
      </c>
      <c r="DV8" s="40" t="s">
        <v>412</v>
      </c>
      <c r="DW8" s="11">
        <f t="shared" si="2"/>
        <v>2</v>
      </c>
      <c r="DX8" s="11">
        <f t="shared" si="3"/>
        <v>1001</v>
      </c>
      <c r="DY8" s="41">
        <v>2</v>
      </c>
      <c r="EC8" s="382" t="str">
        <f>'抽奖|MoonBless'!DN8</f>
        <v>锁定</v>
      </c>
      <c r="ED8" s="382">
        <f>'抽奖|MoonBless'!DO8</f>
        <v>0.1</v>
      </c>
      <c r="EE8" s="382">
        <f>'抽奖|MoonBless'!DP8</f>
        <v>2</v>
      </c>
      <c r="EF8" s="382">
        <f>'抽奖|MoonBless'!DQ8</f>
        <v>2</v>
      </c>
      <c r="EG8" s="382">
        <f>'抽奖|MoonBless'!DR8</f>
        <v>1001</v>
      </c>
    </row>
    <row r="9" spans="1:137" x14ac:dyDescent="0.35">
      <c r="A9" s="125">
        <v>5</v>
      </c>
      <c r="B9" s="125">
        <v>1</v>
      </c>
      <c r="C9" s="125">
        <v>1</v>
      </c>
      <c r="D9" s="84">
        <v>30</v>
      </c>
      <c r="E9" s="125" t="s">
        <v>800</v>
      </c>
      <c r="F9" s="128" t="s">
        <v>801</v>
      </c>
      <c r="G9" s="392" t="s">
        <v>802</v>
      </c>
      <c r="H9" s="84" t="s">
        <v>803</v>
      </c>
      <c r="I9" s="401" t="s">
        <v>804</v>
      </c>
      <c r="M9" s="397">
        <f t="shared" ref="M9:M72" ca="1" si="4">IFERROR(INDIRECT("成就验算表!"&amp;$DJ9&amp;RIGHT(M$3,LEN(M$3)-11)+4),"")</f>
        <v>1</v>
      </c>
      <c r="N9" s="397" t="str">
        <f t="shared" ref="N9:N72" ca="1" si="5">IFERROR(INDIRECT("成就验算表!"&amp;$DK9&amp;RIGHT(N$3,LEN(N$3)-12)+4),"")</f>
        <v>1|8|2,2|1001|1</v>
      </c>
      <c r="O9" s="397">
        <f t="shared" ref="O9:O72" ca="1" si="6">IFERROR(INDIRECT("成就验算表!"&amp;$DJ9&amp;RIGHT(O$3,LEN(O$3)-11)+4),"")</f>
        <v>3</v>
      </c>
      <c r="P9" s="397" t="str">
        <f t="shared" ref="P9:P72" ca="1" si="7">IFERROR(INDIRECT("成就验算表!"&amp;$DK9&amp;RIGHT(P$3,LEN(P$3)-12)+4),"")</f>
        <v>1|8|3,2|1001|1</v>
      </c>
      <c r="Q9" s="397">
        <f t="shared" ref="Q9:Q72" ca="1" si="8">IFERROR(INDIRECT("成就验算表!"&amp;$DJ9&amp;RIGHT(Q$3,LEN(Q$3)-11)+4),"")</f>
        <v>5</v>
      </c>
      <c r="R9" s="397" t="str">
        <f t="shared" ref="R9:R72" ca="1" si="9">IFERROR(INDIRECT("成就验算表!"&amp;$DK9&amp;RIGHT(R$3,LEN(R$3)-12)+4),"")</f>
        <v>1|8|5,2|1001|2</v>
      </c>
      <c r="S9" s="397">
        <f t="shared" ref="S9:S72" ca="1" si="10">IFERROR(INDIRECT("成就验算表!"&amp;$DJ9&amp;RIGHT(S$3,LEN(S$3)-11)+4),"")</f>
        <v>10</v>
      </c>
      <c r="T9" s="397" t="str">
        <f t="shared" ref="T9:T72" ca="1" si="11">IFERROR(INDIRECT("成就验算表!"&amp;$DK9&amp;RIGHT(T$3,LEN(T$3)-12)+4),"")</f>
        <v>1|8|5,2|1001|2</v>
      </c>
      <c r="U9" s="397">
        <f t="shared" ref="U9:U72" ca="1" si="12">IFERROR(INDIRECT("成就验算表!"&amp;$DJ9&amp;RIGHT(U$3,LEN(U$3)-11)+4),"")</f>
        <v>20</v>
      </c>
      <c r="V9" s="397" t="str">
        <f t="shared" ref="V9:V72" ca="1" si="13">IFERROR(INDIRECT("成就验算表!"&amp;$DK9&amp;RIGHT(V$3,LEN(V$3)-12)+4),"")</f>
        <v>1|8|5,2|1001|2</v>
      </c>
      <c r="W9" s="397">
        <f t="shared" ref="W9:W72" ca="1" si="14">IFERROR(INDIRECT("成就验算表!"&amp;$DJ9&amp;RIGHT(W$3,LEN(W$3)-11)+4),"")</f>
        <v>30</v>
      </c>
      <c r="X9" s="397" t="str">
        <f t="shared" ref="X9:X72" ca="1" si="15">IFERROR(INDIRECT("成就验算表!"&amp;$DK9&amp;RIGHT(X$3,LEN(X$3)-12)+4),"")</f>
        <v>1|8|5,2|1001|2</v>
      </c>
      <c r="Y9" s="397">
        <f t="shared" ref="Y9:Y72" ca="1" si="16">IFERROR(INDIRECT("成就验算表!"&amp;$DJ9&amp;RIGHT(Y$3,LEN(Y$3)-11)+4),"")</f>
        <v>40</v>
      </c>
      <c r="Z9" s="397" t="str">
        <f t="shared" ref="Z9:Z72" ca="1" si="17">IFERROR(INDIRECT("成就验算表!"&amp;$DK9&amp;RIGHT(Z$3,LEN(Z$3)-12)+4),"")</f>
        <v>1|8|10,2|1001|2</v>
      </c>
      <c r="AA9" s="397">
        <f t="shared" ref="AA9:AA72" ca="1" si="18">IFERROR(INDIRECT("成就验算表!"&amp;$DJ9&amp;RIGHT(AA$3,LEN(AA$3)-11)+4),"")</f>
        <v>50</v>
      </c>
      <c r="AB9" s="397" t="str">
        <f t="shared" ref="AB9:AB72" ca="1" si="19">IFERROR(INDIRECT("成就验算表!"&amp;$DK9&amp;RIGHT(AB$3,LEN(AB$3)-12)+4),"")</f>
        <v>1|8|10,2|1001|2</v>
      </c>
      <c r="AC9" s="397">
        <f t="shared" ref="AC9:AC72" ca="1" si="20">IFERROR(INDIRECT("成就验算表!"&amp;$DJ9&amp;RIGHT(AC$3,LEN(AC$3)-11)+4),"")</f>
        <v>60</v>
      </c>
      <c r="AD9" s="397" t="str">
        <f t="shared" ref="AD9:AD72" ca="1" si="21">IFERROR(INDIRECT("成就验算表!"&amp;$DK9&amp;RIGHT(AD$3,LEN(AD$3)-12)+4),"")</f>
        <v>1|8|10,2|1001|2</v>
      </c>
      <c r="AE9" s="397">
        <f t="shared" ref="AE9:AE72" ca="1" si="22">IFERROR(INDIRECT("成就验算表!"&amp;$DJ9&amp;RIGHT(AE$3,LEN(AE$3)-11)+4),"")</f>
        <v>70</v>
      </c>
      <c r="AF9" s="397" t="str">
        <f t="shared" ref="AF9:AF72" ca="1" si="23">IFERROR(INDIRECT("成就验算表!"&amp;$DK9&amp;RIGHT(AF$3,LEN(AF$3)-12)+4),"")</f>
        <v>1|8|10,2|1001|2</v>
      </c>
      <c r="AG9" s="397">
        <f t="shared" ref="AG9:AG72" ca="1" si="24">IFERROR(INDIRECT("成就验算表!"&amp;$DJ9&amp;RIGHT(AG$3,LEN(AG$3)-11)+4),"")</f>
        <v>80</v>
      </c>
      <c r="AH9" s="397" t="str">
        <f t="shared" ref="AH9:AH72" ca="1" si="25">IFERROR(INDIRECT("成就验算表!"&amp;$DK9&amp;RIGHT(AH$3,LEN(AH$3)-12)+4),"")</f>
        <v>1|8|10,2|1001|2</v>
      </c>
      <c r="AI9" s="397">
        <f t="shared" ref="AI9:AI72" ca="1" si="26">IFERROR(INDIRECT("成就验算表!"&amp;$DJ9&amp;RIGHT(AI$3,LEN(AI$3)-11)+4),"")</f>
        <v>90</v>
      </c>
      <c r="AJ9" s="397" t="str">
        <f t="shared" ref="AJ9:AJ72" ca="1" si="27">IFERROR(INDIRECT("成就验算表!"&amp;$DK9&amp;RIGHT(AJ$3,LEN(AJ$3)-12)+4),"")</f>
        <v>1|8|10,2|1001|2</v>
      </c>
      <c r="AK9" s="397">
        <f t="shared" ref="AK9:AK72" ca="1" si="28">IFERROR(INDIRECT("成就验算表!"&amp;$DJ9&amp;RIGHT(AK$3,LEN(AK$3)-11)+4),"")</f>
        <v>100</v>
      </c>
      <c r="AL9" s="397" t="str">
        <f t="shared" ref="AL9:AL72" ca="1" si="29">IFERROR(INDIRECT("成就验算表!"&amp;$DK9&amp;RIGHT(AL$3,LEN(AL$3)-12)+4),"")</f>
        <v>1|8|10,2|1001|3</v>
      </c>
      <c r="AM9" s="397">
        <f t="shared" ref="AM9:AM72" ca="1" si="30">IFERROR(INDIRECT("成就验算表!"&amp;$DJ9&amp;RIGHT(AM$3,LEN(AM$3)-11)+4),"")</f>
        <v>110</v>
      </c>
      <c r="AN9" s="397" t="str">
        <f t="shared" ref="AN9:AN72" ca="1" si="31">IFERROR(INDIRECT("成就验算表!"&amp;$DK9&amp;RIGHT(AN$3,LEN(AN$3)-12)+4),"")</f>
        <v>1|8|10,2|1001|3</v>
      </c>
      <c r="AO9" s="397">
        <f t="shared" ref="AO9:AO72" ca="1" si="32">IFERROR(INDIRECT("成就验算表!"&amp;$DJ9&amp;RIGHT(AO$3,LEN(AO$3)-11)+4),"")</f>
        <v>120</v>
      </c>
      <c r="AP9" s="397" t="str">
        <f t="shared" ref="AP9:AP72" ca="1" si="33">IFERROR(INDIRECT("成就验算表!"&amp;$DK9&amp;RIGHT(AP$3,LEN(AP$3)-12)+4),"")</f>
        <v>1|8|10,2|1001|3</v>
      </c>
      <c r="AQ9" s="397">
        <f t="shared" ref="AQ9:AQ72" ca="1" si="34">IFERROR(INDIRECT("成就验算表!"&amp;$DJ9&amp;RIGHT(AQ$3,LEN(AQ$3)-11)+4),"")</f>
        <v>130</v>
      </c>
      <c r="AR9" s="397" t="str">
        <f t="shared" ref="AR9:AR72" ca="1" si="35">IFERROR(INDIRECT("成就验算表!"&amp;$DK9&amp;RIGHT(AR$3,LEN(AR$3)-12)+4),"")</f>
        <v>1|8|10,2|1001|3</v>
      </c>
      <c r="AS9" s="397">
        <f t="shared" ref="AS9:AS72" ca="1" si="36">IFERROR(INDIRECT("成就验算表!"&amp;$DJ9&amp;RIGHT(AS$3,LEN(AS$3)-11)+4),"")</f>
        <v>140</v>
      </c>
      <c r="AT9" s="397" t="str">
        <f t="shared" ref="AT9:AT72" ca="1" si="37">IFERROR(INDIRECT("成就验算表!"&amp;$DK9&amp;RIGHT(AT$3,LEN(AT$3)-12)+4),"")</f>
        <v>1|8|15,2|1001|3</v>
      </c>
      <c r="AU9" s="397">
        <f t="shared" ref="AU9:AU72" ca="1" si="38">IFERROR(INDIRECT("成就验算表!"&amp;$DJ9&amp;RIGHT(AU$3,LEN(AU$3)-11)+4),"")</f>
        <v>150</v>
      </c>
      <c r="AV9" s="397" t="str">
        <f t="shared" ref="AV9:AV72" ca="1" si="39">IFERROR(INDIRECT("成就验算表!"&amp;$DK9&amp;RIGHT(AV$3,LEN(AV$3)-12)+4),"")</f>
        <v>1|8|15,2|1001|3</v>
      </c>
      <c r="AW9" s="397">
        <f t="shared" ref="AW9:AW72" ca="1" si="40">IFERROR(INDIRECT("成就验算表!"&amp;$DJ9&amp;RIGHT(AW$3,LEN(AW$3)-11)+4),"")</f>
        <v>160</v>
      </c>
      <c r="AX9" s="397" t="str">
        <f t="shared" ref="AX9:AX72" ca="1" si="41">IFERROR(INDIRECT("成就验算表!"&amp;$DK9&amp;RIGHT(AX$3,LEN(AX$3)-12)+4),"")</f>
        <v>1|8|15,2|1001|3</v>
      </c>
      <c r="AY9" s="397">
        <f t="shared" ref="AY9:AY72" ca="1" si="42">IFERROR(INDIRECT("成就验算表!"&amp;$DJ9&amp;RIGHT(AY$3,LEN(AY$3)-11)+4),"")</f>
        <v>170</v>
      </c>
      <c r="AZ9" s="397" t="str">
        <f t="shared" ref="AZ9:AZ72" ca="1" si="43">IFERROR(INDIRECT("成就验算表!"&amp;$DK9&amp;RIGHT(AZ$3,LEN(AZ$3)-12)+4),"")</f>
        <v>1|8|15,2|1001|3</v>
      </c>
      <c r="BA9" s="397">
        <f t="shared" ref="BA9:BA72" ca="1" si="44">IFERROR(INDIRECT("成就验算表!"&amp;$DJ9&amp;RIGHT(BA$3,LEN(BA$3)-11)+4),"")</f>
        <v>180</v>
      </c>
      <c r="BB9" s="397" t="str">
        <f t="shared" ref="BB9:BB72" ca="1" si="45">IFERROR(INDIRECT("成就验算表!"&amp;$DK9&amp;RIGHT(BB$3,LEN(BB$3)-12)+4),"")</f>
        <v>1|8|15,2|1001|3</v>
      </c>
      <c r="BC9" s="397">
        <f t="shared" ref="BC9:BC72" ca="1" si="46">IFERROR(INDIRECT("成就验算表!"&amp;$DJ9&amp;RIGHT(BC$3,LEN(BC$3)-11)+4),"")</f>
        <v>190</v>
      </c>
      <c r="BD9" s="397" t="str">
        <f t="shared" ref="BD9:BD72" ca="1" si="47">IFERROR(INDIRECT("成就验算表!"&amp;$DK9&amp;RIGHT(BD$3,LEN(BD$3)-12)+4),"")</f>
        <v>1|8|15,2|1001|3</v>
      </c>
      <c r="BE9" s="397">
        <f t="shared" ref="BE9:BE72" ca="1" si="48">IFERROR(INDIRECT("成就验算表!"&amp;$DJ9&amp;RIGHT(BE$3,LEN(BE$3)-11)+4),"")</f>
        <v>200</v>
      </c>
      <c r="BF9" s="397" t="str">
        <f t="shared" ref="BF9:BF72" ca="1" si="49">IFERROR(INDIRECT("成就验算表!"&amp;$DK9&amp;RIGHT(BF$3,LEN(BF$3)-12)+4),"")</f>
        <v>1|8|15,2|1001|4</v>
      </c>
      <c r="BG9" s="397">
        <f t="shared" ref="BG9:BG72" ca="1" si="50">IFERROR(INDIRECT("成就验算表!"&amp;$DJ9&amp;RIGHT(BG$3,LEN(BG$3)-11)+4),"")</f>
        <v>220</v>
      </c>
      <c r="BH9" s="397" t="str">
        <f t="shared" ref="BH9:BH72" ca="1" si="51">IFERROR(INDIRECT("成就验算表!"&amp;$DK9&amp;RIGHT(BH$3,LEN(BH$3)-12)+4),"")</f>
        <v>1|8|15,2|1001|4</v>
      </c>
      <c r="BI9" s="397">
        <f t="shared" ref="BI9:BI72" ca="1" si="52">IFERROR(INDIRECT("成就验算表!"&amp;$DJ9&amp;RIGHT(BI$3,LEN(BI$3)-11)+4),"")</f>
        <v>240</v>
      </c>
      <c r="BJ9" s="397" t="str">
        <f t="shared" ref="BJ9:BJ72" ca="1" si="53">IFERROR(INDIRECT("成就验算表!"&amp;$DK9&amp;RIGHT(BJ$3,LEN(BJ$3)-12)+4),"")</f>
        <v>1|8|15,2|1001|4</v>
      </c>
      <c r="BK9" s="397">
        <f t="shared" ref="BK9:BK72" ca="1" si="54">IFERROR(INDIRECT("成就验算表!"&amp;$DJ9&amp;RIGHT(BK$3,LEN(BK$3)-11)+4),"")</f>
        <v>260</v>
      </c>
      <c r="BL9" s="397" t="str">
        <f t="shared" ref="BL9:BL72" ca="1" si="55">IFERROR(INDIRECT("成就验算表!"&amp;$DK9&amp;RIGHT(BL$3,LEN(BL$3)-12)+4),"")</f>
        <v>1|8|15,2|1001|4</v>
      </c>
      <c r="BM9" s="397">
        <f t="shared" ref="BM9:BM72" ca="1" si="56">IFERROR(INDIRECT("成就验算表!"&amp;$DJ9&amp;RIGHT(BM$3,LEN(BM$3)-11)+4),"")</f>
        <v>280</v>
      </c>
      <c r="BN9" s="397" t="str">
        <f t="shared" ref="BN9:BN72" ca="1" si="57">IFERROR(INDIRECT("成就验算表!"&amp;$DK9&amp;RIGHT(BN$3,LEN(BN$3)-12)+4),"")</f>
        <v>1|8|20,2|1001|4</v>
      </c>
      <c r="BO9" s="397">
        <f t="shared" ref="BO9:BO72" ca="1" si="58">IFERROR(INDIRECT("成就验算表!"&amp;$DJ9&amp;RIGHT(BO$3,LEN(BO$3)-11)+4),"")</f>
        <v>300</v>
      </c>
      <c r="BP9" s="397" t="str">
        <f t="shared" ref="BP9:BP72" ca="1" si="59">IFERROR(INDIRECT("成就验算表!"&amp;$DK9&amp;RIGHT(BP$3,LEN(BP$3)-12)+4),"")</f>
        <v>1|8|20,2|1001|4</v>
      </c>
      <c r="BQ9" s="397">
        <f t="shared" ref="BQ9:BQ72" ca="1" si="60">IFERROR(INDIRECT("成就验算表!"&amp;$DJ9&amp;RIGHT(BQ$3,LEN(BQ$3)-11)+4),"")</f>
        <v>320</v>
      </c>
      <c r="BR9" s="397" t="str">
        <f t="shared" ref="BR9:BR72" ca="1" si="61">IFERROR(INDIRECT("成就验算表!"&amp;$DK9&amp;RIGHT(BR$3,LEN(BR$3)-12)+4),"")</f>
        <v>1|8|20,2|1001|4</v>
      </c>
      <c r="BS9" s="397">
        <f t="shared" ref="BS9:BS72" ca="1" si="62">IFERROR(INDIRECT("成就验算表!"&amp;$DJ9&amp;RIGHT(BS$3,LEN(BS$3)-11)+4),"")</f>
        <v>340</v>
      </c>
      <c r="BT9" s="397" t="str">
        <f t="shared" ref="BT9:BT72" ca="1" si="63">IFERROR(INDIRECT("成就验算表!"&amp;$DK9&amp;RIGHT(BT$3,LEN(BT$3)-12)+4),"")</f>
        <v>1|8|20,2|1001|4</v>
      </c>
      <c r="BU9" s="397">
        <f t="shared" ref="BU9:BU72" ca="1" si="64">IFERROR(INDIRECT("成就验算表!"&amp;$DJ9&amp;RIGHT(BU$3,LEN(BU$3)-11)+4),"")</f>
        <v>360</v>
      </c>
      <c r="BV9" s="397" t="str">
        <f t="shared" ref="BV9:BV72" ca="1" si="65">IFERROR(INDIRECT("成就验算表!"&amp;$DK9&amp;RIGHT(BV$3,LEN(BV$3)-12)+4),"")</f>
        <v>1|8|20,2|1001|4</v>
      </c>
      <c r="BW9" s="397">
        <f t="shared" ref="BW9:BW72" ca="1" si="66">IFERROR(INDIRECT("成就验算表!"&amp;$DJ9&amp;RIGHT(BW$3,LEN(BW$3)-11)+4),"")</f>
        <v>380</v>
      </c>
      <c r="BX9" s="397" t="str">
        <f t="shared" ref="BX9:BX72" ca="1" si="67">IFERROR(INDIRECT("成就验算表!"&amp;$DK9&amp;RIGHT(BX$3,LEN(BX$3)-12)+4),"")</f>
        <v>1|8|20,2|1001|4</v>
      </c>
      <c r="BY9" s="397">
        <f t="shared" ref="BY9:BY72" ca="1" si="68">IFERROR(INDIRECT("成就验算表!"&amp;$DJ9&amp;RIGHT(BY$3,LEN(BY$3)-11)+4),"")</f>
        <v>400</v>
      </c>
      <c r="BZ9" s="397" t="str">
        <f t="shared" ref="BZ9:BZ72" ca="1" si="69">IFERROR(INDIRECT("成就验算表!"&amp;$DK9&amp;RIGHT(BZ$3,LEN(BZ$3)-12)+4),"")</f>
        <v>1|8|20,2|1001|5</v>
      </c>
      <c r="CA9" s="397">
        <f t="shared" ref="CA9:CA72" ca="1" si="70">IFERROR(INDIRECT("成就验算表!"&amp;$DJ9&amp;RIGHT(CA$3,LEN(CA$3)-11)+4),"")</f>
        <v>420</v>
      </c>
      <c r="CB9" s="397" t="str">
        <f t="shared" ref="CB9:CB72" ca="1" si="71">IFERROR(INDIRECT("成就验算表!"&amp;$DK9&amp;RIGHT(CB$3,LEN(CB$3)-12)+4),"")</f>
        <v>1|8|20,2|1001|5</v>
      </c>
      <c r="CC9" s="397">
        <f t="shared" ref="CC9:CC72" ca="1" si="72">IFERROR(INDIRECT("成就验算表!"&amp;$DJ9&amp;RIGHT(CC$3,LEN(CC$3)-11)+4),"")</f>
        <v>440</v>
      </c>
      <c r="CD9" s="397" t="str">
        <f t="shared" ref="CD9:CD72" ca="1" si="73">IFERROR(INDIRECT("成就验算表!"&amp;$DK9&amp;RIGHT(CD$3,LEN(CD$3)-12)+4),"")</f>
        <v>1|8|20,2|1001|5</v>
      </c>
      <c r="CE9" s="397">
        <f t="shared" ref="CE9:CE72" ca="1" si="74">IFERROR(INDIRECT("成就验算表!"&amp;$DJ9&amp;RIGHT(CE$3,LEN(CE$3)-11)+4),"")</f>
        <v>460</v>
      </c>
      <c r="CF9" s="397" t="str">
        <f t="shared" ref="CF9:CF72" ca="1" si="75">IFERROR(INDIRECT("成就验算表!"&amp;$DK9&amp;RIGHT(CF$3,LEN(CF$3)-12)+4),"")</f>
        <v>1|8|20,2|1001|5</v>
      </c>
      <c r="CG9" s="397">
        <f t="shared" ref="CG9:CG72" ca="1" si="76">IFERROR(INDIRECT("成就验算表!"&amp;$DJ9&amp;RIGHT(CG$3,LEN(CG$3)-11)+4),"")</f>
        <v>480</v>
      </c>
      <c r="CH9" s="397" t="str">
        <f t="shared" ref="CH9:CH72" ca="1" si="77">IFERROR(INDIRECT("成就验算表!"&amp;$DK9&amp;RIGHT(CH$3,LEN(CH$3)-12)+4),"")</f>
        <v>1|8|25,2|1001|5</v>
      </c>
      <c r="CI9" s="397">
        <f t="shared" ref="CI9:CI72" ca="1" si="78">IFERROR(INDIRECT("成就验算表!"&amp;$DJ9&amp;RIGHT(CI$3,LEN(CI$3)-11)+4),"")</f>
        <v>500</v>
      </c>
      <c r="CJ9" s="397" t="str">
        <f t="shared" ref="CJ9:CJ72" ca="1" si="79">IFERROR(INDIRECT("成就验算表!"&amp;$DK9&amp;RIGHT(CJ$3,LEN(CJ$3)-12)+4),"")</f>
        <v>1|8|25,2|1001|5</v>
      </c>
      <c r="CK9" s="397">
        <f t="shared" ref="CK9:CK72" ca="1" si="80">IFERROR(INDIRECT("成就验算表!"&amp;$DJ9&amp;RIGHT(CK$3,LEN(CK$3)-11)+4),"")</f>
        <v>520</v>
      </c>
      <c r="CL9" s="397" t="str">
        <f t="shared" ref="CL9:CL72" ca="1" si="81">IFERROR(INDIRECT("成就验算表!"&amp;$DK9&amp;RIGHT(CL$3,LEN(CL$3)-12)+4),"")</f>
        <v>1|8|25,2|1001|5</v>
      </c>
      <c r="CM9" s="397">
        <f t="shared" ref="CM9:CM72" ca="1" si="82">IFERROR(INDIRECT("成就验算表!"&amp;$DJ9&amp;RIGHT(CM$3,LEN(CM$3)-11)+4),"")</f>
        <v>540</v>
      </c>
      <c r="CN9" s="397" t="str">
        <f t="shared" ref="CN9:CN72" ca="1" si="83">IFERROR(INDIRECT("成就验算表!"&amp;$DK9&amp;RIGHT(CN$3,LEN(CN$3)-12)+4),"")</f>
        <v>1|8|25,2|1001|5</v>
      </c>
      <c r="CO9" s="397">
        <f t="shared" ref="CO9:CO72" ca="1" si="84">IFERROR(INDIRECT("成就验算表!"&amp;$DJ9&amp;RIGHT(CO$3,LEN(CO$3)-11)+4),"")</f>
        <v>560</v>
      </c>
      <c r="CP9" s="397" t="str">
        <f t="shared" ref="CP9:CP72" ca="1" si="85">IFERROR(INDIRECT("成就验算表!"&amp;$DK9&amp;RIGHT(CP$3,LEN(CP$3)-12)+4),"")</f>
        <v>1|8|25,2|1001|5</v>
      </c>
      <c r="CQ9" s="397">
        <f t="shared" ref="CQ9:CQ72" ca="1" si="86">IFERROR(INDIRECT("成就验算表!"&amp;$DJ9&amp;RIGHT(CQ$3,LEN(CQ$3)-11)+4),"")</f>
        <v>580</v>
      </c>
      <c r="CR9" s="397" t="str">
        <f t="shared" ref="CR9:CR72" ca="1" si="87">IFERROR(INDIRECT("成就验算表!"&amp;$DK9&amp;RIGHT(CR$3,LEN(CR$3)-12)+4),"")</f>
        <v>1|8|25,2|1001|5</v>
      </c>
      <c r="CS9" s="397">
        <f t="shared" ref="CS9:CS72" ca="1" si="88">IFERROR(INDIRECT("成就验算表!"&amp;$DJ9&amp;RIGHT(CS$3,LEN(CS$3)-11)+4),"")</f>
        <v>600</v>
      </c>
      <c r="CT9" s="397" t="str">
        <f t="shared" ref="CT9:CT72" ca="1" si="89">IFERROR(INDIRECT("成就验算表!"&amp;$DK9&amp;RIGHT(CT$3,LEN(CT$3)-12)+4),"")</f>
        <v>1|8|25,2|1001|5</v>
      </c>
      <c r="CU9" s="397">
        <f t="shared" ref="CU9:CU72" ca="1" si="90">IFERROR(INDIRECT("成就验算表!"&amp;$DJ9&amp;RIGHT(CU$3,LEN(CU$3)-11)+4),"")</f>
        <v>0</v>
      </c>
      <c r="CV9" s="397">
        <f t="shared" ref="CV9:CV72" ca="1" si="91">IFERROR(INDIRECT("成就验算表!"&amp;$DK9&amp;RIGHT(CV$3,LEN(CV$3)-12)+4),"")</f>
        <v>0</v>
      </c>
      <c r="CW9" s="397">
        <f t="shared" ref="CW9:CW72" ca="1" si="92">IFERROR(INDIRECT("成就验算表!"&amp;$DJ9&amp;RIGHT(CW$3,LEN(CW$3)-11)+4),"")</f>
        <v>0</v>
      </c>
      <c r="CX9" s="397">
        <f t="shared" ref="CX9:CX72" ca="1" si="93">IFERROR(INDIRECT("成就验算表!"&amp;$DK9&amp;RIGHT(CX$3,LEN(CX$3)-12)+4),"")</f>
        <v>0</v>
      </c>
      <c r="CY9" s="397">
        <f t="shared" ref="CY9:CY72" ca="1" si="94">IFERROR(INDIRECT("成就验算表!"&amp;$DJ9&amp;RIGHT(CY$3,LEN(CY$3)-11)+4),"")</f>
        <v>0</v>
      </c>
      <c r="CZ9" s="397">
        <f t="shared" ref="CZ9:CZ72" ca="1" si="95">IFERROR(INDIRECT("成就验算表!"&amp;$DK9&amp;RIGHT(CZ$3,LEN(CZ$3)-12)+4),"")</f>
        <v>0</v>
      </c>
      <c r="DA9" s="397">
        <f t="shared" ref="DA9:DA72" ca="1" si="96">IFERROR(INDIRECT("成就验算表!"&amp;$DJ9&amp;RIGHT(DA$3,LEN(DA$3)-11)+4),"")</f>
        <v>0</v>
      </c>
      <c r="DB9" s="397">
        <f t="shared" ref="DB9:DB72" ca="1" si="97">IFERROR(INDIRECT("成就验算表!"&amp;$DK9&amp;RIGHT(DB$3,LEN(DB$3)-12)+4),"")</f>
        <v>0</v>
      </c>
      <c r="DC9" s="397">
        <f t="shared" ref="DC9:DC72" ca="1" si="98">IFERROR(INDIRECT("成就验算表!"&amp;$DJ9&amp;RIGHT(DC$3,LEN(DC$3)-11)+4),"")</f>
        <v>0</v>
      </c>
      <c r="DD9" s="397">
        <f t="shared" ref="DD9:DD72" ca="1" si="99">IFERROR(INDIRECT("成就验算表!"&amp;$DK9&amp;RIGHT(DD$3,LEN(DD$3)-12)+4),"")</f>
        <v>0</v>
      </c>
      <c r="DE9" s="397">
        <f t="shared" ref="DE9:DE72" ca="1" si="100">IFERROR(INDIRECT("成就验算表!"&amp;$DJ9&amp;RIGHT(DE$3,LEN(DE$3)-11)+4),"")</f>
        <v>0</v>
      </c>
      <c r="DF9" s="397">
        <f t="shared" ref="DF9:DF72" ca="1" si="101">IFERROR(INDIRECT("成就验算表!"&amp;$DK9&amp;RIGHT(DF$3,LEN(DF$3)-12)+4),"")</f>
        <v>0</v>
      </c>
      <c r="DG9" s="397">
        <f t="shared" ref="DG9:DG72" ca="1" si="102">IFERROR(INDIRECT("成就验算表!"&amp;$DJ9&amp;RIGHT(DG$3,LEN(DG$3)-11)+4),"")</f>
        <v>0</v>
      </c>
      <c r="DH9" s="397">
        <f t="shared" ref="DH9:DH72" ca="1" si="103">IFERROR(INDIRECT("成就验算表!"&amp;$DK9&amp;RIGHT(DH$3,LEN(DH$3)-12)+4),"")</f>
        <v>0</v>
      </c>
      <c r="DJ9" s="125" t="s">
        <v>1706</v>
      </c>
      <c r="DK9" s="125" t="s">
        <v>1707</v>
      </c>
      <c r="DR9" s="40" t="s">
        <v>1545</v>
      </c>
      <c r="DS9" s="11">
        <f t="shared" si="0"/>
        <v>1</v>
      </c>
      <c r="DT9" s="11">
        <f t="shared" si="1"/>
        <v>8</v>
      </c>
      <c r="DU9" s="41">
        <v>1</v>
      </c>
      <c r="DV9" s="40" t="s">
        <v>412</v>
      </c>
      <c r="DW9" s="11">
        <f t="shared" si="2"/>
        <v>2</v>
      </c>
      <c r="DX9" s="11">
        <f t="shared" si="3"/>
        <v>1001</v>
      </c>
      <c r="DY9" s="41">
        <v>2</v>
      </c>
      <c r="EC9" s="382" t="str">
        <f>'抽奖|MoonBless'!DN9</f>
        <v>冰冻</v>
      </c>
      <c r="ED9" s="382">
        <f>'抽奖|MoonBless'!DO9</f>
        <v>0.25</v>
      </c>
      <c r="EE9" s="382">
        <f>'抽奖|MoonBless'!DP9</f>
        <v>5</v>
      </c>
      <c r="EF9" s="382">
        <f>'抽奖|MoonBless'!DQ9</f>
        <v>2</v>
      </c>
      <c r="EG9" s="382">
        <f>'抽奖|MoonBless'!DR9</f>
        <v>1002</v>
      </c>
    </row>
    <row r="10" spans="1:137" s="392" customFormat="1" x14ac:dyDescent="0.35">
      <c r="A10" s="392">
        <v>6</v>
      </c>
      <c r="B10" s="392">
        <v>1</v>
      </c>
      <c r="C10" s="392">
        <v>1</v>
      </c>
      <c r="D10" s="84">
        <v>48</v>
      </c>
      <c r="E10" s="392" t="s">
        <v>805</v>
      </c>
      <c r="F10" s="128" t="s">
        <v>806</v>
      </c>
      <c r="G10" s="392" t="s">
        <v>807</v>
      </c>
      <c r="H10" s="84" t="s">
        <v>808</v>
      </c>
      <c r="I10" s="392" t="s">
        <v>809</v>
      </c>
      <c r="M10" s="410">
        <f t="shared" ca="1" si="4"/>
        <v>20</v>
      </c>
      <c r="N10" s="410" t="str">
        <f t="shared" ca="1" si="5"/>
        <v>1|8|2,1|2|5000</v>
      </c>
      <c r="O10" s="410">
        <f t="shared" ca="1" si="6"/>
        <v>50</v>
      </c>
      <c r="P10" s="410" t="str">
        <f t="shared" ca="1" si="7"/>
        <v>1|8|4,1|2|10000</v>
      </c>
      <c r="Q10" s="410">
        <f t="shared" ca="1" si="8"/>
        <v>100</v>
      </c>
      <c r="R10" s="410" t="str">
        <f t="shared" ca="1" si="9"/>
        <v>1|8|6,1|2|15000</v>
      </c>
      <c r="S10" s="410">
        <f t="shared" ca="1" si="10"/>
        <v>150</v>
      </c>
      <c r="T10" s="410" t="str">
        <f t="shared" ca="1" si="11"/>
        <v>1|8|8,1|2|20000</v>
      </c>
      <c r="U10" s="410">
        <f t="shared" ca="1" si="12"/>
        <v>200</v>
      </c>
      <c r="V10" s="410" t="str">
        <f t="shared" ca="1" si="13"/>
        <v>1|8|10,1|2|25000</v>
      </c>
      <c r="W10" s="410">
        <f t="shared" ca="1" si="14"/>
        <v>300</v>
      </c>
      <c r="X10" s="410" t="str">
        <f t="shared" ca="1" si="15"/>
        <v>1|8|10,1|2|30000</v>
      </c>
      <c r="Y10" s="410">
        <f t="shared" ca="1" si="16"/>
        <v>400</v>
      </c>
      <c r="Z10" s="410" t="str">
        <f t="shared" ca="1" si="17"/>
        <v>1|8|10,1|2|35000</v>
      </c>
      <c r="AA10" s="410">
        <f t="shared" ca="1" si="18"/>
        <v>500</v>
      </c>
      <c r="AB10" s="410" t="str">
        <f t="shared" ca="1" si="19"/>
        <v>1|8|10,1|2|40000</v>
      </c>
      <c r="AC10" s="410">
        <f t="shared" ca="1" si="20"/>
        <v>600</v>
      </c>
      <c r="AD10" s="410" t="str">
        <f t="shared" ca="1" si="21"/>
        <v>1|8|10,1|2|45000</v>
      </c>
      <c r="AE10" s="410">
        <f t="shared" ca="1" si="22"/>
        <v>700</v>
      </c>
      <c r="AF10" s="410" t="str">
        <f t="shared" ca="1" si="23"/>
        <v>1|8|10,1|2|50000</v>
      </c>
      <c r="AG10" s="410">
        <f t="shared" ca="1" si="24"/>
        <v>800</v>
      </c>
      <c r="AH10" s="410" t="str">
        <f t="shared" ca="1" si="25"/>
        <v>1|8|10,1|2|55000</v>
      </c>
      <c r="AI10" s="410">
        <f t="shared" ca="1" si="26"/>
        <v>900</v>
      </c>
      <c r="AJ10" s="410" t="str">
        <f t="shared" ca="1" si="27"/>
        <v>1|8|10,1|2|60000</v>
      </c>
      <c r="AK10" s="410">
        <f t="shared" ca="1" si="28"/>
        <v>1000</v>
      </c>
      <c r="AL10" s="410" t="str">
        <f t="shared" ca="1" si="29"/>
        <v>1|8|10,1|2|65000</v>
      </c>
      <c r="AM10" s="410">
        <f t="shared" ca="1" si="30"/>
        <v>1200</v>
      </c>
      <c r="AN10" s="410" t="str">
        <f t="shared" ca="1" si="31"/>
        <v>1|8|10,1|2|70000</v>
      </c>
      <c r="AO10" s="410">
        <f t="shared" ca="1" si="32"/>
        <v>1400</v>
      </c>
      <c r="AP10" s="410" t="str">
        <f t="shared" ca="1" si="33"/>
        <v>1|8|10,1|2|75000</v>
      </c>
      <c r="AQ10" s="410">
        <f t="shared" ca="1" si="34"/>
        <v>1600</v>
      </c>
      <c r="AR10" s="410" t="str">
        <f t="shared" ca="1" si="35"/>
        <v>1|8|10,1|2|80000</v>
      </c>
      <c r="AS10" s="410">
        <f t="shared" ca="1" si="36"/>
        <v>1800</v>
      </c>
      <c r="AT10" s="410" t="str">
        <f t="shared" ca="1" si="37"/>
        <v>1|8|10,1|2|85000</v>
      </c>
      <c r="AU10" s="410">
        <f t="shared" ca="1" si="38"/>
        <v>2000</v>
      </c>
      <c r="AV10" s="410" t="str">
        <f t="shared" ca="1" si="39"/>
        <v>1|8|10,1|2|90000</v>
      </c>
      <c r="AW10" s="410">
        <f t="shared" ca="1" si="40"/>
        <v>2500</v>
      </c>
      <c r="AX10" s="410" t="str">
        <f t="shared" ca="1" si="41"/>
        <v>1|8|10,1|2|95000</v>
      </c>
      <c r="AY10" s="410">
        <f t="shared" ca="1" si="42"/>
        <v>3000</v>
      </c>
      <c r="AZ10" s="410" t="str">
        <f t="shared" ca="1" si="43"/>
        <v>1|8|10,1|2|100000</v>
      </c>
      <c r="BA10" s="410">
        <f t="shared" ca="1" si="44"/>
        <v>3500</v>
      </c>
      <c r="BB10" s="410" t="str">
        <f t="shared" ca="1" si="45"/>
        <v>1|8|10,1|2|105000</v>
      </c>
      <c r="BC10" s="410">
        <f t="shared" ca="1" si="46"/>
        <v>4000</v>
      </c>
      <c r="BD10" s="410" t="str">
        <f t="shared" ca="1" si="47"/>
        <v>1|8|10,1|2|110000</v>
      </c>
      <c r="BE10" s="410">
        <f t="shared" ca="1" si="48"/>
        <v>4500</v>
      </c>
      <c r="BF10" s="410" t="str">
        <f t="shared" ca="1" si="49"/>
        <v>1|8|10,1|2|115000</v>
      </c>
      <c r="BG10" s="410">
        <f t="shared" ca="1" si="50"/>
        <v>5000</v>
      </c>
      <c r="BH10" s="410" t="str">
        <f t="shared" ca="1" si="51"/>
        <v>1|8|10,1|2|120000</v>
      </c>
      <c r="BI10" s="410">
        <f t="shared" ca="1" si="52"/>
        <v>5500</v>
      </c>
      <c r="BJ10" s="410" t="str">
        <f t="shared" ca="1" si="53"/>
        <v>1|8|10,1|2|125000</v>
      </c>
      <c r="BK10" s="410">
        <f t="shared" ca="1" si="54"/>
        <v>6000</v>
      </c>
      <c r="BL10" s="410" t="str">
        <f t="shared" ca="1" si="55"/>
        <v>1|8|10,1|2|130000</v>
      </c>
      <c r="BM10" s="410">
        <f t="shared" ca="1" si="56"/>
        <v>6500</v>
      </c>
      <c r="BN10" s="410" t="str">
        <f t="shared" ca="1" si="57"/>
        <v>1|8|10,1|2|135000</v>
      </c>
      <c r="BO10" s="410">
        <f t="shared" ca="1" si="58"/>
        <v>7000</v>
      </c>
      <c r="BP10" s="410" t="str">
        <f t="shared" ca="1" si="59"/>
        <v>1|8|10,1|2|140000</v>
      </c>
      <c r="BQ10" s="410">
        <f t="shared" ca="1" si="60"/>
        <v>7500</v>
      </c>
      <c r="BR10" s="410" t="str">
        <f t="shared" ca="1" si="61"/>
        <v>1|8|10,1|2|145000</v>
      </c>
      <c r="BS10" s="410">
        <f t="shared" ca="1" si="62"/>
        <v>8000</v>
      </c>
      <c r="BT10" s="410" t="str">
        <f t="shared" ca="1" si="63"/>
        <v>1|8|10,1|2|150000</v>
      </c>
      <c r="BU10" s="410">
        <f t="shared" ca="1" si="64"/>
        <v>8500</v>
      </c>
      <c r="BV10" s="410" t="str">
        <f t="shared" ca="1" si="65"/>
        <v>1|8|10,1|2|155000</v>
      </c>
      <c r="BW10" s="410">
        <f t="shared" ca="1" si="66"/>
        <v>9000</v>
      </c>
      <c r="BX10" s="410" t="str">
        <f t="shared" ca="1" si="67"/>
        <v>1|8|10,1|2|160000</v>
      </c>
      <c r="BY10" s="410">
        <f t="shared" ca="1" si="68"/>
        <v>9500</v>
      </c>
      <c r="BZ10" s="410" t="str">
        <f t="shared" ca="1" si="69"/>
        <v>1|8|10,1|2|165000</v>
      </c>
      <c r="CA10" s="410">
        <f t="shared" ca="1" si="70"/>
        <v>10000</v>
      </c>
      <c r="CB10" s="410" t="str">
        <f t="shared" ca="1" si="71"/>
        <v>1|8|10,1|2|170000</v>
      </c>
      <c r="CC10" s="410">
        <f t="shared" ca="1" si="72"/>
        <v>10500</v>
      </c>
      <c r="CD10" s="410" t="str">
        <f t="shared" ca="1" si="73"/>
        <v>1|8|10,1|2|175000</v>
      </c>
      <c r="CE10" s="410">
        <f t="shared" ca="1" si="74"/>
        <v>11000</v>
      </c>
      <c r="CF10" s="410" t="str">
        <f t="shared" ca="1" si="75"/>
        <v>1|8|10,1|2|180000</v>
      </c>
      <c r="CG10" s="410">
        <f t="shared" ca="1" si="76"/>
        <v>11500</v>
      </c>
      <c r="CH10" s="410" t="str">
        <f t="shared" ca="1" si="77"/>
        <v>1|8|10,1|2|185000</v>
      </c>
      <c r="CI10" s="410">
        <f t="shared" ca="1" si="78"/>
        <v>12000</v>
      </c>
      <c r="CJ10" s="410" t="str">
        <f t="shared" ca="1" si="79"/>
        <v>1|8|10,1|2|190000</v>
      </c>
      <c r="CK10" s="410">
        <f t="shared" ca="1" si="80"/>
        <v>12500</v>
      </c>
      <c r="CL10" s="410" t="str">
        <f t="shared" ca="1" si="81"/>
        <v>1|8|10,1|2|195000</v>
      </c>
      <c r="CM10" s="410">
        <f t="shared" ca="1" si="82"/>
        <v>13000</v>
      </c>
      <c r="CN10" s="410" t="str">
        <f t="shared" ca="1" si="83"/>
        <v>1|8|10,1|2|200000</v>
      </c>
      <c r="CO10" s="410">
        <f t="shared" ca="1" si="84"/>
        <v>13500</v>
      </c>
      <c r="CP10" s="410" t="str">
        <f t="shared" ca="1" si="85"/>
        <v>1|8|10,1|2|205000</v>
      </c>
      <c r="CQ10" s="410">
        <f t="shared" ca="1" si="86"/>
        <v>14000</v>
      </c>
      <c r="CR10" s="410" t="str">
        <f t="shared" ca="1" si="87"/>
        <v>1|8|10,1|2|210000</v>
      </c>
      <c r="CS10" s="410">
        <f t="shared" ca="1" si="88"/>
        <v>14500</v>
      </c>
      <c r="CT10" s="410" t="str">
        <f t="shared" ca="1" si="89"/>
        <v>1|8|10,1|2|215000</v>
      </c>
      <c r="CU10" s="410">
        <f t="shared" ca="1" si="90"/>
        <v>15000</v>
      </c>
      <c r="CV10" s="410" t="str">
        <f t="shared" ca="1" si="91"/>
        <v>1|8|10,1|2|220000</v>
      </c>
      <c r="CW10" s="410">
        <f t="shared" ca="1" si="92"/>
        <v>0</v>
      </c>
      <c r="CX10" s="410">
        <f t="shared" ca="1" si="93"/>
        <v>0</v>
      </c>
      <c r="CY10" s="410">
        <f t="shared" ca="1" si="94"/>
        <v>0</v>
      </c>
      <c r="CZ10" s="410">
        <f t="shared" ca="1" si="95"/>
        <v>0</v>
      </c>
      <c r="DA10" s="410">
        <f t="shared" ca="1" si="96"/>
        <v>0</v>
      </c>
      <c r="DB10" s="410">
        <f t="shared" ca="1" si="97"/>
        <v>0</v>
      </c>
      <c r="DC10" s="410">
        <f t="shared" ca="1" si="98"/>
        <v>0</v>
      </c>
      <c r="DD10" s="410">
        <f t="shared" ca="1" si="99"/>
        <v>0</v>
      </c>
      <c r="DE10" s="410">
        <f t="shared" ca="1" si="100"/>
        <v>0</v>
      </c>
      <c r="DF10" s="410">
        <f t="shared" ca="1" si="101"/>
        <v>0</v>
      </c>
      <c r="DG10" s="410">
        <f t="shared" ca="1" si="102"/>
        <v>0</v>
      </c>
      <c r="DH10" s="410">
        <f t="shared" ca="1" si="103"/>
        <v>0</v>
      </c>
      <c r="DJ10" s="392" t="s">
        <v>1708</v>
      </c>
      <c r="DK10" s="392" t="s">
        <v>1709</v>
      </c>
      <c r="DL10" s="393"/>
      <c r="DR10" s="40" t="s">
        <v>1543</v>
      </c>
      <c r="DS10" s="11">
        <f t="shared" si="0"/>
        <v>1</v>
      </c>
      <c r="DT10" s="11">
        <f t="shared" si="1"/>
        <v>8</v>
      </c>
      <c r="DU10" s="41">
        <v>1</v>
      </c>
      <c r="DV10" s="40" t="s">
        <v>412</v>
      </c>
      <c r="DW10" s="11">
        <f t="shared" si="2"/>
        <v>2</v>
      </c>
      <c r="DX10" s="11">
        <f t="shared" si="3"/>
        <v>1001</v>
      </c>
      <c r="DY10" s="41">
        <v>2</v>
      </c>
      <c r="EC10" s="62" t="str">
        <f>'抽奖|MoonBless'!DN10</f>
        <v>狂暴</v>
      </c>
      <c r="ED10" s="62">
        <f>'抽奖|MoonBless'!DO10</f>
        <v>0.5</v>
      </c>
      <c r="EE10" s="62">
        <f>'抽奖|MoonBless'!DP10</f>
        <v>10</v>
      </c>
      <c r="EF10" s="62">
        <f>'抽奖|MoonBless'!DQ10</f>
        <v>2</v>
      </c>
      <c r="EG10" s="62">
        <f>'抽奖|MoonBless'!DR10</f>
        <v>1003</v>
      </c>
    </row>
    <row r="11" spans="1:137" x14ac:dyDescent="0.35">
      <c r="A11" s="125">
        <v>7</v>
      </c>
      <c r="B11" s="125">
        <v>1</v>
      </c>
      <c r="C11" s="125">
        <v>2</v>
      </c>
      <c r="D11" s="84">
        <v>31</v>
      </c>
      <c r="E11" s="125" t="s">
        <v>810</v>
      </c>
      <c r="F11" s="128" t="s">
        <v>811</v>
      </c>
      <c r="G11" s="392" t="s">
        <v>812</v>
      </c>
      <c r="H11" s="84" t="s">
        <v>813</v>
      </c>
      <c r="I11" s="392" t="s">
        <v>814</v>
      </c>
      <c r="K11" s="84"/>
      <c r="M11" s="397">
        <f t="shared" ca="1" si="4"/>
        <v>1</v>
      </c>
      <c r="N11" s="397" t="str">
        <f t="shared" ca="1" si="5"/>
        <v>1|8|10,2|1003|5</v>
      </c>
      <c r="O11" s="397">
        <f t="shared" ca="1" si="6"/>
        <v>2</v>
      </c>
      <c r="P11" s="397" t="str">
        <f t="shared" ca="1" si="7"/>
        <v>1|8|15,2|1003|10</v>
      </c>
      <c r="Q11" s="397">
        <f t="shared" ca="1" si="8"/>
        <v>3</v>
      </c>
      <c r="R11" s="397" t="str">
        <f t="shared" ca="1" si="9"/>
        <v>1|8|20,2|1003|15</v>
      </c>
      <c r="S11" s="397">
        <f t="shared" ca="1" si="10"/>
        <v>4</v>
      </c>
      <c r="T11" s="397" t="str">
        <f t="shared" ca="1" si="11"/>
        <v>1|8|25,2|1003|20</v>
      </c>
      <c r="U11" s="397">
        <f t="shared" ca="1" si="12"/>
        <v>5</v>
      </c>
      <c r="V11" s="397" t="str">
        <f t="shared" ca="1" si="13"/>
        <v>1|8|30,2|1003|25</v>
      </c>
      <c r="W11" s="397">
        <f t="shared" ca="1" si="14"/>
        <v>6</v>
      </c>
      <c r="X11" s="397" t="str">
        <f t="shared" ca="1" si="15"/>
        <v>1|8|35,2|1003|30</v>
      </c>
      <c r="Y11" s="397">
        <f t="shared" ca="1" si="16"/>
        <v>7</v>
      </c>
      <c r="Z11" s="397" t="str">
        <f t="shared" ca="1" si="17"/>
        <v>1|8|40,2|1003|35</v>
      </c>
      <c r="AA11" s="397">
        <f t="shared" ca="1" si="18"/>
        <v>8</v>
      </c>
      <c r="AB11" s="397" t="str">
        <f t="shared" ca="1" si="19"/>
        <v>1|8|50,2|1003|40</v>
      </c>
      <c r="AC11" s="397">
        <f t="shared" ca="1" si="20"/>
        <v>9</v>
      </c>
      <c r="AD11" s="397" t="str">
        <f t="shared" ca="1" si="21"/>
        <v>1|8|60,2|1003|45</v>
      </c>
      <c r="AE11" s="397">
        <f t="shared" ca="1" si="22"/>
        <v>10</v>
      </c>
      <c r="AF11" s="397" t="str">
        <f t="shared" ca="1" si="23"/>
        <v>1|8|80,2|1003|50</v>
      </c>
      <c r="AG11" s="397">
        <f t="shared" ca="1" si="24"/>
        <v>0</v>
      </c>
      <c r="AH11" s="397">
        <f t="shared" ca="1" si="25"/>
        <v>0</v>
      </c>
      <c r="AI11" s="397">
        <f t="shared" ca="1" si="26"/>
        <v>0</v>
      </c>
      <c r="AJ11" s="397">
        <f t="shared" ca="1" si="27"/>
        <v>0</v>
      </c>
      <c r="AK11" s="397">
        <f t="shared" ca="1" si="28"/>
        <v>0</v>
      </c>
      <c r="AL11" s="397">
        <f t="shared" ca="1" si="29"/>
        <v>0</v>
      </c>
      <c r="AM11" s="397">
        <f t="shared" ca="1" si="30"/>
        <v>0</v>
      </c>
      <c r="AN11" s="397">
        <f t="shared" ca="1" si="31"/>
        <v>0</v>
      </c>
      <c r="AO11" s="397">
        <f t="shared" ca="1" si="32"/>
        <v>0</v>
      </c>
      <c r="AP11" s="397">
        <f t="shared" ca="1" si="33"/>
        <v>0</v>
      </c>
      <c r="AQ11" s="397">
        <f t="shared" ca="1" si="34"/>
        <v>0</v>
      </c>
      <c r="AR11" s="397">
        <f t="shared" ca="1" si="35"/>
        <v>0</v>
      </c>
      <c r="AS11" s="397">
        <f t="shared" ca="1" si="36"/>
        <v>0</v>
      </c>
      <c r="AT11" s="397">
        <f t="shared" ca="1" si="37"/>
        <v>0</v>
      </c>
      <c r="AU11" s="397">
        <f t="shared" ca="1" si="38"/>
        <v>0</v>
      </c>
      <c r="AV11" s="397">
        <f t="shared" ca="1" si="39"/>
        <v>0</v>
      </c>
      <c r="AW11" s="397">
        <f t="shared" ca="1" si="40"/>
        <v>0</v>
      </c>
      <c r="AX11" s="397">
        <f t="shared" ca="1" si="41"/>
        <v>0</v>
      </c>
      <c r="AY11" s="397">
        <f t="shared" ca="1" si="42"/>
        <v>0</v>
      </c>
      <c r="AZ11" s="397">
        <f t="shared" ca="1" si="43"/>
        <v>0</v>
      </c>
      <c r="BA11" s="397">
        <f t="shared" ca="1" si="44"/>
        <v>0</v>
      </c>
      <c r="BB11" s="397">
        <f t="shared" ca="1" si="45"/>
        <v>0</v>
      </c>
      <c r="BC11" s="397">
        <f t="shared" ca="1" si="46"/>
        <v>0</v>
      </c>
      <c r="BD11" s="397">
        <f t="shared" ca="1" si="47"/>
        <v>0</v>
      </c>
      <c r="BE11" s="397">
        <f t="shared" ca="1" si="48"/>
        <v>0</v>
      </c>
      <c r="BF11" s="397">
        <f t="shared" ca="1" si="49"/>
        <v>0</v>
      </c>
      <c r="BG11" s="397">
        <f t="shared" ca="1" si="50"/>
        <v>0</v>
      </c>
      <c r="BH11" s="397">
        <f t="shared" ca="1" si="51"/>
        <v>0</v>
      </c>
      <c r="BI11" s="397">
        <f t="shared" ca="1" si="52"/>
        <v>0</v>
      </c>
      <c r="BJ11" s="397">
        <f t="shared" ca="1" si="53"/>
        <v>0</v>
      </c>
      <c r="BK11" s="397">
        <f t="shared" ca="1" si="54"/>
        <v>0</v>
      </c>
      <c r="BL11" s="397">
        <f t="shared" ca="1" si="55"/>
        <v>0</v>
      </c>
      <c r="BM11" s="397">
        <f t="shared" ca="1" si="56"/>
        <v>0</v>
      </c>
      <c r="BN11" s="397">
        <f t="shared" ca="1" si="57"/>
        <v>0</v>
      </c>
      <c r="BO11" s="397">
        <f t="shared" ca="1" si="58"/>
        <v>0</v>
      </c>
      <c r="BP11" s="397">
        <f t="shared" ca="1" si="59"/>
        <v>0</v>
      </c>
      <c r="BQ11" s="397">
        <f t="shared" ca="1" si="60"/>
        <v>0</v>
      </c>
      <c r="BR11" s="397">
        <f t="shared" ca="1" si="61"/>
        <v>0</v>
      </c>
      <c r="BS11" s="397">
        <f t="shared" ca="1" si="62"/>
        <v>0</v>
      </c>
      <c r="BT11" s="397">
        <f t="shared" ca="1" si="63"/>
        <v>0</v>
      </c>
      <c r="BU11" s="397">
        <f t="shared" ca="1" si="64"/>
        <v>0</v>
      </c>
      <c r="BV11" s="397">
        <f t="shared" ca="1" si="65"/>
        <v>0</v>
      </c>
      <c r="BW11" s="397">
        <f t="shared" ca="1" si="66"/>
        <v>0</v>
      </c>
      <c r="BX11" s="397">
        <f t="shared" ca="1" si="67"/>
        <v>0</v>
      </c>
      <c r="BY11" s="397">
        <f t="shared" ca="1" si="68"/>
        <v>0</v>
      </c>
      <c r="BZ11" s="397">
        <f t="shared" ca="1" si="69"/>
        <v>0</v>
      </c>
      <c r="CA11" s="397">
        <f t="shared" ca="1" si="70"/>
        <v>0</v>
      </c>
      <c r="CB11" s="397">
        <f t="shared" ca="1" si="71"/>
        <v>0</v>
      </c>
      <c r="CC11" s="397">
        <f t="shared" ca="1" si="72"/>
        <v>0</v>
      </c>
      <c r="CD11" s="397">
        <f t="shared" ca="1" si="73"/>
        <v>0</v>
      </c>
      <c r="CE11" s="397">
        <f t="shared" ca="1" si="74"/>
        <v>0</v>
      </c>
      <c r="CF11" s="397">
        <f t="shared" ca="1" si="75"/>
        <v>0</v>
      </c>
      <c r="CG11" s="397">
        <f t="shared" ca="1" si="76"/>
        <v>0</v>
      </c>
      <c r="CH11" s="397">
        <f t="shared" ca="1" si="77"/>
        <v>0</v>
      </c>
      <c r="CI11" s="397">
        <f t="shared" ca="1" si="78"/>
        <v>0</v>
      </c>
      <c r="CJ11" s="397">
        <f t="shared" ca="1" si="79"/>
        <v>0</v>
      </c>
      <c r="CK11" s="397">
        <f t="shared" ca="1" si="80"/>
        <v>0</v>
      </c>
      <c r="CL11" s="397">
        <f t="shared" ca="1" si="81"/>
        <v>0</v>
      </c>
      <c r="CM11" s="397">
        <f t="shared" ca="1" si="82"/>
        <v>0</v>
      </c>
      <c r="CN11" s="397">
        <f t="shared" ca="1" si="83"/>
        <v>0</v>
      </c>
      <c r="CO11" s="397">
        <f t="shared" ca="1" si="84"/>
        <v>0</v>
      </c>
      <c r="CP11" s="397">
        <f t="shared" ca="1" si="85"/>
        <v>0</v>
      </c>
      <c r="CQ11" s="397">
        <f t="shared" ca="1" si="86"/>
        <v>0</v>
      </c>
      <c r="CR11" s="397">
        <f t="shared" ca="1" si="87"/>
        <v>0</v>
      </c>
      <c r="CS11" s="397">
        <f t="shared" ca="1" si="88"/>
        <v>0</v>
      </c>
      <c r="CT11" s="397">
        <f t="shared" ca="1" si="89"/>
        <v>0</v>
      </c>
      <c r="CU11" s="397">
        <f t="shared" ca="1" si="90"/>
        <v>0</v>
      </c>
      <c r="CV11" s="397">
        <f t="shared" ca="1" si="91"/>
        <v>0</v>
      </c>
      <c r="CW11" s="397">
        <f t="shared" ca="1" si="92"/>
        <v>0</v>
      </c>
      <c r="CX11" s="397">
        <f t="shared" ca="1" si="93"/>
        <v>0</v>
      </c>
      <c r="CY11" s="397">
        <f t="shared" ca="1" si="94"/>
        <v>0</v>
      </c>
      <c r="CZ11" s="397">
        <f t="shared" ca="1" si="95"/>
        <v>0</v>
      </c>
      <c r="DA11" s="397">
        <f t="shared" ca="1" si="96"/>
        <v>0</v>
      </c>
      <c r="DB11" s="397">
        <f t="shared" ca="1" si="97"/>
        <v>0</v>
      </c>
      <c r="DC11" s="397">
        <f t="shared" ca="1" si="98"/>
        <v>0</v>
      </c>
      <c r="DD11" s="397">
        <f t="shared" ca="1" si="99"/>
        <v>0</v>
      </c>
      <c r="DE11" s="397">
        <f t="shared" ca="1" si="100"/>
        <v>0</v>
      </c>
      <c r="DF11" s="397">
        <f t="shared" ca="1" si="101"/>
        <v>0</v>
      </c>
      <c r="DG11" s="397">
        <f t="shared" ca="1" si="102"/>
        <v>0</v>
      </c>
      <c r="DH11" s="397">
        <f t="shared" ca="1" si="103"/>
        <v>0</v>
      </c>
      <c r="DJ11" s="125" t="s">
        <v>1710</v>
      </c>
      <c r="DK11" s="125" t="s">
        <v>1711</v>
      </c>
      <c r="DL11" s="393" t="s">
        <v>1547</v>
      </c>
      <c r="DR11" s="40" t="s">
        <v>1544</v>
      </c>
      <c r="DS11" s="11">
        <f t="shared" si="0"/>
        <v>1</v>
      </c>
      <c r="DT11" s="11">
        <f t="shared" si="1"/>
        <v>8</v>
      </c>
      <c r="DU11" s="41">
        <v>1</v>
      </c>
      <c r="DV11" s="40" t="s">
        <v>412</v>
      </c>
      <c r="DW11" s="11">
        <f t="shared" si="2"/>
        <v>2</v>
      </c>
      <c r="DX11" s="11">
        <f t="shared" si="3"/>
        <v>1001</v>
      </c>
      <c r="DY11" s="41">
        <v>2</v>
      </c>
      <c r="EC11" s="382" t="str">
        <f>'抽奖|MoonBless'!DN11</f>
        <v>召唤</v>
      </c>
      <c r="ED11" s="382">
        <f>'抽奖|MoonBless'!DO11</f>
        <v>0.1</v>
      </c>
      <c r="EE11" s="382">
        <f>'抽奖|MoonBless'!DP11</f>
        <v>2</v>
      </c>
      <c r="EF11" s="382">
        <f>'抽奖|MoonBless'!DQ11</f>
        <v>2</v>
      </c>
      <c r="EG11" s="382">
        <f>'抽奖|MoonBless'!DR11</f>
        <v>1004</v>
      </c>
    </row>
    <row r="12" spans="1:137" x14ac:dyDescent="0.35">
      <c r="A12" s="125">
        <v>8</v>
      </c>
      <c r="B12" s="125">
        <v>1</v>
      </c>
      <c r="C12" s="125">
        <v>2</v>
      </c>
      <c r="D12" s="84">
        <v>3</v>
      </c>
      <c r="E12" s="125" t="s">
        <v>815</v>
      </c>
      <c r="F12" s="128" t="s">
        <v>816</v>
      </c>
      <c r="G12" s="392" t="s">
        <v>817</v>
      </c>
      <c r="H12" s="84" t="s">
        <v>1712</v>
      </c>
      <c r="I12" s="392" t="s">
        <v>818</v>
      </c>
      <c r="K12" s="84">
        <v>2</v>
      </c>
      <c r="M12" s="397">
        <f t="shared" ca="1" si="4"/>
        <v>5000000</v>
      </c>
      <c r="N12" s="397" t="str">
        <f t="shared" ca="1" si="5"/>
        <v>1|8|2,2|1001|2</v>
      </c>
      <c r="O12" s="397">
        <f t="shared" ca="1" si="6"/>
        <v>10000000</v>
      </c>
      <c r="P12" s="397" t="str">
        <f t="shared" ca="1" si="7"/>
        <v>1|8|3,2|1001|2</v>
      </c>
      <c r="Q12" s="397">
        <f t="shared" ca="1" si="8"/>
        <v>20000000</v>
      </c>
      <c r="R12" s="397" t="str">
        <f t="shared" ca="1" si="9"/>
        <v>1|8|5,2|1001|2</v>
      </c>
      <c r="S12" s="397">
        <f t="shared" ca="1" si="10"/>
        <v>50000000</v>
      </c>
      <c r="T12" s="397" t="str">
        <f t="shared" ca="1" si="11"/>
        <v>1|8|5,2|1001|2</v>
      </c>
      <c r="U12" s="397">
        <f t="shared" ca="1" si="12"/>
        <v>100000000</v>
      </c>
      <c r="V12" s="397" t="str">
        <f t="shared" ca="1" si="13"/>
        <v>1|8|5,2|1001|2</v>
      </c>
      <c r="W12" s="397">
        <f t="shared" ca="1" si="14"/>
        <v>200000000</v>
      </c>
      <c r="X12" s="397" t="str">
        <f t="shared" ca="1" si="15"/>
        <v>1|8|5,2|1001|3</v>
      </c>
      <c r="Y12" s="397">
        <f t="shared" ca="1" si="16"/>
        <v>300000000</v>
      </c>
      <c r="Z12" s="397" t="str">
        <f t="shared" ca="1" si="17"/>
        <v>1|8|5,2|1001|3</v>
      </c>
      <c r="AA12" s="397">
        <f t="shared" ca="1" si="18"/>
        <v>400000000</v>
      </c>
      <c r="AB12" s="397" t="str">
        <f t="shared" ca="1" si="19"/>
        <v>1|8|5,2|1001|3</v>
      </c>
      <c r="AC12" s="397">
        <f t="shared" ca="1" si="20"/>
        <v>500000000</v>
      </c>
      <c r="AD12" s="397" t="str">
        <f t="shared" ca="1" si="21"/>
        <v>1|8|5,2|1001|3</v>
      </c>
      <c r="AE12" s="397">
        <f t="shared" ca="1" si="22"/>
        <v>600000000</v>
      </c>
      <c r="AF12" s="397" t="str">
        <f t="shared" ca="1" si="23"/>
        <v>1|8|5,2|1001|3</v>
      </c>
      <c r="AG12" s="397">
        <f t="shared" ca="1" si="24"/>
        <v>700000000</v>
      </c>
      <c r="AH12" s="397" t="str">
        <f t="shared" ca="1" si="25"/>
        <v>1|8|5,2|1001|4</v>
      </c>
      <c r="AI12" s="397">
        <f t="shared" ca="1" si="26"/>
        <v>800000000</v>
      </c>
      <c r="AJ12" s="397" t="str">
        <f t="shared" ca="1" si="27"/>
        <v>1|8|5,2|1001|4</v>
      </c>
      <c r="AK12" s="397">
        <f t="shared" ca="1" si="28"/>
        <v>900000000</v>
      </c>
      <c r="AL12" s="397" t="str">
        <f t="shared" ca="1" si="29"/>
        <v>1|8|10,2|1001|4</v>
      </c>
      <c r="AM12" s="397">
        <f t="shared" ca="1" si="30"/>
        <v>1000000000</v>
      </c>
      <c r="AN12" s="397" t="str">
        <f t="shared" ca="1" si="31"/>
        <v>1|8|10,2|1001|4</v>
      </c>
      <c r="AO12" s="397">
        <f t="shared" ca="1" si="32"/>
        <v>1200000000</v>
      </c>
      <c r="AP12" s="397" t="str">
        <f t="shared" ca="1" si="33"/>
        <v>1|8|10,2|1001|4</v>
      </c>
      <c r="AQ12" s="397">
        <f t="shared" ca="1" si="34"/>
        <v>1400000000</v>
      </c>
      <c r="AR12" s="397" t="str">
        <f t="shared" ca="1" si="35"/>
        <v>1|8|10,2|1001|5</v>
      </c>
      <c r="AS12" s="397">
        <f t="shared" ca="1" si="36"/>
        <v>1600000000</v>
      </c>
      <c r="AT12" s="397" t="str">
        <f t="shared" ca="1" si="37"/>
        <v>1|8|10,2|1001|5</v>
      </c>
      <c r="AU12" s="397">
        <f t="shared" ca="1" si="38"/>
        <v>1800000000</v>
      </c>
      <c r="AV12" s="397" t="str">
        <f t="shared" ca="1" si="39"/>
        <v>1|8|10,2|1001|5</v>
      </c>
      <c r="AW12" s="397">
        <f t="shared" ca="1" si="40"/>
        <v>2000000000</v>
      </c>
      <c r="AX12" s="397" t="str">
        <f t="shared" ca="1" si="41"/>
        <v>1|8|10,2|1001|5</v>
      </c>
      <c r="AY12" s="397">
        <f t="shared" ca="1" si="42"/>
        <v>2200000000</v>
      </c>
      <c r="AZ12" s="397" t="str">
        <f t="shared" ca="1" si="43"/>
        <v>1|8|10,2|1001|5</v>
      </c>
      <c r="BA12" s="397">
        <f t="shared" ca="1" si="44"/>
        <v>2400000000</v>
      </c>
      <c r="BB12" s="397" t="str">
        <f t="shared" ca="1" si="45"/>
        <v>1|8|10,2|1001|6</v>
      </c>
      <c r="BC12" s="397">
        <f t="shared" ca="1" si="46"/>
        <v>2600000000</v>
      </c>
      <c r="BD12" s="397" t="str">
        <f t="shared" ca="1" si="47"/>
        <v>1|8|10,2|1001|6</v>
      </c>
      <c r="BE12" s="397">
        <f t="shared" ca="1" si="48"/>
        <v>2800000000</v>
      </c>
      <c r="BF12" s="397" t="str">
        <f t="shared" ca="1" si="49"/>
        <v>1|8|10,2|1001|6</v>
      </c>
      <c r="BG12" s="397">
        <f t="shared" ca="1" si="50"/>
        <v>3000000000</v>
      </c>
      <c r="BH12" s="397" t="str">
        <f t="shared" ca="1" si="51"/>
        <v>1|8|10,2|1001|6</v>
      </c>
      <c r="BI12" s="397">
        <f t="shared" ca="1" si="52"/>
        <v>3200000000</v>
      </c>
      <c r="BJ12" s="397" t="str">
        <f t="shared" ca="1" si="53"/>
        <v>1|8|10,2|1001|6</v>
      </c>
      <c r="BK12" s="397">
        <f t="shared" ca="1" si="54"/>
        <v>3400000000</v>
      </c>
      <c r="BL12" s="397" t="str">
        <f t="shared" ca="1" si="55"/>
        <v>1|8|10,2|1001|7</v>
      </c>
      <c r="BM12" s="397">
        <f t="shared" ca="1" si="56"/>
        <v>3600000000</v>
      </c>
      <c r="BN12" s="397" t="str">
        <f t="shared" ca="1" si="57"/>
        <v>1|8|10,2|1001|7</v>
      </c>
      <c r="BO12" s="397">
        <f t="shared" ca="1" si="58"/>
        <v>3800000000</v>
      </c>
      <c r="BP12" s="397" t="str">
        <f t="shared" ca="1" si="59"/>
        <v>1|8|10,2|1001|7</v>
      </c>
      <c r="BQ12" s="397">
        <f t="shared" ca="1" si="60"/>
        <v>4000000000</v>
      </c>
      <c r="BR12" s="397" t="str">
        <f t="shared" ca="1" si="61"/>
        <v>1|8|10,2|1001|7</v>
      </c>
      <c r="BS12" s="397">
        <f t="shared" ca="1" si="62"/>
        <v>4200000000</v>
      </c>
      <c r="BT12" s="397" t="str">
        <f t="shared" ca="1" si="63"/>
        <v>1|8|10,2|1001|7</v>
      </c>
      <c r="BU12" s="397">
        <f t="shared" ca="1" si="64"/>
        <v>4400000000</v>
      </c>
      <c r="BV12" s="397" t="str">
        <f t="shared" ca="1" si="65"/>
        <v>1|8|10,2|1001|8</v>
      </c>
      <c r="BW12" s="397">
        <f t="shared" ca="1" si="66"/>
        <v>4600000000</v>
      </c>
      <c r="BX12" s="397" t="str">
        <f t="shared" ca="1" si="67"/>
        <v>1|8|10,2|1001|8</v>
      </c>
      <c r="BY12" s="397">
        <f t="shared" ca="1" si="68"/>
        <v>4800000000</v>
      </c>
      <c r="BZ12" s="397" t="str">
        <f t="shared" ca="1" si="69"/>
        <v>1|8|10,2|1001|8</v>
      </c>
      <c r="CA12" s="397">
        <f t="shared" ca="1" si="70"/>
        <v>5000000000</v>
      </c>
      <c r="CB12" s="397" t="str">
        <f t="shared" ca="1" si="71"/>
        <v>1|8|10,2|1001|8</v>
      </c>
      <c r="CC12" s="397">
        <f t="shared" ca="1" si="72"/>
        <v>0</v>
      </c>
      <c r="CD12" s="397">
        <f t="shared" ca="1" si="73"/>
        <v>0</v>
      </c>
      <c r="CE12" s="397">
        <f t="shared" ca="1" si="74"/>
        <v>0</v>
      </c>
      <c r="CF12" s="397">
        <f t="shared" ca="1" si="75"/>
        <v>0</v>
      </c>
      <c r="CG12" s="397">
        <f t="shared" ca="1" si="76"/>
        <v>0</v>
      </c>
      <c r="CH12" s="397">
        <f t="shared" ca="1" si="77"/>
        <v>0</v>
      </c>
      <c r="CI12" s="397">
        <f t="shared" ca="1" si="78"/>
        <v>0</v>
      </c>
      <c r="CJ12" s="397">
        <f t="shared" ca="1" si="79"/>
        <v>0</v>
      </c>
      <c r="CK12" s="397">
        <f t="shared" ca="1" si="80"/>
        <v>0</v>
      </c>
      <c r="CL12" s="397">
        <f t="shared" ca="1" si="81"/>
        <v>0</v>
      </c>
      <c r="CM12" s="397">
        <f t="shared" ca="1" si="82"/>
        <v>0</v>
      </c>
      <c r="CN12" s="397">
        <f t="shared" ca="1" si="83"/>
        <v>0</v>
      </c>
      <c r="CO12" s="397">
        <f t="shared" ca="1" si="84"/>
        <v>0</v>
      </c>
      <c r="CP12" s="397">
        <f t="shared" ca="1" si="85"/>
        <v>0</v>
      </c>
      <c r="CQ12" s="397">
        <f t="shared" ca="1" si="86"/>
        <v>0</v>
      </c>
      <c r="CR12" s="397">
        <f t="shared" ca="1" si="87"/>
        <v>0</v>
      </c>
      <c r="CS12" s="397">
        <f t="shared" ca="1" si="88"/>
        <v>0</v>
      </c>
      <c r="CT12" s="397">
        <f t="shared" ca="1" si="89"/>
        <v>0</v>
      </c>
      <c r="CU12" s="397">
        <f t="shared" ca="1" si="90"/>
        <v>0</v>
      </c>
      <c r="CV12" s="397">
        <f t="shared" ca="1" si="91"/>
        <v>0</v>
      </c>
      <c r="CW12" s="397">
        <f t="shared" ca="1" si="92"/>
        <v>0</v>
      </c>
      <c r="CX12" s="397">
        <f t="shared" ca="1" si="93"/>
        <v>0</v>
      </c>
      <c r="CY12" s="397">
        <f t="shared" ca="1" si="94"/>
        <v>0</v>
      </c>
      <c r="CZ12" s="397">
        <f t="shared" ca="1" si="95"/>
        <v>0</v>
      </c>
      <c r="DA12" s="397">
        <f t="shared" ca="1" si="96"/>
        <v>0</v>
      </c>
      <c r="DB12" s="397">
        <f t="shared" ca="1" si="97"/>
        <v>0</v>
      </c>
      <c r="DC12" s="397">
        <f t="shared" ca="1" si="98"/>
        <v>0</v>
      </c>
      <c r="DD12" s="397">
        <f t="shared" ca="1" si="99"/>
        <v>0</v>
      </c>
      <c r="DE12" s="397">
        <f t="shared" ca="1" si="100"/>
        <v>0</v>
      </c>
      <c r="DF12" s="397">
        <f t="shared" ca="1" si="101"/>
        <v>0</v>
      </c>
      <c r="DG12" s="397">
        <f t="shared" ca="1" si="102"/>
        <v>0</v>
      </c>
      <c r="DH12" s="397">
        <f t="shared" ca="1" si="103"/>
        <v>0</v>
      </c>
      <c r="DJ12" s="125" t="s">
        <v>1713</v>
      </c>
      <c r="DK12" s="125" t="s">
        <v>1714</v>
      </c>
      <c r="DL12" s="393" t="s">
        <v>1548</v>
      </c>
      <c r="DR12" s="40" t="s">
        <v>1545</v>
      </c>
      <c r="DS12" s="11">
        <f t="shared" si="0"/>
        <v>1</v>
      </c>
      <c r="DT12" s="11">
        <f t="shared" si="1"/>
        <v>8</v>
      </c>
      <c r="DU12" s="41">
        <v>1</v>
      </c>
      <c r="DV12" s="40" t="s">
        <v>412</v>
      </c>
      <c r="DW12" s="11">
        <f t="shared" si="2"/>
        <v>2</v>
      </c>
      <c r="DX12" s="11">
        <f t="shared" si="3"/>
        <v>1001</v>
      </c>
      <c r="DY12" s="41">
        <v>2</v>
      </c>
      <c r="EC12" s="382" t="str">
        <f>'抽奖|MoonBless'!DN12</f>
        <v>福卡</v>
      </c>
      <c r="ED12" s="382">
        <f>'抽奖|MoonBless'!DO12</f>
        <v>7.5000000000000002E-4</v>
      </c>
      <c r="EE12" s="382">
        <f>'抽奖|MoonBless'!DP12</f>
        <v>1.5000000000000001E-2</v>
      </c>
      <c r="EF12" s="382">
        <f>'抽奖|MoonBless'!DQ12</f>
        <v>2</v>
      </c>
      <c r="EG12" s="382">
        <f>'抽奖|MoonBless'!DR12</f>
        <v>1204</v>
      </c>
    </row>
    <row r="13" spans="1:137" x14ac:dyDescent="0.35">
      <c r="A13" s="125">
        <v>9</v>
      </c>
      <c r="B13" s="125">
        <v>1</v>
      </c>
      <c r="C13" s="125">
        <v>2</v>
      </c>
      <c r="D13" s="84">
        <v>32</v>
      </c>
      <c r="E13" s="125" t="s">
        <v>819</v>
      </c>
      <c r="F13" s="128" t="s">
        <v>820</v>
      </c>
      <c r="G13" s="392" t="s">
        <v>821</v>
      </c>
      <c r="H13" s="84" t="s">
        <v>822</v>
      </c>
      <c r="I13" s="392" t="s">
        <v>823</v>
      </c>
      <c r="K13" s="125">
        <v>1001</v>
      </c>
      <c r="M13" s="397">
        <f t="shared" ca="1" si="4"/>
        <v>10</v>
      </c>
      <c r="N13" s="397" t="str">
        <f t="shared" ca="1" si="5"/>
        <v>1|8|2,1|1|1</v>
      </c>
      <c r="O13" s="397">
        <f t="shared" ca="1" si="6"/>
        <v>20</v>
      </c>
      <c r="P13" s="397" t="str">
        <f t="shared" ca="1" si="7"/>
        <v>1|8|2,1|1|1</v>
      </c>
      <c r="Q13" s="397">
        <f t="shared" ca="1" si="8"/>
        <v>30</v>
      </c>
      <c r="R13" s="397" t="str">
        <f t="shared" ca="1" si="9"/>
        <v>1|8|2,1|1|2</v>
      </c>
      <c r="S13" s="397">
        <f t="shared" ca="1" si="10"/>
        <v>50</v>
      </c>
      <c r="T13" s="397" t="str">
        <f t="shared" ca="1" si="11"/>
        <v>1|8|4,1|1|2</v>
      </c>
      <c r="U13" s="397">
        <f t="shared" ca="1" si="12"/>
        <v>100</v>
      </c>
      <c r="V13" s="397" t="str">
        <f t="shared" ca="1" si="13"/>
        <v>1|8|4,1|1|3</v>
      </c>
      <c r="W13" s="397">
        <f t="shared" ca="1" si="14"/>
        <v>200</v>
      </c>
      <c r="X13" s="397" t="str">
        <f t="shared" ca="1" si="15"/>
        <v>1|8|4,1|1|3</v>
      </c>
      <c r="Y13" s="397">
        <f t="shared" ca="1" si="16"/>
        <v>400</v>
      </c>
      <c r="Z13" s="397" t="str">
        <f t="shared" ca="1" si="17"/>
        <v>1|8|6,1|1|4</v>
      </c>
      <c r="AA13" s="397">
        <f t="shared" ca="1" si="18"/>
        <v>600</v>
      </c>
      <c r="AB13" s="397" t="str">
        <f t="shared" ca="1" si="19"/>
        <v>1|8|6,1|1|4</v>
      </c>
      <c r="AC13" s="397">
        <f t="shared" ca="1" si="20"/>
        <v>800</v>
      </c>
      <c r="AD13" s="397" t="str">
        <f t="shared" ca="1" si="21"/>
        <v>1|8|6,1|1|5</v>
      </c>
      <c r="AE13" s="397">
        <f t="shared" ca="1" si="22"/>
        <v>1000</v>
      </c>
      <c r="AF13" s="397" t="str">
        <f t="shared" ca="1" si="23"/>
        <v>1|8|8,1|1|5</v>
      </c>
      <c r="AG13" s="397">
        <f t="shared" ca="1" si="24"/>
        <v>1200</v>
      </c>
      <c r="AH13" s="397" t="str">
        <f t="shared" ca="1" si="25"/>
        <v>1|8|8,1|1|6</v>
      </c>
      <c r="AI13" s="397">
        <f t="shared" ca="1" si="26"/>
        <v>1400</v>
      </c>
      <c r="AJ13" s="397" t="str">
        <f t="shared" ca="1" si="27"/>
        <v>1|8|8,1|1|6</v>
      </c>
      <c r="AK13" s="397">
        <f t="shared" ca="1" si="28"/>
        <v>1600</v>
      </c>
      <c r="AL13" s="397" t="str">
        <f t="shared" ca="1" si="29"/>
        <v>1|8|10,1|1|7</v>
      </c>
      <c r="AM13" s="397">
        <f t="shared" ca="1" si="30"/>
        <v>1800</v>
      </c>
      <c r="AN13" s="397" t="str">
        <f t="shared" ca="1" si="31"/>
        <v>1|8|10,1|1|7</v>
      </c>
      <c r="AO13" s="397">
        <f t="shared" ca="1" si="32"/>
        <v>2000</v>
      </c>
      <c r="AP13" s="397" t="str">
        <f t="shared" ca="1" si="33"/>
        <v>1|8|10,1|1|8</v>
      </c>
      <c r="AQ13" s="397">
        <f t="shared" ca="1" si="34"/>
        <v>2200</v>
      </c>
      <c r="AR13" s="397" t="str">
        <f t="shared" ca="1" si="35"/>
        <v>1|8|10,1|1|8</v>
      </c>
      <c r="AS13" s="397">
        <f t="shared" ca="1" si="36"/>
        <v>2400</v>
      </c>
      <c r="AT13" s="397" t="str">
        <f t="shared" ca="1" si="37"/>
        <v>1|8|10,1|1|9</v>
      </c>
      <c r="AU13" s="397">
        <f t="shared" ca="1" si="38"/>
        <v>2600</v>
      </c>
      <c r="AV13" s="397" t="str">
        <f t="shared" ca="1" si="39"/>
        <v>1|8|10,1|1|9</v>
      </c>
      <c r="AW13" s="397">
        <f t="shared" ca="1" si="40"/>
        <v>2800</v>
      </c>
      <c r="AX13" s="397" t="str">
        <f t="shared" ca="1" si="41"/>
        <v>1|8|10,1|1|10</v>
      </c>
      <c r="AY13" s="397">
        <f t="shared" ca="1" si="42"/>
        <v>3000</v>
      </c>
      <c r="AZ13" s="397" t="str">
        <f t="shared" ca="1" si="43"/>
        <v>1|8|15,1|1|10</v>
      </c>
      <c r="BA13" s="397">
        <f t="shared" ca="1" si="44"/>
        <v>3200</v>
      </c>
      <c r="BB13" s="397" t="str">
        <f t="shared" ca="1" si="45"/>
        <v>1|8|15,1|1|11</v>
      </c>
      <c r="BC13" s="397">
        <f t="shared" ca="1" si="46"/>
        <v>3400</v>
      </c>
      <c r="BD13" s="397" t="str">
        <f t="shared" ca="1" si="47"/>
        <v>1|8|15,1|1|11</v>
      </c>
      <c r="BE13" s="397">
        <f t="shared" ca="1" si="48"/>
        <v>3600</v>
      </c>
      <c r="BF13" s="397" t="str">
        <f t="shared" ca="1" si="49"/>
        <v>1|8|15,1|1|12</v>
      </c>
      <c r="BG13" s="397">
        <f t="shared" ca="1" si="50"/>
        <v>3800</v>
      </c>
      <c r="BH13" s="397" t="str">
        <f t="shared" ca="1" si="51"/>
        <v>1|8|15,1|1|12</v>
      </c>
      <c r="BI13" s="397">
        <f t="shared" ca="1" si="52"/>
        <v>4000</v>
      </c>
      <c r="BJ13" s="397" t="str">
        <f t="shared" ca="1" si="53"/>
        <v>1|8|15,1|1|13</v>
      </c>
      <c r="BK13" s="397">
        <f t="shared" ca="1" si="54"/>
        <v>4200</v>
      </c>
      <c r="BL13" s="397" t="str">
        <f t="shared" ca="1" si="55"/>
        <v>1|8|15,1|1|13</v>
      </c>
      <c r="BM13" s="397">
        <f t="shared" ca="1" si="56"/>
        <v>4400</v>
      </c>
      <c r="BN13" s="397" t="str">
        <f t="shared" ca="1" si="57"/>
        <v>1|8|15,1|1|14</v>
      </c>
      <c r="BO13" s="397">
        <f t="shared" ca="1" si="58"/>
        <v>4600</v>
      </c>
      <c r="BP13" s="397" t="str">
        <f t="shared" ca="1" si="59"/>
        <v>1|8|15,1|1|14</v>
      </c>
      <c r="BQ13" s="397">
        <f t="shared" ca="1" si="60"/>
        <v>4800</v>
      </c>
      <c r="BR13" s="397" t="str">
        <f t="shared" ca="1" si="61"/>
        <v>1|8|15,1|1|15</v>
      </c>
      <c r="BS13" s="397">
        <f t="shared" ca="1" si="62"/>
        <v>5000</v>
      </c>
      <c r="BT13" s="397" t="str">
        <f t="shared" ca="1" si="63"/>
        <v>1|8|15,1|1|15</v>
      </c>
      <c r="BU13" s="397">
        <f t="shared" ca="1" si="64"/>
        <v>0</v>
      </c>
      <c r="BV13" s="397">
        <f t="shared" ca="1" si="65"/>
        <v>0</v>
      </c>
      <c r="BW13" s="397">
        <f t="shared" ca="1" si="66"/>
        <v>0</v>
      </c>
      <c r="BX13" s="397">
        <f t="shared" ca="1" si="67"/>
        <v>0</v>
      </c>
      <c r="BY13" s="397">
        <f t="shared" ca="1" si="68"/>
        <v>0</v>
      </c>
      <c r="BZ13" s="397">
        <f t="shared" ca="1" si="69"/>
        <v>0</v>
      </c>
      <c r="CA13" s="397">
        <f t="shared" ca="1" si="70"/>
        <v>0</v>
      </c>
      <c r="CB13" s="397">
        <f t="shared" ca="1" si="71"/>
        <v>0</v>
      </c>
      <c r="CC13" s="397">
        <f t="shared" ca="1" si="72"/>
        <v>0</v>
      </c>
      <c r="CD13" s="397">
        <f t="shared" ca="1" si="73"/>
        <v>0</v>
      </c>
      <c r="CE13" s="397">
        <f t="shared" ca="1" si="74"/>
        <v>0</v>
      </c>
      <c r="CF13" s="397">
        <f t="shared" ca="1" si="75"/>
        <v>0</v>
      </c>
      <c r="CG13" s="397">
        <f t="shared" ca="1" si="76"/>
        <v>0</v>
      </c>
      <c r="CH13" s="397">
        <f t="shared" ca="1" si="77"/>
        <v>0</v>
      </c>
      <c r="CI13" s="397">
        <f t="shared" ca="1" si="78"/>
        <v>0</v>
      </c>
      <c r="CJ13" s="397">
        <f t="shared" ca="1" si="79"/>
        <v>0</v>
      </c>
      <c r="CK13" s="397">
        <f t="shared" ca="1" si="80"/>
        <v>0</v>
      </c>
      <c r="CL13" s="397">
        <f t="shared" ca="1" si="81"/>
        <v>0</v>
      </c>
      <c r="CM13" s="397">
        <f t="shared" ca="1" si="82"/>
        <v>0</v>
      </c>
      <c r="CN13" s="397">
        <f t="shared" ca="1" si="83"/>
        <v>0</v>
      </c>
      <c r="CO13" s="397">
        <f t="shared" ca="1" si="84"/>
        <v>0</v>
      </c>
      <c r="CP13" s="397">
        <f t="shared" ca="1" si="85"/>
        <v>0</v>
      </c>
      <c r="CQ13" s="397">
        <f t="shared" ca="1" si="86"/>
        <v>0</v>
      </c>
      <c r="CR13" s="397">
        <f t="shared" ca="1" si="87"/>
        <v>0</v>
      </c>
      <c r="CS13" s="397">
        <f t="shared" ca="1" si="88"/>
        <v>0</v>
      </c>
      <c r="CT13" s="397">
        <f t="shared" ca="1" si="89"/>
        <v>0</v>
      </c>
      <c r="CU13" s="397">
        <f t="shared" ca="1" si="90"/>
        <v>0</v>
      </c>
      <c r="CV13" s="397">
        <f t="shared" ca="1" si="91"/>
        <v>0</v>
      </c>
      <c r="CW13" s="397">
        <f t="shared" ca="1" si="92"/>
        <v>0</v>
      </c>
      <c r="CX13" s="397">
        <f t="shared" ca="1" si="93"/>
        <v>0</v>
      </c>
      <c r="CY13" s="397">
        <f t="shared" ca="1" si="94"/>
        <v>0</v>
      </c>
      <c r="CZ13" s="397">
        <f t="shared" ca="1" si="95"/>
        <v>0</v>
      </c>
      <c r="DA13" s="397">
        <f t="shared" ca="1" si="96"/>
        <v>0</v>
      </c>
      <c r="DB13" s="397">
        <f t="shared" ca="1" si="97"/>
        <v>0</v>
      </c>
      <c r="DC13" s="397">
        <f t="shared" ca="1" si="98"/>
        <v>0</v>
      </c>
      <c r="DD13" s="397">
        <f t="shared" ca="1" si="99"/>
        <v>0</v>
      </c>
      <c r="DE13" s="397">
        <f t="shared" ca="1" si="100"/>
        <v>0</v>
      </c>
      <c r="DF13" s="397">
        <f t="shared" ca="1" si="101"/>
        <v>0</v>
      </c>
      <c r="DG13" s="397">
        <f t="shared" ca="1" si="102"/>
        <v>0</v>
      </c>
      <c r="DH13" s="397">
        <f t="shared" ca="1" si="103"/>
        <v>0</v>
      </c>
      <c r="DJ13" s="125" t="s">
        <v>1715</v>
      </c>
      <c r="DK13" s="125" t="s">
        <v>1716</v>
      </c>
      <c r="DL13" s="393" t="s">
        <v>1552</v>
      </c>
      <c r="DN13" s="84" t="s">
        <v>824</v>
      </c>
      <c r="DR13" s="40" t="s">
        <v>1543</v>
      </c>
      <c r="DS13" s="11">
        <f t="shared" si="0"/>
        <v>1</v>
      </c>
      <c r="DT13" s="11">
        <f t="shared" si="1"/>
        <v>8</v>
      </c>
      <c r="DU13" s="41">
        <v>1</v>
      </c>
      <c r="DV13" s="40" t="s">
        <v>412</v>
      </c>
      <c r="DW13" s="11">
        <f t="shared" si="2"/>
        <v>2</v>
      </c>
      <c r="DX13" s="11">
        <f t="shared" si="3"/>
        <v>1001</v>
      </c>
      <c r="DY13" s="41">
        <v>2</v>
      </c>
      <c r="EC13" s="382" t="str">
        <f>'抽奖|MoonBless'!DN13</f>
        <v>超级武器1</v>
      </c>
      <c r="ED13" s="382">
        <f>'抽奖|MoonBless'!DO13</f>
        <v>5</v>
      </c>
      <c r="EE13" s="382">
        <f>'抽奖|MoonBless'!DP13</f>
        <v>100</v>
      </c>
      <c r="EF13" s="382">
        <f>'抽奖|MoonBless'!DQ13</f>
        <v>2</v>
      </c>
      <c r="EG13" s="382">
        <f>'抽奖|MoonBless'!DR13</f>
        <v>1005</v>
      </c>
    </row>
    <row r="14" spans="1:137" ht="16.2" x14ac:dyDescent="0.35">
      <c r="A14" s="125">
        <v>10</v>
      </c>
      <c r="B14" s="125">
        <v>1</v>
      </c>
      <c r="C14" s="125">
        <v>2</v>
      </c>
      <c r="D14" s="84">
        <v>32</v>
      </c>
      <c r="E14" s="125" t="s">
        <v>825</v>
      </c>
      <c r="F14" s="128" t="s">
        <v>826</v>
      </c>
      <c r="G14" s="392" t="s">
        <v>827</v>
      </c>
      <c r="H14" s="84" t="s">
        <v>828</v>
      </c>
      <c r="I14" s="392" t="s">
        <v>829</v>
      </c>
      <c r="K14" s="125">
        <v>1002</v>
      </c>
      <c r="M14" s="397">
        <f t="shared" ca="1" si="4"/>
        <v>10</v>
      </c>
      <c r="N14" s="397" t="str">
        <f t="shared" ca="1" si="5"/>
        <v>1|8|2,2|1001|1</v>
      </c>
      <c r="O14" s="397">
        <f t="shared" ca="1" si="6"/>
        <v>20</v>
      </c>
      <c r="P14" s="397" t="str">
        <f t="shared" ca="1" si="7"/>
        <v>1|8|2,2|1001|1</v>
      </c>
      <c r="Q14" s="397">
        <f t="shared" ca="1" si="8"/>
        <v>30</v>
      </c>
      <c r="R14" s="397" t="str">
        <f t="shared" ca="1" si="9"/>
        <v>1|8|2,2|1001|1</v>
      </c>
      <c r="S14" s="397">
        <f t="shared" ca="1" si="10"/>
        <v>50</v>
      </c>
      <c r="T14" s="397" t="str">
        <f t="shared" ca="1" si="11"/>
        <v>1|8|4,2|1001|1</v>
      </c>
      <c r="U14" s="397">
        <f t="shared" ca="1" si="12"/>
        <v>100</v>
      </c>
      <c r="V14" s="397" t="str">
        <f t="shared" ca="1" si="13"/>
        <v>1|8|4,2|1001|1</v>
      </c>
      <c r="W14" s="397">
        <f t="shared" ca="1" si="14"/>
        <v>200</v>
      </c>
      <c r="X14" s="397" t="str">
        <f t="shared" ca="1" si="15"/>
        <v>1|8|4,2|1001|2</v>
      </c>
      <c r="Y14" s="397">
        <f t="shared" ca="1" si="16"/>
        <v>400</v>
      </c>
      <c r="Z14" s="397" t="str">
        <f t="shared" ca="1" si="17"/>
        <v>1|8|6,2|1001|2</v>
      </c>
      <c r="AA14" s="397">
        <f t="shared" ca="1" si="18"/>
        <v>600</v>
      </c>
      <c r="AB14" s="397" t="str">
        <f t="shared" ca="1" si="19"/>
        <v>1|8|6,2|1001|2</v>
      </c>
      <c r="AC14" s="397">
        <f t="shared" ca="1" si="20"/>
        <v>800</v>
      </c>
      <c r="AD14" s="397" t="str">
        <f t="shared" ca="1" si="21"/>
        <v>1|8|6,2|1001|2</v>
      </c>
      <c r="AE14" s="397">
        <f t="shared" ca="1" si="22"/>
        <v>1000</v>
      </c>
      <c r="AF14" s="397" t="str">
        <f t="shared" ca="1" si="23"/>
        <v>1|8|8,2|1001|2</v>
      </c>
      <c r="AG14" s="397">
        <f t="shared" ca="1" si="24"/>
        <v>1200</v>
      </c>
      <c r="AH14" s="397" t="str">
        <f t="shared" ca="1" si="25"/>
        <v>1|8|8,2|1001|3</v>
      </c>
      <c r="AI14" s="397">
        <f t="shared" ca="1" si="26"/>
        <v>1400</v>
      </c>
      <c r="AJ14" s="397" t="str">
        <f t="shared" ca="1" si="27"/>
        <v>1|8|8,2|1001|3</v>
      </c>
      <c r="AK14" s="397">
        <f t="shared" ca="1" si="28"/>
        <v>1600</v>
      </c>
      <c r="AL14" s="397" t="str">
        <f t="shared" ca="1" si="29"/>
        <v>1|8|10,2|1001|3</v>
      </c>
      <c r="AM14" s="397">
        <f t="shared" ca="1" si="30"/>
        <v>1800</v>
      </c>
      <c r="AN14" s="397" t="str">
        <f t="shared" ca="1" si="31"/>
        <v>1|8|10,2|1001|3</v>
      </c>
      <c r="AO14" s="397">
        <f t="shared" ca="1" si="32"/>
        <v>2000</v>
      </c>
      <c r="AP14" s="397" t="str">
        <f t="shared" ca="1" si="33"/>
        <v>1|8|10,2|1001|3</v>
      </c>
      <c r="AQ14" s="397">
        <f t="shared" ca="1" si="34"/>
        <v>2200</v>
      </c>
      <c r="AR14" s="397" t="str">
        <f t="shared" ca="1" si="35"/>
        <v>1|8|10,2|1001|4</v>
      </c>
      <c r="AS14" s="397">
        <f t="shared" ca="1" si="36"/>
        <v>2400</v>
      </c>
      <c r="AT14" s="397" t="str">
        <f t="shared" ca="1" si="37"/>
        <v>1|8|10,2|1001|4</v>
      </c>
      <c r="AU14" s="397">
        <f t="shared" ca="1" si="38"/>
        <v>2600</v>
      </c>
      <c r="AV14" s="397" t="str">
        <f t="shared" ca="1" si="39"/>
        <v>1|8|10,2|1001|4</v>
      </c>
      <c r="AW14" s="397">
        <f t="shared" ca="1" si="40"/>
        <v>2800</v>
      </c>
      <c r="AX14" s="397" t="str">
        <f t="shared" ca="1" si="41"/>
        <v>1|8|10,2|1001|4</v>
      </c>
      <c r="AY14" s="397">
        <f t="shared" ca="1" si="42"/>
        <v>3000</v>
      </c>
      <c r="AZ14" s="397" t="str">
        <f t="shared" ca="1" si="43"/>
        <v>1|8|15,2|1001|4</v>
      </c>
      <c r="BA14" s="397">
        <f t="shared" ca="1" si="44"/>
        <v>3200</v>
      </c>
      <c r="BB14" s="397" t="str">
        <f t="shared" ca="1" si="45"/>
        <v>1|8|15,2|1001|5</v>
      </c>
      <c r="BC14" s="397">
        <f t="shared" ca="1" si="46"/>
        <v>3400</v>
      </c>
      <c r="BD14" s="397" t="str">
        <f t="shared" ca="1" si="47"/>
        <v>1|8|15,2|1001|5</v>
      </c>
      <c r="BE14" s="397">
        <f t="shared" ca="1" si="48"/>
        <v>3600</v>
      </c>
      <c r="BF14" s="397" t="str">
        <f t="shared" ca="1" si="49"/>
        <v>1|8|15,2|1001|5</v>
      </c>
      <c r="BG14" s="397">
        <f t="shared" ca="1" si="50"/>
        <v>3800</v>
      </c>
      <c r="BH14" s="397" t="str">
        <f t="shared" ca="1" si="51"/>
        <v>1|8|15,2|1001|5</v>
      </c>
      <c r="BI14" s="397">
        <f t="shared" ca="1" si="52"/>
        <v>4000</v>
      </c>
      <c r="BJ14" s="397" t="str">
        <f t="shared" ca="1" si="53"/>
        <v>1|8|15,2|1001|5</v>
      </c>
      <c r="BK14" s="397">
        <f t="shared" ca="1" si="54"/>
        <v>4200</v>
      </c>
      <c r="BL14" s="397" t="str">
        <f t="shared" ca="1" si="55"/>
        <v>1|8|15,2|1001|6</v>
      </c>
      <c r="BM14" s="397">
        <f t="shared" ca="1" si="56"/>
        <v>4400</v>
      </c>
      <c r="BN14" s="397" t="str">
        <f t="shared" ca="1" si="57"/>
        <v>1|8|15,2|1001|6</v>
      </c>
      <c r="BO14" s="397">
        <f t="shared" ca="1" si="58"/>
        <v>4600</v>
      </c>
      <c r="BP14" s="397" t="str">
        <f t="shared" ca="1" si="59"/>
        <v>1|8|15,2|1001|6</v>
      </c>
      <c r="BQ14" s="397">
        <f t="shared" ca="1" si="60"/>
        <v>4800</v>
      </c>
      <c r="BR14" s="397" t="str">
        <f t="shared" ca="1" si="61"/>
        <v>1|8|15,2|1001|6</v>
      </c>
      <c r="BS14" s="397">
        <f t="shared" ca="1" si="62"/>
        <v>5000</v>
      </c>
      <c r="BT14" s="397" t="str">
        <f t="shared" ca="1" si="63"/>
        <v>1|8|15,2|1001|6</v>
      </c>
      <c r="BU14" s="397">
        <f t="shared" ca="1" si="64"/>
        <v>0</v>
      </c>
      <c r="BV14" s="397">
        <f t="shared" ca="1" si="65"/>
        <v>0</v>
      </c>
      <c r="BW14" s="397">
        <f t="shared" ca="1" si="66"/>
        <v>0</v>
      </c>
      <c r="BX14" s="397">
        <f t="shared" ca="1" si="67"/>
        <v>0</v>
      </c>
      <c r="BY14" s="397">
        <f t="shared" ca="1" si="68"/>
        <v>0</v>
      </c>
      <c r="BZ14" s="397">
        <f t="shared" ca="1" si="69"/>
        <v>0</v>
      </c>
      <c r="CA14" s="397">
        <f t="shared" ca="1" si="70"/>
        <v>0</v>
      </c>
      <c r="CB14" s="397">
        <f t="shared" ca="1" si="71"/>
        <v>0</v>
      </c>
      <c r="CC14" s="397">
        <f t="shared" ca="1" si="72"/>
        <v>0</v>
      </c>
      <c r="CD14" s="397">
        <f t="shared" ca="1" si="73"/>
        <v>0</v>
      </c>
      <c r="CE14" s="397">
        <f t="shared" ca="1" si="74"/>
        <v>0</v>
      </c>
      <c r="CF14" s="397">
        <f t="shared" ca="1" si="75"/>
        <v>0</v>
      </c>
      <c r="CG14" s="397">
        <f t="shared" ca="1" si="76"/>
        <v>0</v>
      </c>
      <c r="CH14" s="397">
        <f t="shared" ca="1" si="77"/>
        <v>0</v>
      </c>
      <c r="CI14" s="397">
        <f t="shared" ca="1" si="78"/>
        <v>0</v>
      </c>
      <c r="CJ14" s="397">
        <f t="shared" ca="1" si="79"/>
        <v>0</v>
      </c>
      <c r="CK14" s="397">
        <f t="shared" ca="1" si="80"/>
        <v>0</v>
      </c>
      <c r="CL14" s="397">
        <f t="shared" ca="1" si="81"/>
        <v>0</v>
      </c>
      <c r="CM14" s="397">
        <f t="shared" ca="1" si="82"/>
        <v>0</v>
      </c>
      <c r="CN14" s="397">
        <f t="shared" ca="1" si="83"/>
        <v>0</v>
      </c>
      <c r="CO14" s="397">
        <f t="shared" ca="1" si="84"/>
        <v>0</v>
      </c>
      <c r="CP14" s="397">
        <f t="shared" ca="1" si="85"/>
        <v>0</v>
      </c>
      <c r="CQ14" s="397">
        <f t="shared" ca="1" si="86"/>
        <v>0</v>
      </c>
      <c r="CR14" s="397">
        <f t="shared" ca="1" si="87"/>
        <v>0</v>
      </c>
      <c r="CS14" s="397">
        <f t="shared" ca="1" si="88"/>
        <v>0</v>
      </c>
      <c r="CT14" s="397">
        <f t="shared" ca="1" si="89"/>
        <v>0</v>
      </c>
      <c r="CU14" s="397">
        <f t="shared" ca="1" si="90"/>
        <v>0</v>
      </c>
      <c r="CV14" s="397">
        <f t="shared" ca="1" si="91"/>
        <v>0</v>
      </c>
      <c r="CW14" s="397">
        <f t="shared" ca="1" si="92"/>
        <v>0</v>
      </c>
      <c r="CX14" s="397">
        <f t="shared" ca="1" si="93"/>
        <v>0</v>
      </c>
      <c r="CY14" s="397">
        <f t="shared" ca="1" si="94"/>
        <v>0</v>
      </c>
      <c r="CZ14" s="397">
        <f t="shared" ca="1" si="95"/>
        <v>0</v>
      </c>
      <c r="DA14" s="397">
        <f t="shared" ca="1" si="96"/>
        <v>0</v>
      </c>
      <c r="DB14" s="397">
        <f t="shared" ca="1" si="97"/>
        <v>0</v>
      </c>
      <c r="DC14" s="397">
        <f t="shared" ca="1" si="98"/>
        <v>0</v>
      </c>
      <c r="DD14" s="397">
        <f t="shared" ca="1" si="99"/>
        <v>0</v>
      </c>
      <c r="DE14" s="397">
        <f t="shared" ca="1" si="100"/>
        <v>0</v>
      </c>
      <c r="DF14" s="397">
        <f t="shared" ca="1" si="101"/>
        <v>0</v>
      </c>
      <c r="DG14" s="397">
        <f t="shared" ca="1" si="102"/>
        <v>0</v>
      </c>
      <c r="DH14" s="397">
        <f t="shared" ca="1" si="103"/>
        <v>0</v>
      </c>
      <c r="DJ14" s="125" t="s">
        <v>1717</v>
      </c>
      <c r="DK14" s="125" t="s">
        <v>1718</v>
      </c>
      <c r="DL14" s="173" t="str">
        <f>DL13</f>
        <v>…5000</v>
      </c>
      <c r="DN14" s="84" t="s">
        <v>830</v>
      </c>
      <c r="DR14" s="40" t="s">
        <v>1544</v>
      </c>
      <c r="DS14" s="11">
        <f t="shared" si="0"/>
        <v>1</v>
      </c>
      <c r="DT14" s="11">
        <f t="shared" si="1"/>
        <v>8</v>
      </c>
      <c r="DU14" s="41">
        <v>1</v>
      </c>
      <c r="DV14" s="40" t="s">
        <v>412</v>
      </c>
      <c r="DW14" s="11">
        <f t="shared" si="2"/>
        <v>2</v>
      </c>
      <c r="DX14" s="11">
        <f t="shared" si="3"/>
        <v>1001</v>
      </c>
      <c r="DY14" s="41">
        <v>2</v>
      </c>
      <c r="EC14" s="382" t="str">
        <f>'抽奖|MoonBless'!DN14</f>
        <v>超级武器2</v>
      </c>
      <c r="ED14" s="382">
        <f>'抽奖|MoonBless'!DO14</f>
        <v>10</v>
      </c>
      <c r="EE14" s="382">
        <f>'抽奖|MoonBless'!DP14</f>
        <v>200</v>
      </c>
      <c r="EF14" s="382">
        <f>'抽奖|MoonBless'!DQ14</f>
        <v>2</v>
      </c>
      <c r="EG14" s="382">
        <f>'抽奖|MoonBless'!DR14</f>
        <v>1006</v>
      </c>
    </row>
    <row r="15" spans="1:137" ht="16.2" x14ac:dyDescent="0.35">
      <c r="A15" s="125">
        <v>11</v>
      </c>
      <c r="B15" s="125">
        <v>1</v>
      </c>
      <c r="C15" s="125">
        <v>2</v>
      </c>
      <c r="D15" s="84">
        <v>32</v>
      </c>
      <c r="E15" s="125" t="s">
        <v>831</v>
      </c>
      <c r="F15" s="128" t="s">
        <v>832</v>
      </c>
      <c r="G15" s="392" t="s">
        <v>833</v>
      </c>
      <c r="H15" s="84" t="s">
        <v>834</v>
      </c>
      <c r="I15" s="392" t="s">
        <v>835</v>
      </c>
      <c r="K15" s="125">
        <v>1004</v>
      </c>
      <c r="M15" s="397">
        <f t="shared" ca="1" si="4"/>
        <v>10</v>
      </c>
      <c r="N15" s="397" t="str">
        <f t="shared" ca="1" si="5"/>
        <v>1|8|2,2|1002|1</v>
      </c>
      <c r="O15" s="397">
        <f t="shared" ca="1" si="6"/>
        <v>20</v>
      </c>
      <c r="P15" s="397" t="str">
        <f t="shared" ca="1" si="7"/>
        <v>1|8|2,2|1002|1</v>
      </c>
      <c r="Q15" s="397">
        <f t="shared" ca="1" si="8"/>
        <v>30</v>
      </c>
      <c r="R15" s="397" t="str">
        <f t="shared" ca="1" si="9"/>
        <v>1|8|2,2|1002|1</v>
      </c>
      <c r="S15" s="397">
        <f t="shared" ca="1" si="10"/>
        <v>50</v>
      </c>
      <c r="T15" s="397" t="str">
        <f t="shared" ca="1" si="11"/>
        <v>1|8|4,2|1002|1</v>
      </c>
      <c r="U15" s="397">
        <f t="shared" ca="1" si="12"/>
        <v>100</v>
      </c>
      <c r="V15" s="397" t="str">
        <f t="shared" ca="1" si="13"/>
        <v>1|8|4,2|1002|1</v>
      </c>
      <c r="W15" s="397">
        <f t="shared" ca="1" si="14"/>
        <v>200</v>
      </c>
      <c r="X15" s="397" t="str">
        <f t="shared" ca="1" si="15"/>
        <v>1|8|4,2|1002|2</v>
      </c>
      <c r="Y15" s="397">
        <f t="shared" ca="1" si="16"/>
        <v>400</v>
      </c>
      <c r="Z15" s="397" t="str">
        <f t="shared" ca="1" si="17"/>
        <v>1|8|6,2|1002|2</v>
      </c>
      <c r="AA15" s="397">
        <f t="shared" ca="1" si="18"/>
        <v>600</v>
      </c>
      <c r="AB15" s="397" t="str">
        <f t="shared" ca="1" si="19"/>
        <v>1|8|6,2|1002|2</v>
      </c>
      <c r="AC15" s="397">
        <f t="shared" ca="1" si="20"/>
        <v>800</v>
      </c>
      <c r="AD15" s="397" t="str">
        <f t="shared" ca="1" si="21"/>
        <v>1|8|6,2|1002|2</v>
      </c>
      <c r="AE15" s="397">
        <f t="shared" ca="1" si="22"/>
        <v>1000</v>
      </c>
      <c r="AF15" s="397" t="str">
        <f t="shared" ca="1" si="23"/>
        <v>1|8|8,2|1002|2</v>
      </c>
      <c r="AG15" s="397">
        <f t="shared" ca="1" si="24"/>
        <v>1200</v>
      </c>
      <c r="AH15" s="397" t="str">
        <f t="shared" ca="1" si="25"/>
        <v>1|8|8,2|1002|3</v>
      </c>
      <c r="AI15" s="397">
        <f t="shared" ca="1" si="26"/>
        <v>1400</v>
      </c>
      <c r="AJ15" s="397" t="str">
        <f t="shared" ca="1" si="27"/>
        <v>1|8|8,2|1002|3</v>
      </c>
      <c r="AK15" s="397">
        <f t="shared" ca="1" si="28"/>
        <v>1600</v>
      </c>
      <c r="AL15" s="397" t="str">
        <f t="shared" ca="1" si="29"/>
        <v>1|8|10,2|1002|3</v>
      </c>
      <c r="AM15" s="397">
        <f t="shared" ca="1" si="30"/>
        <v>1800</v>
      </c>
      <c r="AN15" s="397" t="str">
        <f t="shared" ca="1" si="31"/>
        <v>1|8|10,2|1002|3</v>
      </c>
      <c r="AO15" s="397">
        <f t="shared" ca="1" si="32"/>
        <v>2000</v>
      </c>
      <c r="AP15" s="397" t="str">
        <f t="shared" ca="1" si="33"/>
        <v>1|8|10,2|1002|3</v>
      </c>
      <c r="AQ15" s="397">
        <f t="shared" ca="1" si="34"/>
        <v>2200</v>
      </c>
      <c r="AR15" s="397" t="str">
        <f t="shared" ca="1" si="35"/>
        <v>1|8|10,2|1002|4</v>
      </c>
      <c r="AS15" s="397">
        <f t="shared" ca="1" si="36"/>
        <v>2400</v>
      </c>
      <c r="AT15" s="397" t="str">
        <f t="shared" ca="1" si="37"/>
        <v>1|8|10,2|1002|4</v>
      </c>
      <c r="AU15" s="397">
        <f t="shared" ca="1" si="38"/>
        <v>2600</v>
      </c>
      <c r="AV15" s="397" t="str">
        <f t="shared" ca="1" si="39"/>
        <v>1|8|10,2|1002|4</v>
      </c>
      <c r="AW15" s="397">
        <f t="shared" ca="1" si="40"/>
        <v>2800</v>
      </c>
      <c r="AX15" s="397" t="str">
        <f t="shared" ca="1" si="41"/>
        <v>1|8|10,2|1002|4</v>
      </c>
      <c r="AY15" s="397">
        <f t="shared" ca="1" si="42"/>
        <v>3000</v>
      </c>
      <c r="AZ15" s="397" t="str">
        <f t="shared" ca="1" si="43"/>
        <v>1|8|15,2|1002|4</v>
      </c>
      <c r="BA15" s="397">
        <f t="shared" ca="1" si="44"/>
        <v>3200</v>
      </c>
      <c r="BB15" s="397" t="str">
        <f t="shared" ca="1" si="45"/>
        <v>1|8|15,2|1002|5</v>
      </c>
      <c r="BC15" s="397">
        <f t="shared" ca="1" si="46"/>
        <v>3400</v>
      </c>
      <c r="BD15" s="397" t="str">
        <f t="shared" ca="1" si="47"/>
        <v>1|8|15,2|1002|5</v>
      </c>
      <c r="BE15" s="397">
        <f t="shared" ca="1" si="48"/>
        <v>3600</v>
      </c>
      <c r="BF15" s="397" t="str">
        <f t="shared" ca="1" si="49"/>
        <v>1|8|15,2|1002|5</v>
      </c>
      <c r="BG15" s="397">
        <f t="shared" ca="1" si="50"/>
        <v>3800</v>
      </c>
      <c r="BH15" s="397" t="str">
        <f t="shared" ca="1" si="51"/>
        <v>1|8|15,2|1002|5</v>
      </c>
      <c r="BI15" s="397">
        <f t="shared" ca="1" si="52"/>
        <v>4000</v>
      </c>
      <c r="BJ15" s="397" t="str">
        <f t="shared" ca="1" si="53"/>
        <v>1|8|15,2|1002|5</v>
      </c>
      <c r="BK15" s="397">
        <f t="shared" ca="1" si="54"/>
        <v>4200</v>
      </c>
      <c r="BL15" s="397" t="str">
        <f t="shared" ca="1" si="55"/>
        <v>1|8|15,2|1002|6</v>
      </c>
      <c r="BM15" s="397">
        <f t="shared" ca="1" si="56"/>
        <v>4400</v>
      </c>
      <c r="BN15" s="397" t="str">
        <f t="shared" ca="1" si="57"/>
        <v>1|8|15,2|1002|6</v>
      </c>
      <c r="BO15" s="397">
        <f t="shared" ca="1" si="58"/>
        <v>4600</v>
      </c>
      <c r="BP15" s="397" t="str">
        <f t="shared" ca="1" si="59"/>
        <v>1|8|15,2|1002|6</v>
      </c>
      <c r="BQ15" s="397">
        <f t="shared" ca="1" si="60"/>
        <v>4800</v>
      </c>
      <c r="BR15" s="397" t="str">
        <f t="shared" ca="1" si="61"/>
        <v>1|8|15,2|1002|6</v>
      </c>
      <c r="BS15" s="397">
        <f t="shared" ca="1" si="62"/>
        <v>5000</v>
      </c>
      <c r="BT15" s="397" t="str">
        <f t="shared" ca="1" si="63"/>
        <v>1|8|15,2|1002|6</v>
      </c>
      <c r="BU15" s="397">
        <f t="shared" ca="1" si="64"/>
        <v>0</v>
      </c>
      <c r="BV15" s="397">
        <f t="shared" ca="1" si="65"/>
        <v>0</v>
      </c>
      <c r="BW15" s="397">
        <f t="shared" ca="1" si="66"/>
        <v>0</v>
      </c>
      <c r="BX15" s="397">
        <f t="shared" ca="1" si="67"/>
        <v>0</v>
      </c>
      <c r="BY15" s="397">
        <f t="shared" ca="1" si="68"/>
        <v>0</v>
      </c>
      <c r="BZ15" s="397">
        <f t="shared" ca="1" si="69"/>
        <v>0</v>
      </c>
      <c r="CA15" s="397">
        <f t="shared" ca="1" si="70"/>
        <v>0</v>
      </c>
      <c r="CB15" s="397">
        <f t="shared" ca="1" si="71"/>
        <v>0</v>
      </c>
      <c r="CC15" s="397">
        <f t="shared" ca="1" si="72"/>
        <v>0</v>
      </c>
      <c r="CD15" s="397">
        <f t="shared" ca="1" si="73"/>
        <v>0</v>
      </c>
      <c r="CE15" s="397">
        <f t="shared" ca="1" si="74"/>
        <v>0</v>
      </c>
      <c r="CF15" s="397">
        <f t="shared" ca="1" si="75"/>
        <v>0</v>
      </c>
      <c r="CG15" s="397">
        <f t="shared" ca="1" si="76"/>
        <v>0</v>
      </c>
      <c r="CH15" s="397">
        <f t="shared" ca="1" si="77"/>
        <v>0</v>
      </c>
      <c r="CI15" s="397">
        <f t="shared" ca="1" si="78"/>
        <v>0</v>
      </c>
      <c r="CJ15" s="397">
        <f t="shared" ca="1" si="79"/>
        <v>0</v>
      </c>
      <c r="CK15" s="397">
        <f t="shared" ca="1" si="80"/>
        <v>0</v>
      </c>
      <c r="CL15" s="397">
        <f t="shared" ca="1" si="81"/>
        <v>0</v>
      </c>
      <c r="CM15" s="397">
        <f t="shared" ca="1" si="82"/>
        <v>0</v>
      </c>
      <c r="CN15" s="397">
        <f t="shared" ca="1" si="83"/>
        <v>0</v>
      </c>
      <c r="CO15" s="397">
        <f t="shared" ca="1" si="84"/>
        <v>0</v>
      </c>
      <c r="CP15" s="397">
        <f t="shared" ca="1" si="85"/>
        <v>0</v>
      </c>
      <c r="CQ15" s="397">
        <f t="shared" ca="1" si="86"/>
        <v>0</v>
      </c>
      <c r="CR15" s="397">
        <f t="shared" ca="1" si="87"/>
        <v>0</v>
      </c>
      <c r="CS15" s="397">
        <f t="shared" ca="1" si="88"/>
        <v>0</v>
      </c>
      <c r="CT15" s="397">
        <f t="shared" ca="1" si="89"/>
        <v>0</v>
      </c>
      <c r="CU15" s="397">
        <f t="shared" ca="1" si="90"/>
        <v>0</v>
      </c>
      <c r="CV15" s="397">
        <f t="shared" ca="1" si="91"/>
        <v>0</v>
      </c>
      <c r="CW15" s="397">
        <f t="shared" ca="1" si="92"/>
        <v>0</v>
      </c>
      <c r="CX15" s="397">
        <f t="shared" ca="1" si="93"/>
        <v>0</v>
      </c>
      <c r="CY15" s="397">
        <f t="shared" ca="1" si="94"/>
        <v>0</v>
      </c>
      <c r="CZ15" s="397">
        <f t="shared" ca="1" si="95"/>
        <v>0</v>
      </c>
      <c r="DA15" s="397">
        <f t="shared" ca="1" si="96"/>
        <v>0</v>
      </c>
      <c r="DB15" s="397">
        <f t="shared" ca="1" si="97"/>
        <v>0</v>
      </c>
      <c r="DC15" s="397">
        <f t="shared" ca="1" si="98"/>
        <v>0</v>
      </c>
      <c r="DD15" s="397">
        <f t="shared" ca="1" si="99"/>
        <v>0</v>
      </c>
      <c r="DE15" s="397">
        <f t="shared" ca="1" si="100"/>
        <v>0</v>
      </c>
      <c r="DF15" s="397">
        <f t="shared" ca="1" si="101"/>
        <v>0</v>
      </c>
      <c r="DG15" s="397">
        <f t="shared" ca="1" si="102"/>
        <v>0</v>
      </c>
      <c r="DH15" s="397">
        <f t="shared" ca="1" si="103"/>
        <v>0</v>
      </c>
      <c r="DJ15" s="125" t="s">
        <v>1719</v>
      </c>
      <c r="DK15" s="125" t="s">
        <v>1720</v>
      </c>
      <c r="DL15" s="173" t="str">
        <f>DL14</f>
        <v>…5000</v>
      </c>
      <c r="DN15" s="84" t="s">
        <v>836</v>
      </c>
      <c r="DR15" s="40" t="s">
        <v>1545</v>
      </c>
      <c r="DS15" s="11">
        <f t="shared" si="0"/>
        <v>1</v>
      </c>
      <c r="DT15" s="11">
        <f t="shared" si="1"/>
        <v>8</v>
      </c>
      <c r="DU15" s="41">
        <v>1</v>
      </c>
      <c r="DV15" s="40" t="s">
        <v>412</v>
      </c>
      <c r="DW15" s="11">
        <f t="shared" si="2"/>
        <v>2</v>
      </c>
      <c r="DX15" s="11">
        <f t="shared" si="3"/>
        <v>1001</v>
      </c>
      <c r="DY15" s="41">
        <v>2</v>
      </c>
      <c r="EC15" s="382" t="str">
        <f>'抽奖|MoonBless'!DN15</f>
        <v>超级武器3</v>
      </c>
      <c r="ED15" s="382">
        <f>'抽奖|MoonBless'!DO15</f>
        <v>25</v>
      </c>
      <c r="EE15" s="382">
        <f>'抽奖|MoonBless'!DP15</f>
        <v>500</v>
      </c>
      <c r="EF15" s="382">
        <f>'抽奖|MoonBless'!DQ15</f>
        <v>2</v>
      </c>
      <c r="EG15" s="382">
        <f>'抽奖|MoonBless'!DR15</f>
        <v>1007</v>
      </c>
    </row>
    <row r="16" spans="1:137" ht="16.2" x14ac:dyDescent="0.35">
      <c r="A16" s="125">
        <v>12</v>
      </c>
      <c r="B16" s="125">
        <v>1</v>
      </c>
      <c r="C16" s="125">
        <v>2</v>
      </c>
      <c r="D16" s="84">
        <v>32</v>
      </c>
      <c r="E16" s="125" t="s">
        <v>837</v>
      </c>
      <c r="F16" s="128" t="s">
        <v>838</v>
      </c>
      <c r="G16" s="392" t="s">
        <v>839</v>
      </c>
      <c r="H16" s="84" t="s">
        <v>840</v>
      </c>
      <c r="I16" s="392" t="s">
        <v>841</v>
      </c>
      <c r="K16" s="125">
        <v>1003</v>
      </c>
      <c r="M16" s="397">
        <f t="shared" ca="1" si="4"/>
        <v>10</v>
      </c>
      <c r="N16" s="397" t="str">
        <f t="shared" ca="1" si="5"/>
        <v>1|8|2,1|2|20000</v>
      </c>
      <c r="O16" s="397">
        <f t="shared" ca="1" si="6"/>
        <v>20</v>
      </c>
      <c r="P16" s="397" t="str">
        <f t="shared" ca="1" si="7"/>
        <v>1|8|2,1|2|25000</v>
      </c>
      <c r="Q16" s="397">
        <f t="shared" ca="1" si="8"/>
        <v>30</v>
      </c>
      <c r="R16" s="397" t="str">
        <f t="shared" ca="1" si="9"/>
        <v>1|8|2,1|2|30000</v>
      </c>
      <c r="S16" s="397">
        <f t="shared" ca="1" si="10"/>
        <v>50</v>
      </c>
      <c r="T16" s="397" t="str">
        <f t="shared" ca="1" si="11"/>
        <v>1|8|4,1|2|35000</v>
      </c>
      <c r="U16" s="397">
        <f t="shared" ca="1" si="12"/>
        <v>100</v>
      </c>
      <c r="V16" s="397" t="str">
        <f t="shared" ca="1" si="13"/>
        <v>1|8|4,1|2|40000</v>
      </c>
      <c r="W16" s="397">
        <f t="shared" ca="1" si="14"/>
        <v>200</v>
      </c>
      <c r="X16" s="397" t="str">
        <f t="shared" ca="1" si="15"/>
        <v>1|8|4,1|2|45000</v>
      </c>
      <c r="Y16" s="397">
        <f t="shared" ca="1" si="16"/>
        <v>400</v>
      </c>
      <c r="Z16" s="397" t="str">
        <f t="shared" ca="1" si="17"/>
        <v>1|8|6,1|2|50000</v>
      </c>
      <c r="AA16" s="397">
        <f t="shared" ca="1" si="18"/>
        <v>600</v>
      </c>
      <c r="AB16" s="397" t="str">
        <f t="shared" ca="1" si="19"/>
        <v>1|8|6,1|2|55000</v>
      </c>
      <c r="AC16" s="397">
        <f t="shared" ca="1" si="20"/>
        <v>800</v>
      </c>
      <c r="AD16" s="397" t="str">
        <f t="shared" ca="1" si="21"/>
        <v>1|8|6,1|2|60000</v>
      </c>
      <c r="AE16" s="397">
        <f t="shared" ca="1" si="22"/>
        <v>1000</v>
      </c>
      <c r="AF16" s="397" t="str">
        <f t="shared" ca="1" si="23"/>
        <v>1|8|8,1|2|65000</v>
      </c>
      <c r="AG16" s="397">
        <f t="shared" ca="1" si="24"/>
        <v>1200</v>
      </c>
      <c r="AH16" s="397" t="str">
        <f t="shared" ca="1" si="25"/>
        <v>1|8|8,1|2|70000</v>
      </c>
      <c r="AI16" s="397">
        <f t="shared" ca="1" si="26"/>
        <v>1400</v>
      </c>
      <c r="AJ16" s="397" t="str">
        <f t="shared" ca="1" si="27"/>
        <v>1|8|8,1|2|75000</v>
      </c>
      <c r="AK16" s="397">
        <f t="shared" ca="1" si="28"/>
        <v>1600</v>
      </c>
      <c r="AL16" s="397" t="str">
        <f t="shared" ca="1" si="29"/>
        <v>1|8|10,1|2|80000</v>
      </c>
      <c r="AM16" s="397">
        <f t="shared" ca="1" si="30"/>
        <v>1800</v>
      </c>
      <c r="AN16" s="397" t="str">
        <f t="shared" ca="1" si="31"/>
        <v>1|8|10,1|2|85000</v>
      </c>
      <c r="AO16" s="397">
        <f t="shared" ca="1" si="32"/>
        <v>2000</v>
      </c>
      <c r="AP16" s="397" t="str">
        <f t="shared" ca="1" si="33"/>
        <v>1|8|10,1|2|90000</v>
      </c>
      <c r="AQ16" s="397">
        <f t="shared" ca="1" si="34"/>
        <v>2200</v>
      </c>
      <c r="AR16" s="397" t="str">
        <f t="shared" ca="1" si="35"/>
        <v>1|8|10,1|2|95000</v>
      </c>
      <c r="AS16" s="397">
        <f t="shared" ca="1" si="36"/>
        <v>2400</v>
      </c>
      <c r="AT16" s="397" t="str">
        <f t="shared" ca="1" si="37"/>
        <v>1|8|10,1|2|100000</v>
      </c>
      <c r="AU16" s="397">
        <f t="shared" ca="1" si="38"/>
        <v>2600</v>
      </c>
      <c r="AV16" s="397" t="str">
        <f t="shared" ca="1" si="39"/>
        <v>1|8|10,1|2|105000</v>
      </c>
      <c r="AW16" s="397">
        <f t="shared" ca="1" si="40"/>
        <v>2800</v>
      </c>
      <c r="AX16" s="397" t="str">
        <f t="shared" ca="1" si="41"/>
        <v>1|8|10,1|2|110000</v>
      </c>
      <c r="AY16" s="397">
        <f t="shared" ca="1" si="42"/>
        <v>3000</v>
      </c>
      <c r="AZ16" s="397" t="str">
        <f t="shared" ca="1" si="43"/>
        <v>1|8|15,1|2|115000</v>
      </c>
      <c r="BA16" s="397">
        <f t="shared" ca="1" si="44"/>
        <v>3200</v>
      </c>
      <c r="BB16" s="397" t="str">
        <f t="shared" ca="1" si="45"/>
        <v>1|8|15,1|2|120000</v>
      </c>
      <c r="BC16" s="397">
        <f t="shared" ca="1" si="46"/>
        <v>3400</v>
      </c>
      <c r="BD16" s="397" t="str">
        <f t="shared" ca="1" si="47"/>
        <v>1|8|15,1|2|125000</v>
      </c>
      <c r="BE16" s="397">
        <f t="shared" ca="1" si="48"/>
        <v>3600</v>
      </c>
      <c r="BF16" s="397" t="str">
        <f t="shared" ca="1" si="49"/>
        <v>1|8|15,1|2|130000</v>
      </c>
      <c r="BG16" s="397">
        <f t="shared" ca="1" si="50"/>
        <v>3800</v>
      </c>
      <c r="BH16" s="397" t="str">
        <f t="shared" ca="1" si="51"/>
        <v>1|8|15,1|2|135000</v>
      </c>
      <c r="BI16" s="397">
        <f t="shared" ca="1" si="52"/>
        <v>4000</v>
      </c>
      <c r="BJ16" s="397" t="str">
        <f t="shared" ca="1" si="53"/>
        <v>1|8|15,1|2|140000</v>
      </c>
      <c r="BK16" s="397">
        <f t="shared" ca="1" si="54"/>
        <v>4200</v>
      </c>
      <c r="BL16" s="397" t="str">
        <f t="shared" ca="1" si="55"/>
        <v>1|8|15,1|2|145000</v>
      </c>
      <c r="BM16" s="397">
        <f t="shared" ca="1" si="56"/>
        <v>4400</v>
      </c>
      <c r="BN16" s="397" t="str">
        <f t="shared" ca="1" si="57"/>
        <v>1|8|15,1|2|150000</v>
      </c>
      <c r="BO16" s="397">
        <f t="shared" ca="1" si="58"/>
        <v>4600</v>
      </c>
      <c r="BP16" s="397" t="str">
        <f t="shared" ca="1" si="59"/>
        <v>1|8|15,1|2|155000</v>
      </c>
      <c r="BQ16" s="397">
        <f t="shared" ca="1" si="60"/>
        <v>4800</v>
      </c>
      <c r="BR16" s="397" t="str">
        <f t="shared" ca="1" si="61"/>
        <v>1|8|15,1|2|160000</v>
      </c>
      <c r="BS16" s="397">
        <f t="shared" ca="1" si="62"/>
        <v>5000</v>
      </c>
      <c r="BT16" s="397" t="str">
        <f t="shared" ca="1" si="63"/>
        <v>1|8|15,1|2|165000</v>
      </c>
      <c r="BU16" s="397">
        <f t="shared" ca="1" si="64"/>
        <v>0</v>
      </c>
      <c r="BV16" s="397">
        <f t="shared" ca="1" si="65"/>
        <v>0</v>
      </c>
      <c r="BW16" s="397">
        <f t="shared" ca="1" si="66"/>
        <v>0</v>
      </c>
      <c r="BX16" s="397">
        <f t="shared" ca="1" si="67"/>
        <v>0</v>
      </c>
      <c r="BY16" s="397">
        <f t="shared" ca="1" si="68"/>
        <v>0</v>
      </c>
      <c r="BZ16" s="397">
        <f t="shared" ca="1" si="69"/>
        <v>0</v>
      </c>
      <c r="CA16" s="397">
        <f t="shared" ca="1" si="70"/>
        <v>0</v>
      </c>
      <c r="CB16" s="397">
        <f t="shared" ca="1" si="71"/>
        <v>0</v>
      </c>
      <c r="CC16" s="397">
        <f t="shared" ca="1" si="72"/>
        <v>0</v>
      </c>
      <c r="CD16" s="397">
        <f t="shared" ca="1" si="73"/>
        <v>0</v>
      </c>
      <c r="CE16" s="397">
        <f t="shared" ca="1" si="74"/>
        <v>0</v>
      </c>
      <c r="CF16" s="397">
        <f t="shared" ca="1" si="75"/>
        <v>0</v>
      </c>
      <c r="CG16" s="397">
        <f t="shared" ca="1" si="76"/>
        <v>0</v>
      </c>
      <c r="CH16" s="397">
        <f t="shared" ca="1" si="77"/>
        <v>0</v>
      </c>
      <c r="CI16" s="397">
        <f t="shared" ca="1" si="78"/>
        <v>0</v>
      </c>
      <c r="CJ16" s="397">
        <f t="shared" ca="1" si="79"/>
        <v>0</v>
      </c>
      <c r="CK16" s="397">
        <f t="shared" ca="1" si="80"/>
        <v>0</v>
      </c>
      <c r="CL16" s="397">
        <f t="shared" ca="1" si="81"/>
        <v>0</v>
      </c>
      <c r="CM16" s="397">
        <f t="shared" ca="1" si="82"/>
        <v>0</v>
      </c>
      <c r="CN16" s="397">
        <f t="shared" ca="1" si="83"/>
        <v>0</v>
      </c>
      <c r="CO16" s="397">
        <f t="shared" ca="1" si="84"/>
        <v>0</v>
      </c>
      <c r="CP16" s="397">
        <f t="shared" ca="1" si="85"/>
        <v>0</v>
      </c>
      <c r="CQ16" s="397">
        <f t="shared" ca="1" si="86"/>
        <v>0</v>
      </c>
      <c r="CR16" s="397">
        <f t="shared" ca="1" si="87"/>
        <v>0</v>
      </c>
      <c r="CS16" s="397">
        <f t="shared" ca="1" si="88"/>
        <v>0</v>
      </c>
      <c r="CT16" s="397">
        <f t="shared" ca="1" si="89"/>
        <v>0</v>
      </c>
      <c r="CU16" s="397">
        <f t="shared" ca="1" si="90"/>
        <v>0</v>
      </c>
      <c r="CV16" s="397">
        <f t="shared" ca="1" si="91"/>
        <v>0</v>
      </c>
      <c r="CW16" s="397">
        <f t="shared" ca="1" si="92"/>
        <v>0</v>
      </c>
      <c r="CX16" s="397">
        <f t="shared" ca="1" si="93"/>
        <v>0</v>
      </c>
      <c r="CY16" s="397">
        <f t="shared" ca="1" si="94"/>
        <v>0</v>
      </c>
      <c r="CZ16" s="397">
        <f t="shared" ca="1" si="95"/>
        <v>0</v>
      </c>
      <c r="DA16" s="397">
        <f t="shared" ca="1" si="96"/>
        <v>0</v>
      </c>
      <c r="DB16" s="397">
        <f t="shared" ca="1" si="97"/>
        <v>0</v>
      </c>
      <c r="DC16" s="397">
        <f t="shared" ca="1" si="98"/>
        <v>0</v>
      </c>
      <c r="DD16" s="397">
        <f t="shared" ca="1" si="99"/>
        <v>0</v>
      </c>
      <c r="DE16" s="397">
        <f t="shared" ca="1" si="100"/>
        <v>0</v>
      </c>
      <c r="DF16" s="397">
        <f t="shared" ca="1" si="101"/>
        <v>0</v>
      </c>
      <c r="DG16" s="397">
        <f t="shared" ca="1" si="102"/>
        <v>0</v>
      </c>
      <c r="DH16" s="397">
        <f t="shared" ca="1" si="103"/>
        <v>0</v>
      </c>
      <c r="DJ16" s="125" t="s">
        <v>1721</v>
      </c>
      <c r="DK16" s="125" t="s">
        <v>1722</v>
      </c>
      <c r="DL16" s="173" t="str">
        <f>DL15</f>
        <v>…5000</v>
      </c>
      <c r="DN16" s="84" t="s">
        <v>842</v>
      </c>
      <c r="DR16" s="40" t="s">
        <v>1543</v>
      </c>
      <c r="DS16" s="11">
        <f t="shared" si="0"/>
        <v>1</v>
      </c>
      <c r="DT16" s="11">
        <f t="shared" si="1"/>
        <v>8</v>
      </c>
      <c r="DU16" s="41">
        <v>1</v>
      </c>
      <c r="DV16" s="40" t="s">
        <v>412</v>
      </c>
      <c r="DW16" s="11">
        <f t="shared" si="2"/>
        <v>2</v>
      </c>
      <c r="DX16" s="11">
        <f t="shared" si="3"/>
        <v>1001</v>
      </c>
      <c r="DY16" s="41">
        <v>2</v>
      </c>
      <c r="EC16" s="382" t="str">
        <f>'抽奖|MoonBless'!DN16</f>
        <v>超级武器4</v>
      </c>
      <c r="ED16" s="382">
        <f>'抽奖|MoonBless'!DO16</f>
        <v>50</v>
      </c>
      <c r="EE16" s="382">
        <f>'抽奖|MoonBless'!DP16</f>
        <v>1000</v>
      </c>
      <c r="EF16" s="382">
        <f>'抽奖|MoonBless'!DQ16</f>
        <v>2</v>
      </c>
      <c r="EG16" s="382">
        <f>'抽奖|MoonBless'!DR16</f>
        <v>1008</v>
      </c>
    </row>
    <row r="17" spans="1:137" s="392" customFormat="1" x14ac:dyDescent="0.35">
      <c r="A17" s="392">
        <v>13</v>
      </c>
      <c r="B17" s="392">
        <v>1</v>
      </c>
      <c r="C17" s="392">
        <v>2</v>
      </c>
      <c r="D17" s="84">
        <v>33</v>
      </c>
      <c r="E17" s="392" t="s">
        <v>843</v>
      </c>
      <c r="F17" s="128" t="s">
        <v>844</v>
      </c>
      <c r="G17" s="392" t="s">
        <v>845</v>
      </c>
      <c r="H17" s="84" t="s">
        <v>846</v>
      </c>
      <c r="I17" s="392" t="s">
        <v>847</v>
      </c>
      <c r="M17" s="410">
        <f t="shared" ca="1" si="4"/>
        <v>50</v>
      </c>
      <c r="N17" s="410" t="str">
        <f t="shared" ca="1" si="5"/>
        <v>1|8|5,1|2|5000</v>
      </c>
      <c r="O17" s="410">
        <f t="shared" ca="1" si="6"/>
        <v>100</v>
      </c>
      <c r="P17" s="410" t="str">
        <f t="shared" ca="1" si="7"/>
        <v>1|8|5,1|2|10000</v>
      </c>
      <c r="Q17" s="410">
        <f t="shared" ca="1" si="8"/>
        <v>200</v>
      </c>
      <c r="R17" s="410" t="str">
        <f t="shared" ca="1" si="9"/>
        <v>1|8|5,1|2|15000</v>
      </c>
      <c r="S17" s="410">
        <f t="shared" ca="1" si="10"/>
        <v>300</v>
      </c>
      <c r="T17" s="410" t="str">
        <f t="shared" ca="1" si="11"/>
        <v>1|8|5,1|2|20000</v>
      </c>
      <c r="U17" s="410">
        <f t="shared" ca="1" si="12"/>
        <v>500</v>
      </c>
      <c r="V17" s="410" t="str">
        <f t="shared" ca="1" si="13"/>
        <v>1|8|5,1|2|25000</v>
      </c>
      <c r="W17" s="410">
        <f t="shared" ca="1" si="14"/>
        <v>1000</v>
      </c>
      <c r="X17" s="410" t="str">
        <f t="shared" ca="1" si="15"/>
        <v>1|8|10,1|2|30000</v>
      </c>
      <c r="Y17" s="410">
        <f t="shared" ca="1" si="16"/>
        <v>1500</v>
      </c>
      <c r="Z17" s="410" t="str">
        <f t="shared" ca="1" si="17"/>
        <v>1|8|10,1|2|35000</v>
      </c>
      <c r="AA17" s="410">
        <f t="shared" ca="1" si="18"/>
        <v>2000</v>
      </c>
      <c r="AB17" s="410" t="str">
        <f t="shared" ca="1" si="19"/>
        <v>1|8|10,1|2|40000</v>
      </c>
      <c r="AC17" s="410">
        <f t="shared" ca="1" si="20"/>
        <v>2500</v>
      </c>
      <c r="AD17" s="410" t="str">
        <f t="shared" ca="1" si="21"/>
        <v>1|8|10,1|2|45000</v>
      </c>
      <c r="AE17" s="410">
        <f t="shared" ca="1" si="22"/>
        <v>3000</v>
      </c>
      <c r="AF17" s="410" t="str">
        <f t="shared" ca="1" si="23"/>
        <v>1|8|10,1|2|50000</v>
      </c>
      <c r="AG17" s="410">
        <f t="shared" ca="1" si="24"/>
        <v>4000</v>
      </c>
      <c r="AH17" s="410" t="str">
        <f t="shared" ca="1" si="25"/>
        <v>1|8|10,1|2|55000</v>
      </c>
      <c r="AI17" s="410">
        <f t="shared" ca="1" si="26"/>
        <v>5000</v>
      </c>
      <c r="AJ17" s="410" t="str">
        <f t="shared" ca="1" si="27"/>
        <v>1|8|10,1|2|60000</v>
      </c>
      <c r="AK17" s="410">
        <f t="shared" ca="1" si="28"/>
        <v>6000</v>
      </c>
      <c r="AL17" s="410" t="str">
        <f t="shared" ca="1" si="29"/>
        <v>1|8|10,1|2|65000</v>
      </c>
      <c r="AM17" s="410">
        <f t="shared" ca="1" si="30"/>
        <v>7000</v>
      </c>
      <c r="AN17" s="410" t="str">
        <f t="shared" ca="1" si="31"/>
        <v>1|8|10,1|2|70000</v>
      </c>
      <c r="AO17" s="410">
        <f t="shared" ca="1" si="32"/>
        <v>8000</v>
      </c>
      <c r="AP17" s="410" t="str">
        <f t="shared" ca="1" si="33"/>
        <v>1|8|10,1|2|75000</v>
      </c>
      <c r="AQ17" s="410">
        <f t="shared" ca="1" si="34"/>
        <v>9000</v>
      </c>
      <c r="AR17" s="410" t="str">
        <f t="shared" ca="1" si="35"/>
        <v>1|8|10,1|2|80000</v>
      </c>
      <c r="AS17" s="410">
        <f t="shared" ca="1" si="36"/>
        <v>10000</v>
      </c>
      <c r="AT17" s="410" t="str">
        <f t="shared" ca="1" si="37"/>
        <v>1|8|10,1|2|85000</v>
      </c>
      <c r="AU17" s="410">
        <f t="shared" ca="1" si="38"/>
        <v>12000</v>
      </c>
      <c r="AV17" s="410" t="str">
        <f t="shared" ca="1" si="39"/>
        <v>1|8|15,1|2|90000</v>
      </c>
      <c r="AW17" s="410">
        <f t="shared" ca="1" si="40"/>
        <v>14000</v>
      </c>
      <c r="AX17" s="410" t="str">
        <f t="shared" ca="1" si="41"/>
        <v>1|8|15,1|2|95000</v>
      </c>
      <c r="AY17" s="410">
        <f t="shared" ca="1" si="42"/>
        <v>16000</v>
      </c>
      <c r="AZ17" s="410" t="str">
        <f t="shared" ca="1" si="43"/>
        <v>1|8|15,1|2|100000</v>
      </c>
      <c r="BA17" s="410">
        <f t="shared" ca="1" si="44"/>
        <v>18000</v>
      </c>
      <c r="BB17" s="410" t="str">
        <f t="shared" ca="1" si="45"/>
        <v>1|8|15,1|2|105000</v>
      </c>
      <c r="BC17" s="410">
        <f t="shared" ca="1" si="46"/>
        <v>20000</v>
      </c>
      <c r="BD17" s="410" t="str">
        <f t="shared" ca="1" si="47"/>
        <v>1|8|15,1|2|110000</v>
      </c>
      <c r="BE17" s="410">
        <f t="shared" ca="1" si="48"/>
        <v>22000</v>
      </c>
      <c r="BF17" s="410" t="str">
        <f t="shared" ca="1" si="49"/>
        <v>1|8|15,1|2|115000</v>
      </c>
      <c r="BG17" s="410">
        <f t="shared" ca="1" si="50"/>
        <v>24000</v>
      </c>
      <c r="BH17" s="410" t="str">
        <f t="shared" ca="1" si="51"/>
        <v>1|8|15,1|2|120000</v>
      </c>
      <c r="BI17" s="410">
        <f t="shared" ca="1" si="52"/>
        <v>26000</v>
      </c>
      <c r="BJ17" s="410" t="str">
        <f t="shared" ca="1" si="53"/>
        <v>1|8|15,1|2|125000</v>
      </c>
      <c r="BK17" s="410">
        <f t="shared" ca="1" si="54"/>
        <v>28000</v>
      </c>
      <c r="BL17" s="410" t="str">
        <f t="shared" ca="1" si="55"/>
        <v>1|8|15,1|2|130000</v>
      </c>
      <c r="BM17" s="410">
        <f t="shared" ca="1" si="56"/>
        <v>30000</v>
      </c>
      <c r="BN17" s="410" t="str">
        <f t="shared" ca="1" si="57"/>
        <v>1|8|15,1|2|135000</v>
      </c>
      <c r="BO17" s="410">
        <f t="shared" ca="1" si="58"/>
        <v>35000</v>
      </c>
      <c r="BP17" s="410" t="str">
        <f t="shared" ca="1" si="59"/>
        <v>1|8|15,1|2|140000</v>
      </c>
      <c r="BQ17" s="410">
        <f t="shared" ca="1" si="60"/>
        <v>40000</v>
      </c>
      <c r="BR17" s="410" t="str">
        <f t="shared" ca="1" si="61"/>
        <v>1|8|15,1|2|145000</v>
      </c>
      <c r="BS17" s="410">
        <f t="shared" ca="1" si="62"/>
        <v>45000</v>
      </c>
      <c r="BT17" s="410" t="str">
        <f t="shared" ca="1" si="63"/>
        <v>1|8|15,1|2|150000</v>
      </c>
      <c r="BU17" s="410">
        <f t="shared" ca="1" si="64"/>
        <v>50000</v>
      </c>
      <c r="BV17" s="410" t="str">
        <f t="shared" ca="1" si="65"/>
        <v>1|8|20,1|2|155000</v>
      </c>
      <c r="BW17" s="410">
        <f t="shared" ca="1" si="66"/>
        <v>55000</v>
      </c>
      <c r="BX17" s="410" t="str">
        <f t="shared" ca="1" si="67"/>
        <v>1|8|20,1|2|160000</v>
      </c>
      <c r="BY17" s="410">
        <f t="shared" ca="1" si="68"/>
        <v>60000</v>
      </c>
      <c r="BZ17" s="410" t="str">
        <f t="shared" ca="1" si="69"/>
        <v>1|8|20,1|2|165000</v>
      </c>
      <c r="CA17" s="410">
        <f t="shared" ca="1" si="70"/>
        <v>65000</v>
      </c>
      <c r="CB17" s="410" t="str">
        <f t="shared" ca="1" si="71"/>
        <v>1|8|20,1|2|170000</v>
      </c>
      <c r="CC17" s="410">
        <f t="shared" ca="1" si="72"/>
        <v>70000</v>
      </c>
      <c r="CD17" s="410" t="str">
        <f t="shared" ca="1" si="73"/>
        <v>1|8|20,1|2|175000</v>
      </c>
      <c r="CE17" s="410">
        <f t="shared" ca="1" si="74"/>
        <v>75000</v>
      </c>
      <c r="CF17" s="410" t="str">
        <f t="shared" ca="1" si="75"/>
        <v>1|8|20,1|2|180000</v>
      </c>
      <c r="CG17" s="410">
        <f t="shared" ca="1" si="76"/>
        <v>80000</v>
      </c>
      <c r="CH17" s="410" t="str">
        <f t="shared" ca="1" si="77"/>
        <v>1|8|20,1|2|185000</v>
      </c>
      <c r="CI17" s="410">
        <f t="shared" ca="1" si="78"/>
        <v>85000</v>
      </c>
      <c r="CJ17" s="410" t="str">
        <f t="shared" ca="1" si="79"/>
        <v>1|8|20,1|2|190000</v>
      </c>
      <c r="CK17" s="410">
        <f t="shared" ca="1" si="80"/>
        <v>90000</v>
      </c>
      <c r="CL17" s="410" t="str">
        <f t="shared" ca="1" si="81"/>
        <v>1|8|20,1|2|195000</v>
      </c>
      <c r="CM17" s="410">
        <f t="shared" ca="1" si="82"/>
        <v>95000</v>
      </c>
      <c r="CN17" s="410" t="str">
        <f t="shared" ca="1" si="83"/>
        <v>1|8|20,1|2|200000</v>
      </c>
      <c r="CO17" s="410">
        <f t="shared" ca="1" si="84"/>
        <v>100000</v>
      </c>
      <c r="CP17" s="410" t="str">
        <f t="shared" ca="1" si="85"/>
        <v>1|8|20,1|2|205000</v>
      </c>
      <c r="CQ17" s="410">
        <f t="shared" ca="1" si="86"/>
        <v>105000</v>
      </c>
      <c r="CR17" s="410" t="str">
        <f t="shared" ca="1" si="87"/>
        <v>1|8|20,1|2|210000</v>
      </c>
      <c r="CS17" s="410">
        <f t="shared" ca="1" si="88"/>
        <v>110000</v>
      </c>
      <c r="CT17" s="410" t="str">
        <f t="shared" ca="1" si="89"/>
        <v>1|8|20,1|2|215000</v>
      </c>
      <c r="CU17" s="410">
        <f t="shared" ca="1" si="90"/>
        <v>115000</v>
      </c>
      <c r="CV17" s="410" t="str">
        <f t="shared" ca="1" si="91"/>
        <v>1|8|20,1|2|220000</v>
      </c>
      <c r="CW17" s="410">
        <f t="shared" ca="1" si="92"/>
        <v>120000</v>
      </c>
      <c r="CX17" s="410" t="str">
        <f t="shared" ca="1" si="93"/>
        <v>1|8|20,1|2|225000</v>
      </c>
      <c r="CY17" s="410">
        <f t="shared" ca="1" si="94"/>
        <v>0</v>
      </c>
      <c r="CZ17" s="410">
        <f t="shared" ca="1" si="95"/>
        <v>0</v>
      </c>
      <c r="DA17" s="410">
        <f t="shared" ca="1" si="96"/>
        <v>0</v>
      </c>
      <c r="DB17" s="410">
        <f t="shared" ca="1" si="97"/>
        <v>0</v>
      </c>
      <c r="DC17" s="410">
        <f t="shared" ca="1" si="98"/>
        <v>0</v>
      </c>
      <c r="DD17" s="410">
        <f t="shared" ca="1" si="99"/>
        <v>0</v>
      </c>
      <c r="DE17" s="410">
        <f t="shared" ca="1" si="100"/>
        <v>0</v>
      </c>
      <c r="DF17" s="410">
        <f t="shared" ca="1" si="101"/>
        <v>0</v>
      </c>
      <c r="DG17" s="410">
        <f t="shared" ca="1" si="102"/>
        <v>0</v>
      </c>
      <c r="DH17" s="410">
        <f t="shared" ca="1" si="103"/>
        <v>0</v>
      </c>
      <c r="DJ17" s="392" t="s">
        <v>1723</v>
      </c>
      <c r="DK17" s="392" t="s">
        <v>1724</v>
      </c>
      <c r="DL17" s="393" t="s">
        <v>1553</v>
      </c>
      <c r="DN17" s="84" t="s">
        <v>848</v>
      </c>
      <c r="DR17" s="40" t="s">
        <v>1544</v>
      </c>
      <c r="DS17" s="11">
        <f t="shared" si="0"/>
        <v>1</v>
      </c>
      <c r="DT17" s="11">
        <f t="shared" si="1"/>
        <v>8</v>
      </c>
      <c r="DU17" s="41">
        <v>1</v>
      </c>
      <c r="DV17" s="40" t="s">
        <v>412</v>
      </c>
      <c r="DW17" s="11">
        <f t="shared" si="2"/>
        <v>2</v>
      </c>
      <c r="DX17" s="11">
        <f t="shared" si="3"/>
        <v>1001</v>
      </c>
      <c r="DY17" s="41">
        <v>2</v>
      </c>
      <c r="EC17" s="62" t="str">
        <f>'抽奖|MoonBless'!DN17</f>
        <v>5元话费卡</v>
      </c>
      <c r="ED17" s="62">
        <f>'抽奖|MoonBless'!DO17</f>
        <v>5</v>
      </c>
      <c r="EE17" s="62">
        <f>'抽奖|MoonBless'!DP17</f>
        <v>100</v>
      </c>
      <c r="EF17" s="62">
        <f>'抽奖|MoonBless'!DQ17</f>
        <v>2</v>
      </c>
      <c r="EG17" s="62">
        <f>'抽奖|MoonBless'!DR17</f>
        <v>1206</v>
      </c>
    </row>
    <row r="18" spans="1:137" s="392" customFormat="1" x14ac:dyDescent="0.35">
      <c r="A18" s="392">
        <v>14</v>
      </c>
      <c r="B18" s="392">
        <v>1</v>
      </c>
      <c r="C18" s="392">
        <v>2</v>
      </c>
      <c r="D18" s="84">
        <v>32</v>
      </c>
      <c r="E18" s="392" t="s">
        <v>849</v>
      </c>
      <c r="F18" s="128" t="s">
        <v>850</v>
      </c>
      <c r="G18" s="392" t="s">
        <v>851</v>
      </c>
      <c r="H18" s="84" t="s">
        <v>852</v>
      </c>
      <c r="I18" s="392" t="s">
        <v>853</v>
      </c>
      <c r="K18" s="1">
        <v>1005</v>
      </c>
      <c r="M18" s="410">
        <f t="shared" ca="1" si="4"/>
        <v>1</v>
      </c>
      <c r="N18" s="410" t="str">
        <f t="shared" ca="1" si="5"/>
        <v>1|8|1,2|1002|1</v>
      </c>
      <c r="O18" s="410">
        <f t="shared" ca="1" si="6"/>
        <v>3</v>
      </c>
      <c r="P18" s="410" t="str">
        <f t="shared" ca="1" si="7"/>
        <v>1|8|1,2|1002|1</v>
      </c>
      <c r="Q18" s="410">
        <f t="shared" ca="1" si="8"/>
        <v>5</v>
      </c>
      <c r="R18" s="410" t="str">
        <f t="shared" ca="1" si="9"/>
        <v>1|8|1,2|1002|1</v>
      </c>
      <c r="S18" s="410">
        <f t="shared" ca="1" si="10"/>
        <v>10</v>
      </c>
      <c r="T18" s="410" t="str">
        <f t="shared" ca="1" si="11"/>
        <v>1|8|1,2|1002|1</v>
      </c>
      <c r="U18" s="410">
        <f t="shared" ca="1" si="12"/>
        <v>20</v>
      </c>
      <c r="V18" s="410" t="str">
        <f t="shared" ca="1" si="13"/>
        <v>1|8|1,2|1002|1</v>
      </c>
      <c r="W18" s="410">
        <f t="shared" ca="1" si="14"/>
        <v>30</v>
      </c>
      <c r="X18" s="410" t="str">
        <f t="shared" ca="1" si="15"/>
        <v>1|8|2,2|1002|1</v>
      </c>
      <c r="Y18" s="410">
        <f t="shared" ca="1" si="16"/>
        <v>50</v>
      </c>
      <c r="Z18" s="410" t="str">
        <f t="shared" ca="1" si="17"/>
        <v>1|8|2,2|1002|1</v>
      </c>
      <c r="AA18" s="410">
        <f t="shared" ca="1" si="18"/>
        <v>100</v>
      </c>
      <c r="AB18" s="410" t="str">
        <f t="shared" ca="1" si="19"/>
        <v>1|8|2,2|1002|1</v>
      </c>
      <c r="AC18" s="410">
        <f t="shared" ca="1" si="20"/>
        <v>200</v>
      </c>
      <c r="AD18" s="410" t="str">
        <f t="shared" ca="1" si="21"/>
        <v>1|8|2,2|1002|1</v>
      </c>
      <c r="AE18" s="410">
        <f t="shared" ca="1" si="22"/>
        <v>300</v>
      </c>
      <c r="AF18" s="410" t="str">
        <f t="shared" ca="1" si="23"/>
        <v>1|8|2,2|1002|1</v>
      </c>
      <c r="AG18" s="410">
        <f t="shared" ca="1" si="24"/>
        <v>400</v>
      </c>
      <c r="AH18" s="410" t="str">
        <f t="shared" ca="1" si="25"/>
        <v>1|8|3,2|1002|2</v>
      </c>
      <c r="AI18" s="410">
        <f t="shared" ca="1" si="26"/>
        <v>500</v>
      </c>
      <c r="AJ18" s="410" t="str">
        <f t="shared" ca="1" si="27"/>
        <v>1|8|3,2|1002|2</v>
      </c>
      <c r="AK18" s="410">
        <f t="shared" ca="1" si="28"/>
        <v>600</v>
      </c>
      <c r="AL18" s="410" t="str">
        <f t="shared" ca="1" si="29"/>
        <v>1|8|3,2|1002|2</v>
      </c>
      <c r="AM18" s="410">
        <f t="shared" ca="1" si="30"/>
        <v>700</v>
      </c>
      <c r="AN18" s="410" t="str">
        <f t="shared" ca="1" si="31"/>
        <v>1|8|3,2|1002|2</v>
      </c>
      <c r="AO18" s="410">
        <f t="shared" ca="1" si="32"/>
        <v>800</v>
      </c>
      <c r="AP18" s="410" t="str">
        <f t="shared" ca="1" si="33"/>
        <v>1|8|3,2|1002|2</v>
      </c>
      <c r="AQ18" s="410">
        <f t="shared" ca="1" si="34"/>
        <v>900</v>
      </c>
      <c r="AR18" s="410" t="str">
        <f t="shared" ca="1" si="35"/>
        <v>1|8|4,2|1002|2</v>
      </c>
      <c r="AS18" s="410">
        <f t="shared" ca="1" si="36"/>
        <v>1000</v>
      </c>
      <c r="AT18" s="410" t="str">
        <f t="shared" ca="1" si="37"/>
        <v>1|8|4,2|1002|2</v>
      </c>
      <c r="AU18" s="410">
        <f t="shared" ca="1" si="38"/>
        <v>1200</v>
      </c>
      <c r="AV18" s="410" t="str">
        <f t="shared" ca="1" si="39"/>
        <v>1|8|4,2|1002|2</v>
      </c>
      <c r="AW18" s="410">
        <f t="shared" ca="1" si="40"/>
        <v>1400</v>
      </c>
      <c r="AX18" s="410" t="str">
        <f t="shared" ca="1" si="41"/>
        <v>1|8|4,2|1002|2</v>
      </c>
      <c r="AY18" s="410">
        <f t="shared" ca="1" si="42"/>
        <v>1600</v>
      </c>
      <c r="AZ18" s="410" t="str">
        <f t="shared" ca="1" si="43"/>
        <v>1|8|4,2|1002|2</v>
      </c>
      <c r="BA18" s="410">
        <f t="shared" ca="1" si="44"/>
        <v>1800</v>
      </c>
      <c r="BB18" s="410" t="str">
        <f t="shared" ca="1" si="45"/>
        <v>1|8|5,2|1002|3</v>
      </c>
      <c r="BC18" s="410">
        <f t="shared" ca="1" si="46"/>
        <v>2000</v>
      </c>
      <c r="BD18" s="410" t="str">
        <f t="shared" ca="1" si="47"/>
        <v>1|8|5,2|1002|3</v>
      </c>
      <c r="BE18" s="410">
        <f t="shared" ca="1" si="48"/>
        <v>2200</v>
      </c>
      <c r="BF18" s="410" t="str">
        <f t="shared" ca="1" si="49"/>
        <v>1|8|5,2|1002|3</v>
      </c>
      <c r="BG18" s="410">
        <f t="shared" ca="1" si="50"/>
        <v>2400</v>
      </c>
      <c r="BH18" s="410" t="str">
        <f t="shared" ca="1" si="51"/>
        <v>1|8|5,2|1002|3</v>
      </c>
      <c r="BI18" s="410">
        <f t="shared" ca="1" si="52"/>
        <v>2600</v>
      </c>
      <c r="BJ18" s="410" t="str">
        <f t="shared" ca="1" si="53"/>
        <v>1|8|5,2|1002|3</v>
      </c>
      <c r="BK18" s="410">
        <f t="shared" ca="1" si="54"/>
        <v>2800</v>
      </c>
      <c r="BL18" s="410" t="str">
        <f t="shared" ca="1" si="55"/>
        <v>1|8|6,2|1002|3</v>
      </c>
      <c r="BM18" s="410">
        <f t="shared" ca="1" si="56"/>
        <v>3000</v>
      </c>
      <c r="BN18" s="410" t="str">
        <f t="shared" ca="1" si="57"/>
        <v>1|8|6,2|1002|3</v>
      </c>
      <c r="BO18" s="410">
        <f t="shared" ca="1" si="58"/>
        <v>3500</v>
      </c>
      <c r="BP18" s="410" t="str">
        <f t="shared" ca="1" si="59"/>
        <v>1|8|6,2|1002|3</v>
      </c>
      <c r="BQ18" s="410">
        <f t="shared" ca="1" si="60"/>
        <v>4000</v>
      </c>
      <c r="BR18" s="410" t="str">
        <f t="shared" ca="1" si="61"/>
        <v>1|8|6,2|1002|3</v>
      </c>
      <c r="BS18" s="410">
        <f t="shared" ca="1" si="62"/>
        <v>4500</v>
      </c>
      <c r="BT18" s="410" t="str">
        <f t="shared" ca="1" si="63"/>
        <v>1|8|6,2|1002|3</v>
      </c>
      <c r="BU18" s="410">
        <f t="shared" ca="1" si="64"/>
        <v>5000</v>
      </c>
      <c r="BV18" s="410" t="str">
        <f t="shared" ca="1" si="65"/>
        <v>1|8|7,2|1002|4</v>
      </c>
      <c r="BW18" s="410">
        <f t="shared" ca="1" si="66"/>
        <v>5500</v>
      </c>
      <c r="BX18" s="410" t="str">
        <f t="shared" ca="1" si="67"/>
        <v>1|8|7,2|1002|4</v>
      </c>
      <c r="BY18" s="410">
        <f t="shared" ca="1" si="68"/>
        <v>6000</v>
      </c>
      <c r="BZ18" s="410" t="str">
        <f t="shared" ca="1" si="69"/>
        <v>1|8|7,2|1002|4</v>
      </c>
      <c r="CA18" s="410">
        <f t="shared" ca="1" si="70"/>
        <v>6500</v>
      </c>
      <c r="CB18" s="410" t="str">
        <f t="shared" ca="1" si="71"/>
        <v>1|8|7,2|1002|4</v>
      </c>
      <c r="CC18" s="410">
        <f t="shared" ca="1" si="72"/>
        <v>7000</v>
      </c>
      <c r="CD18" s="410" t="str">
        <f t="shared" ca="1" si="73"/>
        <v>1|8|7,2|1002|4</v>
      </c>
      <c r="CE18" s="410">
        <f t="shared" ca="1" si="74"/>
        <v>7500</v>
      </c>
      <c r="CF18" s="410" t="str">
        <f t="shared" ca="1" si="75"/>
        <v>1|8|8,2|1002|4</v>
      </c>
      <c r="CG18" s="410">
        <f t="shared" ca="1" si="76"/>
        <v>8000</v>
      </c>
      <c r="CH18" s="410" t="str">
        <f t="shared" ca="1" si="77"/>
        <v>1|8|8,2|1002|4</v>
      </c>
      <c r="CI18" s="410">
        <f t="shared" ca="1" si="78"/>
        <v>8500</v>
      </c>
      <c r="CJ18" s="410" t="str">
        <f t="shared" ca="1" si="79"/>
        <v>1|8|8,2|1002|4</v>
      </c>
      <c r="CK18" s="410">
        <f t="shared" ca="1" si="80"/>
        <v>9000</v>
      </c>
      <c r="CL18" s="410" t="str">
        <f t="shared" ca="1" si="81"/>
        <v>1|8|8,2|1002|4</v>
      </c>
      <c r="CM18" s="410">
        <f t="shared" ca="1" si="82"/>
        <v>9500</v>
      </c>
      <c r="CN18" s="410" t="str">
        <f t="shared" ca="1" si="83"/>
        <v>1|8|8,2|1002|4</v>
      </c>
      <c r="CO18" s="410">
        <f t="shared" ca="1" si="84"/>
        <v>10000</v>
      </c>
      <c r="CP18" s="410" t="str">
        <f t="shared" ca="1" si="85"/>
        <v>1|8|9,2|1002|5</v>
      </c>
      <c r="CQ18" s="410">
        <f t="shared" ca="1" si="86"/>
        <v>0</v>
      </c>
      <c r="CR18" s="410">
        <f t="shared" ca="1" si="87"/>
        <v>0</v>
      </c>
      <c r="CS18" s="410">
        <f t="shared" ca="1" si="88"/>
        <v>0</v>
      </c>
      <c r="CT18" s="410">
        <f t="shared" ca="1" si="89"/>
        <v>0</v>
      </c>
      <c r="CU18" s="410">
        <f t="shared" ca="1" si="90"/>
        <v>0</v>
      </c>
      <c r="CV18" s="410">
        <f t="shared" ca="1" si="91"/>
        <v>0</v>
      </c>
      <c r="CW18" s="410">
        <f t="shared" ca="1" si="92"/>
        <v>0</v>
      </c>
      <c r="CX18" s="410">
        <f t="shared" ca="1" si="93"/>
        <v>0</v>
      </c>
      <c r="CY18" s="410">
        <f t="shared" ca="1" si="94"/>
        <v>0</v>
      </c>
      <c r="CZ18" s="410">
        <f t="shared" ca="1" si="95"/>
        <v>0</v>
      </c>
      <c r="DA18" s="410">
        <f t="shared" ca="1" si="96"/>
        <v>0</v>
      </c>
      <c r="DB18" s="410">
        <f t="shared" ca="1" si="97"/>
        <v>0</v>
      </c>
      <c r="DC18" s="410">
        <f t="shared" ca="1" si="98"/>
        <v>0</v>
      </c>
      <c r="DD18" s="410">
        <f t="shared" ca="1" si="99"/>
        <v>0</v>
      </c>
      <c r="DE18" s="410">
        <f t="shared" ca="1" si="100"/>
        <v>0</v>
      </c>
      <c r="DF18" s="410">
        <f t="shared" ca="1" si="101"/>
        <v>0</v>
      </c>
      <c r="DG18" s="410">
        <f t="shared" ca="1" si="102"/>
        <v>0</v>
      </c>
      <c r="DH18" s="410">
        <f t="shared" ca="1" si="103"/>
        <v>0</v>
      </c>
      <c r="DJ18" s="392" t="s">
        <v>1732</v>
      </c>
      <c r="DK18" s="392" t="s">
        <v>1733</v>
      </c>
      <c r="DL18" s="393">
        <v>125</v>
      </c>
      <c r="DN18" s="84" t="s">
        <v>854</v>
      </c>
      <c r="DR18" s="40" t="s">
        <v>1545</v>
      </c>
      <c r="DS18" s="11">
        <f t="shared" si="0"/>
        <v>1</v>
      </c>
      <c r="DT18" s="11">
        <f t="shared" si="1"/>
        <v>8</v>
      </c>
      <c r="DU18" s="41">
        <v>1</v>
      </c>
      <c r="DV18" s="40" t="s">
        <v>412</v>
      </c>
      <c r="DW18" s="11">
        <f t="shared" si="2"/>
        <v>2</v>
      </c>
      <c r="DX18" s="11">
        <f t="shared" si="3"/>
        <v>1001</v>
      </c>
      <c r="DY18" s="41">
        <v>2</v>
      </c>
      <c r="EC18" s="62" t="str">
        <f>'抽奖|MoonBless'!DN18</f>
        <v>2元话费卡</v>
      </c>
      <c r="ED18" s="62">
        <f>'抽奖|MoonBless'!DO18</f>
        <v>2</v>
      </c>
      <c r="EE18" s="62">
        <f>'抽奖|MoonBless'!DP18</f>
        <v>40</v>
      </c>
      <c r="EF18" s="62">
        <f>'抽奖|MoonBless'!DQ18</f>
        <v>2</v>
      </c>
      <c r="EG18" s="62">
        <f>'抽奖|MoonBless'!DR18</f>
        <v>1205</v>
      </c>
    </row>
    <row r="19" spans="1:137" s="392" customFormat="1" x14ac:dyDescent="0.35">
      <c r="A19" s="392">
        <v>15</v>
      </c>
      <c r="B19" s="392">
        <v>1</v>
      </c>
      <c r="C19" s="392">
        <v>2</v>
      </c>
      <c r="D19" s="84">
        <v>32</v>
      </c>
      <c r="E19" s="392" t="s">
        <v>855</v>
      </c>
      <c r="F19" s="128" t="s">
        <v>856</v>
      </c>
      <c r="G19" s="392" t="s">
        <v>857</v>
      </c>
      <c r="H19" s="84" t="s">
        <v>858</v>
      </c>
      <c r="I19" s="392" t="s">
        <v>859</v>
      </c>
      <c r="K19" s="1">
        <v>1006</v>
      </c>
      <c r="M19" s="410">
        <f t="shared" ca="1" si="4"/>
        <v>1</v>
      </c>
      <c r="N19" s="410" t="str">
        <f t="shared" ca="1" si="5"/>
        <v>1|8|2,2|1001|1</v>
      </c>
      <c r="O19" s="410">
        <f t="shared" ca="1" si="6"/>
        <v>3</v>
      </c>
      <c r="P19" s="410" t="str">
        <f t="shared" ca="1" si="7"/>
        <v>1|8|2,2|1001|1</v>
      </c>
      <c r="Q19" s="410">
        <f t="shared" ca="1" si="8"/>
        <v>5</v>
      </c>
      <c r="R19" s="410" t="str">
        <f t="shared" ca="1" si="9"/>
        <v>1|8|2,2|1001|1</v>
      </c>
      <c r="S19" s="410">
        <f t="shared" ca="1" si="10"/>
        <v>10</v>
      </c>
      <c r="T19" s="410" t="str">
        <f t="shared" ca="1" si="11"/>
        <v>1|8|2,2|1001|1</v>
      </c>
      <c r="U19" s="410">
        <f t="shared" ca="1" si="12"/>
        <v>20</v>
      </c>
      <c r="V19" s="410" t="str">
        <f t="shared" ca="1" si="13"/>
        <v>1|8|2,2|1001|1</v>
      </c>
      <c r="W19" s="410">
        <f t="shared" ca="1" si="14"/>
        <v>30</v>
      </c>
      <c r="X19" s="410" t="str">
        <f t="shared" ca="1" si="15"/>
        <v>1|8|4,2|1001|1</v>
      </c>
      <c r="Y19" s="410">
        <f t="shared" ca="1" si="16"/>
        <v>50</v>
      </c>
      <c r="Z19" s="410" t="str">
        <f t="shared" ca="1" si="17"/>
        <v>1|8|4,2|1001|1</v>
      </c>
      <c r="AA19" s="410">
        <f t="shared" ca="1" si="18"/>
        <v>100</v>
      </c>
      <c r="AB19" s="410" t="str">
        <f t="shared" ca="1" si="19"/>
        <v>1|8|4,2|1001|1</v>
      </c>
      <c r="AC19" s="410">
        <f t="shared" ca="1" si="20"/>
        <v>200</v>
      </c>
      <c r="AD19" s="410" t="str">
        <f t="shared" ca="1" si="21"/>
        <v>1|8|4,2|1001|1</v>
      </c>
      <c r="AE19" s="410">
        <f t="shared" ca="1" si="22"/>
        <v>300</v>
      </c>
      <c r="AF19" s="410" t="str">
        <f t="shared" ca="1" si="23"/>
        <v>1|8|4,2|1001|1</v>
      </c>
      <c r="AG19" s="410">
        <f t="shared" ca="1" si="24"/>
        <v>400</v>
      </c>
      <c r="AH19" s="410" t="str">
        <f t="shared" ca="1" si="25"/>
        <v>1|8|6,2|1001|2</v>
      </c>
      <c r="AI19" s="410">
        <f t="shared" ca="1" si="26"/>
        <v>500</v>
      </c>
      <c r="AJ19" s="410" t="str">
        <f t="shared" ca="1" si="27"/>
        <v>1|8|6,2|1001|2</v>
      </c>
      <c r="AK19" s="410">
        <f t="shared" ca="1" si="28"/>
        <v>600</v>
      </c>
      <c r="AL19" s="410" t="str">
        <f t="shared" ca="1" si="29"/>
        <v>1|8|6,2|1001|2</v>
      </c>
      <c r="AM19" s="410">
        <f t="shared" ca="1" si="30"/>
        <v>700</v>
      </c>
      <c r="AN19" s="410" t="str">
        <f t="shared" ca="1" si="31"/>
        <v>1|8|6,2|1001|2</v>
      </c>
      <c r="AO19" s="410">
        <f t="shared" ca="1" si="32"/>
        <v>800</v>
      </c>
      <c r="AP19" s="410" t="str">
        <f t="shared" ca="1" si="33"/>
        <v>1|8|6,2|1001|2</v>
      </c>
      <c r="AQ19" s="410">
        <f t="shared" ca="1" si="34"/>
        <v>900</v>
      </c>
      <c r="AR19" s="410" t="str">
        <f t="shared" ca="1" si="35"/>
        <v>1|8|8,2|1001|2</v>
      </c>
      <c r="AS19" s="410">
        <f t="shared" ca="1" si="36"/>
        <v>1000</v>
      </c>
      <c r="AT19" s="410" t="str">
        <f t="shared" ca="1" si="37"/>
        <v>1|8|8,2|1001|2</v>
      </c>
      <c r="AU19" s="410">
        <f t="shared" ca="1" si="38"/>
        <v>1200</v>
      </c>
      <c r="AV19" s="410" t="str">
        <f t="shared" ca="1" si="39"/>
        <v>1|8|8,2|1001|2</v>
      </c>
      <c r="AW19" s="410">
        <f t="shared" ca="1" si="40"/>
        <v>1400</v>
      </c>
      <c r="AX19" s="410" t="str">
        <f t="shared" ca="1" si="41"/>
        <v>1|8|8,2|1001|2</v>
      </c>
      <c r="AY19" s="410">
        <f t="shared" ca="1" si="42"/>
        <v>1600</v>
      </c>
      <c r="AZ19" s="410" t="str">
        <f t="shared" ca="1" si="43"/>
        <v>1|8|8,2|1001|2</v>
      </c>
      <c r="BA19" s="410">
        <f t="shared" ca="1" si="44"/>
        <v>1800</v>
      </c>
      <c r="BB19" s="410" t="str">
        <f t="shared" ca="1" si="45"/>
        <v>1|8|10,2|1001|3</v>
      </c>
      <c r="BC19" s="410">
        <f t="shared" ca="1" si="46"/>
        <v>2000</v>
      </c>
      <c r="BD19" s="410" t="str">
        <f t="shared" ca="1" si="47"/>
        <v>1|8|10,2|1001|3</v>
      </c>
      <c r="BE19" s="410">
        <f t="shared" ca="1" si="48"/>
        <v>2200</v>
      </c>
      <c r="BF19" s="410" t="str">
        <f t="shared" ca="1" si="49"/>
        <v>1|8|10,2|1001|3</v>
      </c>
      <c r="BG19" s="410">
        <f t="shared" ca="1" si="50"/>
        <v>2400</v>
      </c>
      <c r="BH19" s="410" t="str">
        <f t="shared" ca="1" si="51"/>
        <v>1|8|10,2|1001|3</v>
      </c>
      <c r="BI19" s="410">
        <f t="shared" ca="1" si="52"/>
        <v>2600</v>
      </c>
      <c r="BJ19" s="410" t="str">
        <f t="shared" ca="1" si="53"/>
        <v>1|8|10,2|1001|3</v>
      </c>
      <c r="BK19" s="410">
        <f t="shared" ca="1" si="54"/>
        <v>2800</v>
      </c>
      <c r="BL19" s="410" t="str">
        <f t="shared" ca="1" si="55"/>
        <v>1|8|12,2|1001|3</v>
      </c>
      <c r="BM19" s="410">
        <f t="shared" ca="1" si="56"/>
        <v>3000</v>
      </c>
      <c r="BN19" s="410" t="str">
        <f t="shared" ca="1" si="57"/>
        <v>1|8|12,2|1001|3</v>
      </c>
      <c r="BO19" s="410">
        <f t="shared" ca="1" si="58"/>
        <v>3500</v>
      </c>
      <c r="BP19" s="410" t="str">
        <f t="shared" ca="1" si="59"/>
        <v>1|8|12,2|1001|3</v>
      </c>
      <c r="BQ19" s="410">
        <f t="shared" ca="1" si="60"/>
        <v>4000</v>
      </c>
      <c r="BR19" s="410" t="str">
        <f t="shared" ca="1" si="61"/>
        <v>1|8|12,2|1001|3</v>
      </c>
      <c r="BS19" s="410">
        <f t="shared" ca="1" si="62"/>
        <v>4500</v>
      </c>
      <c r="BT19" s="410" t="str">
        <f t="shared" ca="1" si="63"/>
        <v>1|8|12,2|1001|3</v>
      </c>
      <c r="BU19" s="410">
        <f t="shared" ca="1" si="64"/>
        <v>5000</v>
      </c>
      <c r="BV19" s="410" t="str">
        <f t="shared" ca="1" si="65"/>
        <v>1|8|14,2|1001|4</v>
      </c>
      <c r="BW19" s="410">
        <f t="shared" ca="1" si="66"/>
        <v>5500</v>
      </c>
      <c r="BX19" s="410" t="str">
        <f t="shared" ca="1" si="67"/>
        <v>1|8|14,2|1001|4</v>
      </c>
      <c r="BY19" s="410">
        <f t="shared" ca="1" si="68"/>
        <v>6000</v>
      </c>
      <c r="BZ19" s="410" t="str">
        <f t="shared" ca="1" si="69"/>
        <v>1|8|14,2|1001|4</v>
      </c>
      <c r="CA19" s="410">
        <f t="shared" ca="1" si="70"/>
        <v>6500</v>
      </c>
      <c r="CB19" s="410" t="str">
        <f t="shared" ca="1" si="71"/>
        <v>1|8|14,2|1001|4</v>
      </c>
      <c r="CC19" s="410">
        <f t="shared" ca="1" si="72"/>
        <v>7000</v>
      </c>
      <c r="CD19" s="410" t="str">
        <f t="shared" ca="1" si="73"/>
        <v>1|8|14,2|1001|4</v>
      </c>
      <c r="CE19" s="410">
        <f t="shared" ca="1" si="74"/>
        <v>7500</v>
      </c>
      <c r="CF19" s="410" t="str">
        <f t="shared" ca="1" si="75"/>
        <v>1|8|16,2|1001|4</v>
      </c>
      <c r="CG19" s="410">
        <f t="shared" ca="1" si="76"/>
        <v>8000</v>
      </c>
      <c r="CH19" s="410" t="str">
        <f t="shared" ca="1" si="77"/>
        <v>1|8|16,2|1001|4</v>
      </c>
      <c r="CI19" s="410">
        <f t="shared" ca="1" si="78"/>
        <v>8500</v>
      </c>
      <c r="CJ19" s="410" t="str">
        <f t="shared" ca="1" si="79"/>
        <v>1|8|16,2|1001|4</v>
      </c>
      <c r="CK19" s="410">
        <f t="shared" ca="1" si="80"/>
        <v>9000</v>
      </c>
      <c r="CL19" s="410" t="str">
        <f t="shared" ca="1" si="81"/>
        <v>1|8|16,2|1001|4</v>
      </c>
      <c r="CM19" s="410">
        <f t="shared" ca="1" si="82"/>
        <v>9500</v>
      </c>
      <c r="CN19" s="410" t="str">
        <f t="shared" ca="1" si="83"/>
        <v>1|8|16,2|1001|4</v>
      </c>
      <c r="CO19" s="410">
        <f t="shared" ca="1" si="84"/>
        <v>10000</v>
      </c>
      <c r="CP19" s="410" t="str">
        <f t="shared" ca="1" si="85"/>
        <v>1|8|18,2|1001|5</v>
      </c>
      <c r="CQ19" s="410">
        <f t="shared" ca="1" si="86"/>
        <v>0</v>
      </c>
      <c r="CR19" s="410">
        <f t="shared" ca="1" si="87"/>
        <v>0</v>
      </c>
      <c r="CS19" s="410">
        <f t="shared" ca="1" si="88"/>
        <v>0</v>
      </c>
      <c r="CT19" s="410">
        <f t="shared" ca="1" si="89"/>
        <v>0</v>
      </c>
      <c r="CU19" s="410">
        <f t="shared" ca="1" si="90"/>
        <v>0</v>
      </c>
      <c r="CV19" s="410">
        <f t="shared" ca="1" si="91"/>
        <v>0</v>
      </c>
      <c r="CW19" s="410">
        <f t="shared" ca="1" si="92"/>
        <v>0</v>
      </c>
      <c r="CX19" s="410">
        <f t="shared" ca="1" si="93"/>
        <v>0</v>
      </c>
      <c r="CY19" s="410">
        <f t="shared" ca="1" si="94"/>
        <v>0</v>
      </c>
      <c r="CZ19" s="410">
        <f t="shared" ca="1" si="95"/>
        <v>0</v>
      </c>
      <c r="DA19" s="410">
        <f t="shared" ca="1" si="96"/>
        <v>0</v>
      </c>
      <c r="DB19" s="410">
        <f t="shared" ca="1" si="97"/>
        <v>0</v>
      </c>
      <c r="DC19" s="410">
        <f t="shared" ca="1" si="98"/>
        <v>0</v>
      </c>
      <c r="DD19" s="410">
        <f t="shared" ca="1" si="99"/>
        <v>0</v>
      </c>
      <c r="DE19" s="410">
        <f t="shared" ca="1" si="100"/>
        <v>0</v>
      </c>
      <c r="DF19" s="410">
        <f t="shared" ca="1" si="101"/>
        <v>0</v>
      </c>
      <c r="DG19" s="410">
        <f t="shared" ca="1" si="102"/>
        <v>0</v>
      </c>
      <c r="DH19" s="410">
        <f t="shared" ca="1" si="103"/>
        <v>0</v>
      </c>
      <c r="DJ19" s="392" t="s">
        <v>1734</v>
      </c>
      <c r="DK19" s="392" t="s">
        <v>1735</v>
      </c>
      <c r="DL19" s="393"/>
      <c r="DN19" s="84" t="s">
        <v>836</v>
      </c>
      <c r="DR19" s="40" t="s">
        <v>1543</v>
      </c>
      <c r="DS19" s="11">
        <f t="shared" si="0"/>
        <v>1</v>
      </c>
      <c r="DT19" s="11">
        <f t="shared" si="1"/>
        <v>8</v>
      </c>
      <c r="DU19" s="41">
        <v>1</v>
      </c>
      <c r="DV19" s="40" t="s">
        <v>412</v>
      </c>
      <c r="DW19" s="11">
        <f t="shared" si="2"/>
        <v>2</v>
      </c>
      <c r="DX19" s="11">
        <f t="shared" si="3"/>
        <v>1001</v>
      </c>
      <c r="DY19" s="41">
        <v>2</v>
      </c>
      <c r="EC19" s="62" t="str">
        <f>'抽奖|MoonBless'!DN19</f>
        <v>高压锅</v>
      </c>
      <c r="ED19" s="62">
        <f>'抽奖|MoonBless'!DO19</f>
        <v>200</v>
      </c>
      <c r="EE19" s="62">
        <f>'抽奖|MoonBless'!DP19</f>
        <v>4000</v>
      </c>
      <c r="EF19" s="62">
        <f>'抽奖|MoonBless'!DQ19</f>
        <v>2</v>
      </c>
      <c r="EG19" s="62">
        <f>'抽奖|MoonBless'!DR19</f>
        <v>1208</v>
      </c>
    </row>
    <row r="20" spans="1:137" s="392" customFormat="1" x14ac:dyDescent="0.35">
      <c r="A20" s="392">
        <v>16</v>
      </c>
      <c r="B20" s="392">
        <v>1</v>
      </c>
      <c r="C20" s="392">
        <v>2</v>
      </c>
      <c r="D20" s="84">
        <v>32</v>
      </c>
      <c r="E20" s="392" t="s">
        <v>860</v>
      </c>
      <c r="F20" s="128" t="s">
        <v>861</v>
      </c>
      <c r="G20" s="392" t="s">
        <v>862</v>
      </c>
      <c r="H20" s="84" t="s">
        <v>863</v>
      </c>
      <c r="I20" s="392" t="s">
        <v>864</v>
      </c>
      <c r="K20" s="1">
        <v>1007</v>
      </c>
      <c r="M20" s="410">
        <f t="shared" ca="1" si="4"/>
        <v>1</v>
      </c>
      <c r="N20" s="410" t="str">
        <f t="shared" ca="1" si="5"/>
        <v>1|8|3,2|1003|1</v>
      </c>
      <c r="O20" s="410">
        <f t="shared" ca="1" si="6"/>
        <v>3</v>
      </c>
      <c r="P20" s="410" t="str">
        <f t="shared" ca="1" si="7"/>
        <v>1|8|3,2|1003|1</v>
      </c>
      <c r="Q20" s="410">
        <f t="shared" ca="1" si="8"/>
        <v>5</v>
      </c>
      <c r="R20" s="410" t="str">
        <f t="shared" ca="1" si="9"/>
        <v>1|8|3,2|1003|1</v>
      </c>
      <c r="S20" s="410">
        <f t="shared" ca="1" si="10"/>
        <v>10</v>
      </c>
      <c r="T20" s="410" t="str">
        <f t="shared" ca="1" si="11"/>
        <v>1|8|3,2|1003|1</v>
      </c>
      <c r="U20" s="410">
        <f t="shared" ca="1" si="12"/>
        <v>20</v>
      </c>
      <c r="V20" s="410" t="str">
        <f t="shared" ca="1" si="13"/>
        <v>1|8|3,2|1003|1</v>
      </c>
      <c r="W20" s="410">
        <f t="shared" ca="1" si="14"/>
        <v>30</v>
      </c>
      <c r="X20" s="410" t="str">
        <f t="shared" ca="1" si="15"/>
        <v>1|8|6,2|1003|1</v>
      </c>
      <c r="Y20" s="410">
        <f t="shared" ca="1" si="16"/>
        <v>50</v>
      </c>
      <c r="Z20" s="410" t="str">
        <f t="shared" ca="1" si="17"/>
        <v>1|8|6,2|1003|1</v>
      </c>
      <c r="AA20" s="410">
        <f t="shared" ca="1" si="18"/>
        <v>100</v>
      </c>
      <c r="AB20" s="410" t="str">
        <f t="shared" ca="1" si="19"/>
        <v>1|8|6,2|1003|1</v>
      </c>
      <c r="AC20" s="410">
        <f t="shared" ca="1" si="20"/>
        <v>200</v>
      </c>
      <c r="AD20" s="410" t="str">
        <f t="shared" ca="1" si="21"/>
        <v>1|8|6,2|1003|1</v>
      </c>
      <c r="AE20" s="410">
        <f t="shared" ca="1" si="22"/>
        <v>300</v>
      </c>
      <c r="AF20" s="410" t="str">
        <f t="shared" ca="1" si="23"/>
        <v>1|8|6,2|1003|1</v>
      </c>
      <c r="AG20" s="410">
        <f t="shared" ca="1" si="24"/>
        <v>400</v>
      </c>
      <c r="AH20" s="410" t="str">
        <f t="shared" ca="1" si="25"/>
        <v>1|8|9,2|1003|2</v>
      </c>
      <c r="AI20" s="410">
        <f t="shared" ca="1" si="26"/>
        <v>500</v>
      </c>
      <c r="AJ20" s="410" t="str">
        <f t="shared" ca="1" si="27"/>
        <v>1|8|9,2|1003|2</v>
      </c>
      <c r="AK20" s="410">
        <f t="shared" ca="1" si="28"/>
        <v>600</v>
      </c>
      <c r="AL20" s="410" t="str">
        <f t="shared" ca="1" si="29"/>
        <v>1|8|9,2|1003|2</v>
      </c>
      <c r="AM20" s="410">
        <f t="shared" ca="1" si="30"/>
        <v>700</v>
      </c>
      <c r="AN20" s="410" t="str">
        <f t="shared" ca="1" si="31"/>
        <v>1|8|9,2|1003|2</v>
      </c>
      <c r="AO20" s="410">
        <f t="shared" ca="1" si="32"/>
        <v>800</v>
      </c>
      <c r="AP20" s="410" t="str">
        <f t="shared" ca="1" si="33"/>
        <v>1|8|9,2|1003|2</v>
      </c>
      <c r="AQ20" s="410">
        <f t="shared" ca="1" si="34"/>
        <v>900</v>
      </c>
      <c r="AR20" s="410" t="str">
        <f t="shared" ca="1" si="35"/>
        <v>1|8|12,2|1003|2</v>
      </c>
      <c r="AS20" s="410">
        <f t="shared" ca="1" si="36"/>
        <v>1000</v>
      </c>
      <c r="AT20" s="410" t="str">
        <f t="shared" ca="1" si="37"/>
        <v>1|8|12,2|1003|2</v>
      </c>
      <c r="AU20" s="410">
        <f t="shared" ca="1" si="38"/>
        <v>1200</v>
      </c>
      <c r="AV20" s="410" t="str">
        <f t="shared" ca="1" si="39"/>
        <v>1|8|12,2|1003|2</v>
      </c>
      <c r="AW20" s="410">
        <f t="shared" ca="1" si="40"/>
        <v>1400</v>
      </c>
      <c r="AX20" s="410" t="str">
        <f t="shared" ca="1" si="41"/>
        <v>1|8|12,2|1003|2</v>
      </c>
      <c r="AY20" s="410">
        <f t="shared" ca="1" si="42"/>
        <v>1600</v>
      </c>
      <c r="AZ20" s="410" t="str">
        <f t="shared" ca="1" si="43"/>
        <v>1|8|12,2|1003|2</v>
      </c>
      <c r="BA20" s="410">
        <f t="shared" ca="1" si="44"/>
        <v>1800</v>
      </c>
      <c r="BB20" s="410" t="str">
        <f t="shared" ca="1" si="45"/>
        <v>1|8|15,2|1003|3</v>
      </c>
      <c r="BC20" s="410">
        <f t="shared" ca="1" si="46"/>
        <v>2000</v>
      </c>
      <c r="BD20" s="410" t="str">
        <f t="shared" ca="1" si="47"/>
        <v>1|8|15,2|1003|3</v>
      </c>
      <c r="BE20" s="410">
        <f t="shared" ca="1" si="48"/>
        <v>2200</v>
      </c>
      <c r="BF20" s="410" t="str">
        <f t="shared" ca="1" si="49"/>
        <v>1|8|15,2|1003|3</v>
      </c>
      <c r="BG20" s="410">
        <f t="shared" ca="1" si="50"/>
        <v>2400</v>
      </c>
      <c r="BH20" s="410" t="str">
        <f t="shared" ca="1" si="51"/>
        <v>1|8|15,2|1003|3</v>
      </c>
      <c r="BI20" s="410">
        <f t="shared" ca="1" si="52"/>
        <v>2600</v>
      </c>
      <c r="BJ20" s="410" t="str">
        <f t="shared" ca="1" si="53"/>
        <v>1|8|15,2|1003|3</v>
      </c>
      <c r="BK20" s="410">
        <f t="shared" ca="1" si="54"/>
        <v>2800</v>
      </c>
      <c r="BL20" s="410" t="str">
        <f t="shared" ca="1" si="55"/>
        <v>1|8|18,2|1003|3</v>
      </c>
      <c r="BM20" s="410">
        <f t="shared" ca="1" si="56"/>
        <v>3000</v>
      </c>
      <c r="BN20" s="410" t="str">
        <f t="shared" ca="1" si="57"/>
        <v>1|8|18,2|1003|3</v>
      </c>
      <c r="BO20" s="410">
        <f t="shared" ca="1" si="58"/>
        <v>3500</v>
      </c>
      <c r="BP20" s="410" t="str">
        <f t="shared" ca="1" si="59"/>
        <v>1|8|18,2|1003|3</v>
      </c>
      <c r="BQ20" s="410">
        <f t="shared" ca="1" si="60"/>
        <v>4000</v>
      </c>
      <c r="BR20" s="410" t="str">
        <f t="shared" ca="1" si="61"/>
        <v>1|8|18,2|1003|3</v>
      </c>
      <c r="BS20" s="410">
        <f t="shared" ca="1" si="62"/>
        <v>4500</v>
      </c>
      <c r="BT20" s="410" t="str">
        <f t="shared" ca="1" si="63"/>
        <v>1|8|18,2|1003|3</v>
      </c>
      <c r="BU20" s="410">
        <f t="shared" ca="1" si="64"/>
        <v>5000</v>
      </c>
      <c r="BV20" s="410" t="str">
        <f t="shared" ca="1" si="65"/>
        <v>1|8|21,2|1003|4</v>
      </c>
      <c r="BW20" s="410">
        <f t="shared" ca="1" si="66"/>
        <v>5500</v>
      </c>
      <c r="BX20" s="410" t="str">
        <f t="shared" ca="1" si="67"/>
        <v>1|8|21,2|1003|4</v>
      </c>
      <c r="BY20" s="410">
        <f t="shared" ca="1" si="68"/>
        <v>6000</v>
      </c>
      <c r="BZ20" s="410" t="str">
        <f t="shared" ca="1" si="69"/>
        <v>1|8|21,2|1003|4</v>
      </c>
      <c r="CA20" s="410">
        <f t="shared" ca="1" si="70"/>
        <v>6500</v>
      </c>
      <c r="CB20" s="410" t="str">
        <f t="shared" ca="1" si="71"/>
        <v>1|8|21,2|1003|4</v>
      </c>
      <c r="CC20" s="410">
        <f t="shared" ca="1" si="72"/>
        <v>7000</v>
      </c>
      <c r="CD20" s="410" t="str">
        <f t="shared" ca="1" si="73"/>
        <v>1|8|21,2|1003|4</v>
      </c>
      <c r="CE20" s="410">
        <f t="shared" ca="1" si="74"/>
        <v>7500</v>
      </c>
      <c r="CF20" s="410" t="str">
        <f t="shared" ca="1" si="75"/>
        <v>1|8|24,2|1003|4</v>
      </c>
      <c r="CG20" s="410">
        <f t="shared" ca="1" si="76"/>
        <v>8000</v>
      </c>
      <c r="CH20" s="410" t="str">
        <f t="shared" ca="1" si="77"/>
        <v>1|8|24,2|1003|4</v>
      </c>
      <c r="CI20" s="410">
        <f t="shared" ca="1" si="78"/>
        <v>8500</v>
      </c>
      <c r="CJ20" s="410" t="str">
        <f t="shared" ca="1" si="79"/>
        <v>1|8|24,2|1003|4</v>
      </c>
      <c r="CK20" s="410">
        <f t="shared" ca="1" si="80"/>
        <v>9000</v>
      </c>
      <c r="CL20" s="410" t="str">
        <f t="shared" ca="1" si="81"/>
        <v>1|8|24,2|1003|4</v>
      </c>
      <c r="CM20" s="410">
        <f t="shared" ca="1" si="82"/>
        <v>9500</v>
      </c>
      <c r="CN20" s="410" t="str">
        <f t="shared" ca="1" si="83"/>
        <v>1|8|24,2|1003|4</v>
      </c>
      <c r="CO20" s="410">
        <f t="shared" ca="1" si="84"/>
        <v>10000</v>
      </c>
      <c r="CP20" s="410" t="str">
        <f t="shared" ca="1" si="85"/>
        <v>1|8|27,2|1003|5</v>
      </c>
      <c r="CQ20" s="410">
        <f t="shared" ca="1" si="86"/>
        <v>0</v>
      </c>
      <c r="CR20" s="410">
        <f t="shared" ca="1" si="87"/>
        <v>0</v>
      </c>
      <c r="CS20" s="410">
        <f t="shared" ca="1" si="88"/>
        <v>0</v>
      </c>
      <c r="CT20" s="410">
        <f t="shared" ca="1" si="89"/>
        <v>0</v>
      </c>
      <c r="CU20" s="410">
        <f t="shared" ca="1" si="90"/>
        <v>0</v>
      </c>
      <c r="CV20" s="410">
        <f t="shared" ca="1" si="91"/>
        <v>0</v>
      </c>
      <c r="CW20" s="410">
        <f t="shared" ca="1" si="92"/>
        <v>0</v>
      </c>
      <c r="CX20" s="410">
        <f t="shared" ca="1" si="93"/>
        <v>0</v>
      </c>
      <c r="CY20" s="410">
        <f t="shared" ca="1" si="94"/>
        <v>0</v>
      </c>
      <c r="CZ20" s="410">
        <f t="shared" ca="1" si="95"/>
        <v>0</v>
      </c>
      <c r="DA20" s="410">
        <f t="shared" ca="1" si="96"/>
        <v>0</v>
      </c>
      <c r="DB20" s="410">
        <f t="shared" ca="1" si="97"/>
        <v>0</v>
      </c>
      <c r="DC20" s="410">
        <f t="shared" ca="1" si="98"/>
        <v>0</v>
      </c>
      <c r="DD20" s="410">
        <f t="shared" ca="1" si="99"/>
        <v>0</v>
      </c>
      <c r="DE20" s="410">
        <f t="shared" ca="1" si="100"/>
        <v>0</v>
      </c>
      <c r="DF20" s="410">
        <f t="shared" ca="1" si="101"/>
        <v>0</v>
      </c>
      <c r="DG20" s="410">
        <f t="shared" ca="1" si="102"/>
        <v>0</v>
      </c>
      <c r="DH20" s="410">
        <f t="shared" ca="1" si="103"/>
        <v>0</v>
      </c>
      <c r="DJ20" s="392" t="s">
        <v>1736</v>
      </c>
      <c r="DK20" s="392" t="s">
        <v>1737</v>
      </c>
      <c r="DL20" s="393"/>
      <c r="DN20" s="84" t="s">
        <v>865</v>
      </c>
      <c r="DR20" s="40" t="s">
        <v>1544</v>
      </c>
      <c r="DS20" s="11">
        <f t="shared" si="0"/>
        <v>1</v>
      </c>
      <c r="DT20" s="11">
        <f t="shared" si="1"/>
        <v>8</v>
      </c>
      <c r="DU20" s="41">
        <v>1</v>
      </c>
      <c r="DV20" s="40" t="s">
        <v>412</v>
      </c>
      <c r="DW20" s="11">
        <f t="shared" si="2"/>
        <v>2</v>
      </c>
      <c r="DX20" s="11">
        <f t="shared" si="3"/>
        <v>1001</v>
      </c>
      <c r="DY20" s="41">
        <v>2</v>
      </c>
      <c r="EC20" s="62" t="str">
        <f>'抽奖|MoonBless'!DN20</f>
        <v>30元话费卡</v>
      </c>
      <c r="ED20" s="62">
        <f>'抽奖|MoonBless'!DO20</f>
        <v>30</v>
      </c>
      <c r="EE20" s="62">
        <f>'抽奖|MoonBless'!DP20</f>
        <v>600</v>
      </c>
      <c r="EF20" s="62">
        <f>'抽奖|MoonBless'!DQ20</f>
        <v>2</v>
      </c>
      <c r="EG20" s="62">
        <f>'抽奖|MoonBless'!DR20</f>
        <v>1209</v>
      </c>
    </row>
    <row r="21" spans="1:137" s="392" customFormat="1" x14ac:dyDescent="0.35">
      <c r="A21" s="392">
        <v>17</v>
      </c>
      <c r="B21" s="392">
        <v>1</v>
      </c>
      <c r="C21" s="392">
        <v>2</v>
      </c>
      <c r="D21" s="84">
        <v>32</v>
      </c>
      <c r="E21" s="392" t="s">
        <v>866</v>
      </c>
      <c r="F21" s="128" t="s">
        <v>867</v>
      </c>
      <c r="G21" s="392" t="s">
        <v>868</v>
      </c>
      <c r="H21" s="84" t="s">
        <v>869</v>
      </c>
      <c r="I21" s="392" t="s">
        <v>870</v>
      </c>
      <c r="K21" s="1">
        <v>1008</v>
      </c>
      <c r="M21" s="410">
        <f t="shared" ca="1" si="4"/>
        <v>1</v>
      </c>
      <c r="N21" s="410" t="str">
        <f t="shared" ca="1" si="5"/>
        <v>1|8|4,2|1003|2</v>
      </c>
      <c r="O21" s="410">
        <f t="shared" ca="1" si="6"/>
        <v>3</v>
      </c>
      <c r="P21" s="410" t="str">
        <f t="shared" ca="1" si="7"/>
        <v>1|8|4,2|1003|2</v>
      </c>
      <c r="Q21" s="410">
        <f t="shared" ca="1" si="8"/>
        <v>5</v>
      </c>
      <c r="R21" s="410" t="str">
        <f t="shared" ca="1" si="9"/>
        <v>1|8|4,2|1003|2</v>
      </c>
      <c r="S21" s="410">
        <f t="shared" ca="1" si="10"/>
        <v>10</v>
      </c>
      <c r="T21" s="410" t="str">
        <f t="shared" ca="1" si="11"/>
        <v>1|8|4,2|1003|2</v>
      </c>
      <c r="U21" s="410">
        <f t="shared" ca="1" si="12"/>
        <v>20</v>
      </c>
      <c r="V21" s="410" t="str">
        <f t="shared" ca="1" si="13"/>
        <v>1|8|4,2|1003|2</v>
      </c>
      <c r="W21" s="410">
        <f t="shared" ca="1" si="14"/>
        <v>30</v>
      </c>
      <c r="X21" s="410" t="str">
        <f t="shared" ca="1" si="15"/>
        <v>1|8|8,2|1003|2</v>
      </c>
      <c r="Y21" s="410">
        <f t="shared" ca="1" si="16"/>
        <v>50</v>
      </c>
      <c r="Z21" s="410" t="str">
        <f t="shared" ca="1" si="17"/>
        <v>1|8|8,2|1003|2</v>
      </c>
      <c r="AA21" s="410">
        <f t="shared" ca="1" si="18"/>
        <v>100</v>
      </c>
      <c r="AB21" s="410" t="str">
        <f t="shared" ca="1" si="19"/>
        <v>1|8|8,2|1003|2</v>
      </c>
      <c r="AC21" s="410">
        <f t="shared" ca="1" si="20"/>
        <v>200</v>
      </c>
      <c r="AD21" s="410" t="str">
        <f t="shared" ca="1" si="21"/>
        <v>1|8|8,2|1003|2</v>
      </c>
      <c r="AE21" s="410">
        <f t="shared" ca="1" si="22"/>
        <v>300</v>
      </c>
      <c r="AF21" s="410" t="str">
        <f t="shared" ca="1" si="23"/>
        <v>1|8|8,2|1003|2</v>
      </c>
      <c r="AG21" s="410">
        <f t="shared" ca="1" si="24"/>
        <v>400</v>
      </c>
      <c r="AH21" s="410" t="str">
        <f t="shared" ca="1" si="25"/>
        <v>1|8|12,2|1003|3</v>
      </c>
      <c r="AI21" s="410">
        <f t="shared" ca="1" si="26"/>
        <v>500</v>
      </c>
      <c r="AJ21" s="410" t="str">
        <f t="shared" ca="1" si="27"/>
        <v>1|8|12,2|1003|3</v>
      </c>
      <c r="AK21" s="410">
        <f t="shared" ca="1" si="28"/>
        <v>600</v>
      </c>
      <c r="AL21" s="410" t="str">
        <f t="shared" ca="1" si="29"/>
        <v>1|8|12,2|1003|3</v>
      </c>
      <c r="AM21" s="410">
        <f t="shared" ca="1" si="30"/>
        <v>700</v>
      </c>
      <c r="AN21" s="410" t="str">
        <f t="shared" ca="1" si="31"/>
        <v>1|8|12,2|1003|3</v>
      </c>
      <c r="AO21" s="410">
        <f t="shared" ca="1" si="32"/>
        <v>800</v>
      </c>
      <c r="AP21" s="410" t="str">
        <f t="shared" ca="1" si="33"/>
        <v>1|8|12,2|1003|3</v>
      </c>
      <c r="AQ21" s="410">
        <f t="shared" ca="1" si="34"/>
        <v>900</v>
      </c>
      <c r="AR21" s="410" t="str">
        <f t="shared" ca="1" si="35"/>
        <v>1|8|16,2|1003|3</v>
      </c>
      <c r="AS21" s="410">
        <f t="shared" ca="1" si="36"/>
        <v>1000</v>
      </c>
      <c r="AT21" s="410" t="str">
        <f t="shared" ca="1" si="37"/>
        <v>1|8|16,2|1003|3</v>
      </c>
      <c r="AU21" s="410">
        <f t="shared" ca="1" si="38"/>
        <v>1200</v>
      </c>
      <c r="AV21" s="410" t="str">
        <f t="shared" ca="1" si="39"/>
        <v>1|8|16,2|1003|3</v>
      </c>
      <c r="AW21" s="410">
        <f t="shared" ca="1" si="40"/>
        <v>1400</v>
      </c>
      <c r="AX21" s="410" t="str">
        <f t="shared" ca="1" si="41"/>
        <v>1|8|16,2|1003|3</v>
      </c>
      <c r="AY21" s="410">
        <f t="shared" ca="1" si="42"/>
        <v>1600</v>
      </c>
      <c r="AZ21" s="410" t="str">
        <f t="shared" ca="1" si="43"/>
        <v>1|8|16,2|1003|3</v>
      </c>
      <c r="BA21" s="410">
        <f t="shared" ca="1" si="44"/>
        <v>1800</v>
      </c>
      <c r="BB21" s="410" t="str">
        <f t="shared" ca="1" si="45"/>
        <v>1|8|20,2|1003|4</v>
      </c>
      <c r="BC21" s="410">
        <f t="shared" ca="1" si="46"/>
        <v>2000</v>
      </c>
      <c r="BD21" s="410" t="str">
        <f t="shared" ca="1" si="47"/>
        <v>1|8|20,2|1003|4</v>
      </c>
      <c r="BE21" s="410">
        <f t="shared" ca="1" si="48"/>
        <v>2200</v>
      </c>
      <c r="BF21" s="410" t="str">
        <f t="shared" ca="1" si="49"/>
        <v>1|8|20,2|1003|4</v>
      </c>
      <c r="BG21" s="410">
        <f t="shared" ca="1" si="50"/>
        <v>2400</v>
      </c>
      <c r="BH21" s="410" t="str">
        <f t="shared" ca="1" si="51"/>
        <v>1|8|20,2|1003|4</v>
      </c>
      <c r="BI21" s="410">
        <f t="shared" ca="1" si="52"/>
        <v>2600</v>
      </c>
      <c r="BJ21" s="410" t="str">
        <f t="shared" ca="1" si="53"/>
        <v>1|8|20,2|1003|4</v>
      </c>
      <c r="BK21" s="410">
        <f t="shared" ca="1" si="54"/>
        <v>2800</v>
      </c>
      <c r="BL21" s="410" t="str">
        <f t="shared" ca="1" si="55"/>
        <v>1|8|24,2|1003|4</v>
      </c>
      <c r="BM21" s="410">
        <f t="shared" ca="1" si="56"/>
        <v>3000</v>
      </c>
      <c r="BN21" s="410" t="str">
        <f t="shared" ca="1" si="57"/>
        <v>1|8|24,2|1003|4</v>
      </c>
      <c r="BO21" s="410">
        <f t="shared" ca="1" si="58"/>
        <v>3500</v>
      </c>
      <c r="BP21" s="410" t="str">
        <f t="shared" ca="1" si="59"/>
        <v>1|8|24,2|1003|4</v>
      </c>
      <c r="BQ21" s="410">
        <f t="shared" ca="1" si="60"/>
        <v>4000</v>
      </c>
      <c r="BR21" s="410" t="str">
        <f t="shared" ca="1" si="61"/>
        <v>1|8|24,2|1003|4</v>
      </c>
      <c r="BS21" s="410">
        <f t="shared" ca="1" si="62"/>
        <v>4500</v>
      </c>
      <c r="BT21" s="410" t="str">
        <f t="shared" ca="1" si="63"/>
        <v>1|8|24,2|1003|4</v>
      </c>
      <c r="BU21" s="410">
        <f t="shared" ca="1" si="64"/>
        <v>5000</v>
      </c>
      <c r="BV21" s="410" t="str">
        <f t="shared" ca="1" si="65"/>
        <v>1|8|28,2|1003|5</v>
      </c>
      <c r="BW21" s="410">
        <f t="shared" ca="1" si="66"/>
        <v>5500</v>
      </c>
      <c r="BX21" s="410" t="str">
        <f t="shared" ca="1" si="67"/>
        <v>1|8|28,2|1003|5</v>
      </c>
      <c r="BY21" s="410">
        <f t="shared" ca="1" si="68"/>
        <v>6000</v>
      </c>
      <c r="BZ21" s="410" t="str">
        <f t="shared" ca="1" si="69"/>
        <v>1|8|28,2|1003|5</v>
      </c>
      <c r="CA21" s="410">
        <f t="shared" ca="1" si="70"/>
        <v>6500</v>
      </c>
      <c r="CB21" s="410" t="str">
        <f t="shared" ca="1" si="71"/>
        <v>1|8|28,2|1003|5</v>
      </c>
      <c r="CC21" s="410">
        <f t="shared" ca="1" si="72"/>
        <v>7000</v>
      </c>
      <c r="CD21" s="410" t="str">
        <f t="shared" ca="1" si="73"/>
        <v>1|8|28,2|1003|5</v>
      </c>
      <c r="CE21" s="410">
        <f t="shared" ca="1" si="74"/>
        <v>7500</v>
      </c>
      <c r="CF21" s="410" t="str">
        <f t="shared" ca="1" si="75"/>
        <v>1|8|32,2|1003|5</v>
      </c>
      <c r="CG21" s="410">
        <f t="shared" ca="1" si="76"/>
        <v>8000</v>
      </c>
      <c r="CH21" s="410" t="str">
        <f t="shared" ca="1" si="77"/>
        <v>1|8|32,2|1003|5</v>
      </c>
      <c r="CI21" s="410">
        <f t="shared" ca="1" si="78"/>
        <v>8500</v>
      </c>
      <c r="CJ21" s="410" t="str">
        <f t="shared" ca="1" si="79"/>
        <v>1|8|32,2|1003|5</v>
      </c>
      <c r="CK21" s="410">
        <f t="shared" ca="1" si="80"/>
        <v>9000</v>
      </c>
      <c r="CL21" s="410" t="str">
        <f t="shared" ca="1" si="81"/>
        <v>1|8|32,2|1003|5</v>
      </c>
      <c r="CM21" s="410">
        <f t="shared" ca="1" si="82"/>
        <v>9500</v>
      </c>
      <c r="CN21" s="410" t="str">
        <f t="shared" ca="1" si="83"/>
        <v>1|8|32,2|1003|5</v>
      </c>
      <c r="CO21" s="410">
        <f t="shared" ca="1" si="84"/>
        <v>10000</v>
      </c>
      <c r="CP21" s="410" t="str">
        <f t="shared" ca="1" si="85"/>
        <v>1|8|36,2|1003|6</v>
      </c>
      <c r="CQ21" s="410">
        <f t="shared" ca="1" si="86"/>
        <v>0</v>
      </c>
      <c r="CR21" s="410">
        <f t="shared" ca="1" si="87"/>
        <v>0</v>
      </c>
      <c r="CS21" s="410">
        <f t="shared" ca="1" si="88"/>
        <v>0</v>
      </c>
      <c r="CT21" s="410">
        <f t="shared" ca="1" si="89"/>
        <v>0</v>
      </c>
      <c r="CU21" s="410">
        <f t="shared" ca="1" si="90"/>
        <v>0</v>
      </c>
      <c r="CV21" s="410">
        <f t="shared" ca="1" si="91"/>
        <v>0</v>
      </c>
      <c r="CW21" s="410">
        <f t="shared" ca="1" si="92"/>
        <v>0</v>
      </c>
      <c r="CX21" s="410">
        <f t="shared" ca="1" si="93"/>
        <v>0</v>
      </c>
      <c r="CY21" s="410">
        <f t="shared" ca="1" si="94"/>
        <v>0</v>
      </c>
      <c r="CZ21" s="410">
        <f t="shared" ca="1" si="95"/>
        <v>0</v>
      </c>
      <c r="DA21" s="410">
        <f t="shared" ca="1" si="96"/>
        <v>0</v>
      </c>
      <c r="DB21" s="410">
        <f t="shared" ca="1" si="97"/>
        <v>0</v>
      </c>
      <c r="DC21" s="410">
        <f t="shared" ca="1" si="98"/>
        <v>0</v>
      </c>
      <c r="DD21" s="410">
        <f t="shared" ca="1" si="99"/>
        <v>0</v>
      </c>
      <c r="DE21" s="410">
        <f t="shared" ca="1" si="100"/>
        <v>0</v>
      </c>
      <c r="DF21" s="410">
        <f t="shared" ca="1" si="101"/>
        <v>0</v>
      </c>
      <c r="DG21" s="410">
        <f t="shared" ca="1" si="102"/>
        <v>0</v>
      </c>
      <c r="DH21" s="410">
        <f t="shared" ca="1" si="103"/>
        <v>0</v>
      </c>
      <c r="DJ21" s="392" t="s">
        <v>1738</v>
      </c>
      <c r="DK21" s="392" t="s">
        <v>1811</v>
      </c>
      <c r="DL21" s="393">
        <v>35</v>
      </c>
      <c r="DN21" s="84" t="s">
        <v>871</v>
      </c>
      <c r="DR21" s="40" t="s">
        <v>1545</v>
      </c>
      <c r="DS21" s="11">
        <f t="shared" si="0"/>
        <v>1</v>
      </c>
      <c r="DT21" s="11">
        <f t="shared" si="1"/>
        <v>8</v>
      </c>
      <c r="DU21" s="41">
        <v>1</v>
      </c>
      <c r="DV21" s="40" t="s">
        <v>412</v>
      </c>
      <c r="DW21" s="11">
        <f t="shared" si="2"/>
        <v>2</v>
      </c>
      <c r="DX21" s="11">
        <f t="shared" si="3"/>
        <v>1001</v>
      </c>
      <c r="DY21" s="41">
        <v>2</v>
      </c>
      <c r="EC21" s="62" t="str">
        <f>'抽奖|MoonBless'!DN21</f>
        <v>50元话费卡</v>
      </c>
      <c r="ED21" s="62">
        <f>'抽奖|MoonBless'!DO21</f>
        <v>50</v>
      </c>
      <c r="EE21" s="62">
        <f>'抽奖|MoonBless'!DP21</f>
        <v>1000</v>
      </c>
      <c r="EF21" s="62">
        <f>'抽奖|MoonBless'!DQ21</f>
        <v>2</v>
      </c>
      <c r="EG21" s="62">
        <f>'抽奖|MoonBless'!DR21</f>
        <v>1210</v>
      </c>
    </row>
    <row r="22" spans="1:137" x14ac:dyDescent="0.35">
      <c r="A22" s="125">
        <v>18</v>
      </c>
      <c r="B22" s="125">
        <v>1</v>
      </c>
      <c r="C22" s="125">
        <v>3</v>
      </c>
      <c r="D22" s="84">
        <v>20</v>
      </c>
      <c r="E22" s="125" t="s">
        <v>872</v>
      </c>
      <c r="F22" s="84" t="s">
        <v>873</v>
      </c>
      <c r="G22" s="392" t="s">
        <v>874</v>
      </c>
      <c r="H22" s="84" t="s">
        <v>875</v>
      </c>
      <c r="I22" s="392" t="s">
        <v>876</v>
      </c>
      <c r="K22" s="125">
        <v>1001</v>
      </c>
      <c r="M22" s="397">
        <f t="shared" ca="1" si="4"/>
        <v>10</v>
      </c>
      <c r="N22" s="397" t="str">
        <f t="shared" ca="1" si="5"/>
        <v>1|8|2,1|2|5000</v>
      </c>
      <c r="O22" s="397">
        <f t="shared" ca="1" si="6"/>
        <v>20</v>
      </c>
      <c r="P22" s="397" t="str">
        <f t="shared" ca="1" si="7"/>
        <v>1|8|2,1|2|10000</v>
      </c>
      <c r="Q22" s="397">
        <f t="shared" ca="1" si="8"/>
        <v>30</v>
      </c>
      <c r="R22" s="397" t="str">
        <f t="shared" ca="1" si="9"/>
        <v>1|8|2,1|2|15000</v>
      </c>
      <c r="S22" s="397">
        <f t="shared" ca="1" si="10"/>
        <v>50</v>
      </c>
      <c r="T22" s="397" t="str">
        <f t="shared" ca="1" si="11"/>
        <v>1|8|4,1|2|20000</v>
      </c>
      <c r="U22" s="397">
        <f t="shared" ca="1" si="12"/>
        <v>100</v>
      </c>
      <c r="V22" s="397" t="str">
        <f t="shared" ca="1" si="13"/>
        <v>1|8|4,1|2|25000</v>
      </c>
      <c r="W22" s="397">
        <f t="shared" ca="1" si="14"/>
        <v>200</v>
      </c>
      <c r="X22" s="397" t="str">
        <f t="shared" ca="1" si="15"/>
        <v>1|8|4,1|2|30000</v>
      </c>
      <c r="Y22" s="397">
        <f t="shared" ca="1" si="16"/>
        <v>400</v>
      </c>
      <c r="Z22" s="397" t="str">
        <f t="shared" ca="1" si="17"/>
        <v>1|8|6,1|2|35000</v>
      </c>
      <c r="AA22" s="397">
        <f t="shared" ca="1" si="18"/>
        <v>600</v>
      </c>
      <c r="AB22" s="397" t="str">
        <f t="shared" ca="1" si="19"/>
        <v>1|8|6,1|2|40000</v>
      </c>
      <c r="AC22" s="397">
        <f t="shared" ca="1" si="20"/>
        <v>800</v>
      </c>
      <c r="AD22" s="397" t="str">
        <f t="shared" ca="1" si="21"/>
        <v>1|8|6,1|2|45000</v>
      </c>
      <c r="AE22" s="397">
        <f t="shared" ca="1" si="22"/>
        <v>1000</v>
      </c>
      <c r="AF22" s="397" t="str">
        <f t="shared" ca="1" si="23"/>
        <v>1|8|8,1|2|50000</v>
      </c>
      <c r="AG22" s="397">
        <f t="shared" ca="1" si="24"/>
        <v>1200</v>
      </c>
      <c r="AH22" s="397" t="str">
        <f t="shared" ca="1" si="25"/>
        <v>1|8|8,1|2|55000</v>
      </c>
      <c r="AI22" s="397">
        <f t="shared" ca="1" si="26"/>
        <v>1400</v>
      </c>
      <c r="AJ22" s="397" t="str">
        <f t="shared" ca="1" si="27"/>
        <v>1|8|8,1|2|60000</v>
      </c>
      <c r="AK22" s="397">
        <f t="shared" ca="1" si="28"/>
        <v>1600</v>
      </c>
      <c r="AL22" s="397" t="str">
        <f t="shared" ca="1" si="29"/>
        <v>1|8|10,1|2|65000</v>
      </c>
      <c r="AM22" s="397">
        <f t="shared" ca="1" si="30"/>
        <v>1800</v>
      </c>
      <c r="AN22" s="397" t="str">
        <f t="shared" ca="1" si="31"/>
        <v>1|8|10,1|2|70000</v>
      </c>
      <c r="AO22" s="397">
        <f t="shared" ca="1" si="32"/>
        <v>2000</v>
      </c>
      <c r="AP22" s="397" t="str">
        <f t="shared" ca="1" si="33"/>
        <v>1|8|10,1|2|75000</v>
      </c>
      <c r="AQ22" s="397">
        <f t="shared" ca="1" si="34"/>
        <v>2200</v>
      </c>
      <c r="AR22" s="397" t="str">
        <f t="shared" ca="1" si="35"/>
        <v>1|8|10,1|2|80000</v>
      </c>
      <c r="AS22" s="397">
        <f t="shared" ca="1" si="36"/>
        <v>2400</v>
      </c>
      <c r="AT22" s="397" t="str">
        <f t="shared" ca="1" si="37"/>
        <v>1|8|10,1|2|85000</v>
      </c>
      <c r="AU22" s="397">
        <f t="shared" ca="1" si="38"/>
        <v>2600</v>
      </c>
      <c r="AV22" s="397" t="str">
        <f t="shared" ca="1" si="39"/>
        <v>1|8|10,1|2|90000</v>
      </c>
      <c r="AW22" s="397">
        <f t="shared" ca="1" si="40"/>
        <v>2800</v>
      </c>
      <c r="AX22" s="397" t="str">
        <f t="shared" ca="1" si="41"/>
        <v>1|8|10,1|2|95000</v>
      </c>
      <c r="AY22" s="397">
        <f t="shared" ca="1" si="42"/>
        <v>3000</v>
      </c>
      <c r="AZ22" s="397" t="str">
        <f t="shared" ca="1" si="43"/>
        <v>1|8|15,1|2|100000</v>
      </c>
      <c r="BA22" s="397">
        <f t="shared" ca="1" si="44"/>
        <v>3200</v>
      </c>
      <c r="BB22" s="397" t="str">
        <f t="shared" ca="1" si="45"/>
        <v>1|8|15,1|2|105000</v>
      </c>
      <c r="BC22" s="397">
        <f t="shared" ca="1" si="46"/>
        <v>3400</v>
      </c>
      <c r="BD22" s="397" t="str">
        <f t="shared" ca="1" si="47"/>
        <v>1|8|15,1|2|110000</v>
      </c>
      <c r="BE22" s="397">
        <f t="shared" ca="1" si="48"/>
        <v>3600</v>
      </c>
      <c r="BF22" s="397" t="str">
        <f t="shared" ca="1" si="49"/>
        <v>1|8|15,1|2|115000</v>
      </c>
      <c r="BG22" s="397">
        <f t="shared" ca="1" si="50"/>
        <v>3800</v>
      </c>
      <c r="BH22" s="397" t="str">
        <f t="shared" ca="1" si="51"/>
        <v>1|8|15,1|2|120000</v>
      </c>
      <c r="BI22" s="397">
        <f t="shared" ca="1" si="52"/>
        <v>4000</v>
      </c>
      <c r="BJ22" s="397" t="str">
        <f t="shared" ca="1" si="53"/>
        <v>1|8|15,1|2|125000</v>
      </c>
      <c r="BK22" s="397">
        <f t="shared" ca="1" si="54"/>
        <v>4200</v>
      </c>
      <c r="BL22" s="397" t="str">
        <f t="shared" ca="1" si="55"/>
        <v>1|8|15,1|2|130000</v>
      </c>
      <c r="BM22" s="397">
        <f t="shared" ca="1" si="56"/>
        <v>4400</v>
      </c>
      <c r="BN22" s="397" t="str">
        <f t="shared" ca="1" si="57"/>
        <v>1|8|15,1|2|135000</v>
      </c>
      <c r="BO22" s="397">
        <f t="shared" ca="1" si="58"/>
        <v>4600</v>
      </c>
      <c r="BP22" s="397" t="str">
        <f t="shared" ca="1" si="59"/>
        <v>1|8|15,1|2|140000</v>
      </c>
      <c r="BQ22" s="397">
        <f t="shared" ca="1" si="60"/>
        <v>4800</v>
      </c>
      <c r="BR22" s="397" t="str">
        <f t="shared" ca="1" si="61"/>
        <v>1|8|15,1|2|145000</v>
      </c>
      <c r="BS22" s="397">
        <f t="shared" ca="1" si="62"/>
        <v>5000</v>
      </c>
      <c r="BT22" s="397" t="str">
        <f t="shared" ca="1" si="63"/>
        <v>1|8|15,1|2|150000</v>
      </c>
      <c r="BU22" s="397">
        <f t="shared" ca="1" si="64"/>
        <v>0</v>
      </c>
      <c r="BV22" s="397">
        <f t="shared" ca="1" si="65"/>
        <v>0</v>
      </c>
      <c r="BW22" s="397">
        <f t="shared" ca="1" si="66"/>
        <v>0</v>
      </c>
      <c r="BX22" s="397">
        <f t="shared" ca="1" si="67"/>
        <v>0</v>
      </c>
      <c r="BY22" s="397">
        <f t="shared" ca="1" si="68"/>
        <v>0</v>
      </c>
      <c r="BZ22" s="397">
        <f t="shared" ca="1" si="69"/>
        <v>0</v>
      </c>
      <c r="CA22" s="397">
        <f t="shared" ca="1" si="70"/>
        <v>0</v>
      </c>
      <c r="CB22" s="397">
        <f t="shared" ca="1" si="71"/>
        <v>0</v>
      </c>
      <c r="CC22" s="397">
        <f t="shared" ca="1" si="72"/>
        <v>0</v>
      </c>
      <c r="CD22" s="397">
        <f t="shared" ca="1" si="73"/>
        <v>0</v>
      </c>
      <c r="CE22" s="397">
        <f t="shared" ca="1" si="74"/>
        <v>0</v>
      </c>
      <c r="CF22" s="397">
        <f t="shared" ca="1" si="75"/>
        <v>0</v>
      </c>
      <c r="CG22" s="397">
        <f t="shared" ca="1" si="76"/>
        <v>0</v>
      </c>
      <c r="CH22" s="397">
        <f t="shared" ca="1" si="77"/>
        <v>0</v>
      </c>
      <c r="CI22" s="397">
        <f t="shared" ca="1" si="78"/>
        <v>0</v>
      </c>
      <c r="CJ22" s="397">
        <f t="shared" ca="1" si="79"/>
        <v>0</v>
      </c>
      <c r="CK22" s="397">
        <f t="shared" ca="1" si="80"/>
        <v>0</v>
      </c>
      <c r="CL22" s="397">
        <f t="shared" ca="1" si="81"/>
        <v>0</v>
      </c>
      <c r="CM22" s="397">
        <f t="shared" ca="1" si="82"/>
        <v>0</v>
      </c>
      <c r="CN22" s="397">
        <f t="shared" ca="1" si="83"/>
        <v>0</v>
      </c>
      <c r="CO22" s="397">
        <f t="shared" ca="1" si="84"/>
        <v>0</v>
      </c>
      <c r="CP22" s="397">
        <f t="shared" ca="1" si="85"/>
        <v>0</v>
      </c>
      <c r="CQ22" s="397">
        <f t="shared" ca="1" si="86"/>
        <v>0</v>
      </c>
      <c r="CR22" s="397">
        <f t="shared" ca="1" si="87"/>
        <v>0</v>
      </c>
      <c r="CS22" s="397">
        <f t="shared" ca="1" si="88"/>
        <v>0</v>
      </c>
      <c r="CT22" s="397">
        <f t="shared" ca="1" si="89"/>
        <v>0</v>
      </c>
      <c r="CU22" s="397">
        <f t="shared" ca="1" si="90"/>
        <v>0</v>
      </c>
      <c r="CV22" s="397">
        <f t="shared" ca="1" si="91"/>
        <v>0</v>
      </c>
      <c r="CW22" s="397">
        <f t="shared" ca="1" si="92"/>
        <v>0</v>
      </c>
      <c r="CX22" s="397">
        <f t="shared" ca="1" si="93"/>
        <v>0</v>
      </c>
      <c r="CY22" s="397">
        <f t="shared" ca="1" si="94"/>
        <v>0</v>
      </c>
      <c r="CZ22" s="397">
        <f t="shared" ca="1" si="95"/>
        <v>0</v>
      </c>
      <c r="DA22" s="397">
        <f t="shared" ca="1" si="96"/>
        <v>0</v>
      </c>
      <c r="DB22" s="397">
        <f t="shared" ca="1" si="97"/>
        <v>0</v>
      </c>
      <c r="DC22" s="397">
        <f t="shared" ca="1" si="98"/>
        <v>0</v>
      </c>
      <c r="DD22" s="397">
        <f t="shared" ca="1" si="99"/>
        <v>0</v>
      </c>
      <c r="DE22" s="397">
        <f t="shared" ca="1" si="100"/>
        <v>0</v>
      </c>
      <c r="DF22" s="397">
        <f t="shared" ca="1" si="101"/>
        <v>0</v>
      </c>
      <c r="DG22" s="397">
        <f t="shared" ca="1" si="102"/>
        <v>0</v>
      </c>
      <c r="DH22" s="397">
        <f t="shared" ca="1" si="103"/>
        <v>0</v>
      </c>
      <c r="DJ22" s="125" t="s">
        <v>1739</v>
      </c>
      <c r="DK22" s="125" t="s">
        <v>1740</v>
      </c>
      <c r="DL22" s="393">
        <v>500</v>
      </c>
      <c r="DN22" s="84" t="s">
        <v>824</v>
      </c>
      <c r="DR22" s="40" t="s">
        <v>1543</v>
      </c>
      <c r="DS22" s="11">
        <f t="shared" si="0"/>
        <v>1</v>
      </c>
      <c r="DT22" s="11">
        <f t="shared" si="1"/>
        <v>8</v>
      </c>
      <c r="DU22" s="41">
        <v>1</v>
      </c>
      <c r="DV22" s="40" t="s">
        <v>412</v>
      </c>
      <c r="DW22" s="11">
        <f t="shared" si="2"/>
        <v>2</v>
      </c>
      <c r="DX22" s="11">
        <f t="shared" si="3"/>
        <v>1001</v>
      </c>
      <c r="DY22" s="41">
        <v>2</v>
      </c>
      <c r="EC22" s="382" t="str">
        <f>'抽奖|MoonBless'!DN22</f>
        <v>活跃度</v>
      </c>
      <c r="ED22" s="382">
        <f>'抽奖|MoonBless'!DO22</f>
        <v>1</v>
      </c>
      <c r="EE22" s="382">
        <f>'抽奖|MoonBless'!DP22</f>
        <v>20</v>
      </c>
      <c r="EF22" s="382">
        <f>'抽奖|MoonBless'!DQ22</f>
        <v>1</v>
      </c>
      <c r="EG22" s="382">
        <f>'抽奖|MoonBless'!DR22</f>
        <v>6</v>
      </c>
    </row>
    <row r="23" spans="1:137" x14ac:dyDescent="0.35">
      <c r="A23" s="125">
        <v>19</v>
      </c>
      <c r="B23" s="125">
        <v>1</v>
      </c>
      <c r="C23" s="125">
        <v>3</v>
      </c>
      <c r="D23" s="84">
        <v>20</v>
      </c>
      <c r="E23" s="125" t="s">
        <v>877</v>
      </c>
      <c r="F23" s="84" t="s">
        <v>878</v>
      </c>
      <c r="G23" s="392" t="s">
        <v>879</v>
      </c>
      <c r="H23" s="84" t="s">
        <v>880</v>
      </c>
      <c r="I23" s="392" t="s">
        <v>881</v>
      </c>
      <c r="K23" s="125">
        <v>1002</v>
      </c>
      <c r="M23" s="397">
        <f t="shared" ca="1" si="4"/>
        <v>10</v>
      </c>
      <c r="N23" s="397" t="str">
        <f t="shared" ca="1" si="5"/>
        <v>1|8|2,1|2|5000</v>
      </c>
      <c r="O23" s="397">
        <f t="shared" ca="1" si="6"/>
        <v>20</v>
      </c>
      <c r="P23" s="397" t="str">
        <f t="shared" ca="1" si="7"/>
        <v>1|8|2,1|2|10000</v>
      </c>
      <c r="Q23" s="397">
        <f t="shared" ca="1" si="8"/>
        <v>30</v>
      </c>
      <c r="R23" s="397" t="str">
        <f t="shared" ca="1" si="9"/>
        <v>1|8|2,1|2|15000</v>
      </c>
      <c r="S23" s="397">
        <f t="shared" ca="1" si="10"/>
        <v>50</v>
      </c>
      <c r="T23" s="397" t="str">
        <f t="shared" ca="1" si="11"/>
        <v>1|8|4,1|2|20000</v>
      </c>
      <c r="U23" s="397">
        <f t="shared" ca="1" si="12"/>
        <v>100</v>
      </c>
      <c r="V23" s="397" t="str">
        <f t="shared" ca="1" si="13"/>
        <v>1|8|4,1|2|25000</v>
      </c>
      <c r="W23" s="397">
        <f t="shared" ca="1" si="14"/>
        <v>200</v>
      </c>
      <c r="X23" s="397" t="str">
        <f t="shared" ca="1" si="15"/>
        <v>1|8|4,1|2|30000</v>
      </c>
      <c r="Y23" s="397">
        <f t="shared" ca="1" si="16"/>
        <v>400</v>
      </c>
      <c r="Z23" s="397" t="str">
        <f t="shared" ca="1" si="17"/>
        <v>1|8|6,1|2|35000</v>
      </c>
      <c r="AA23" s="397">
        <f t="shared" ca="1" si="18"/>
        <v>600</v>
      </c>
      <c r="AB23" s="397" t="str">
        <f t="shared" ca="1" si="19"/>
        <v>1|8|6,1|2|40000</v>
      </c>
      <c r="AC23" s="397">
        <f t="shared" ca="1" si="20"/>
        <v>800</v>
      </c>
      <c r="AD23" s="397" t="str">
        <f t="shared" ca="1" si="21"/>
        <v>1|8|6,1|2|45000</v>
      </c>
      <c r="AE23" s="397">
        <f t="shared" ca="1" si="22"/>
        <v>1000</v>
      </c>
      <c r="AF23" s="397" t="str">
        <f t="shared" ca="1" si="23"/>
        <v>1|8|8,1|2|50000</v>
      </c>
      <c r="AG23" s="397">
        <f t="shared" ca="1" si="24"/>
        <v>1200</v>
      </c>
      <c r="AH23" s="397" t="str">
        <f t="shared" ca="1" si="25"/>
        <v>1|8|8,1|2|55000</v>
      </c>
      <c r="AI23" s="397">
        <f t="shared" ca="1" si="26"/>
        <v>1400</v>
      </c>
      <c r="AJ23" s="397" t="str">
        <f t="shared" ca="1" si="27"/>
        <v>1|8|8,1|2|60000</v>
      </c>
      <c r="AK23" s="397">
        <f t="shared" ca="1" si="28"/>
        <v>1600</v>
      </c>
      <c r="AL23" s="397" t="str">
        <f t="shared" ca="1" si="29"/>
        <v>1|8|10,1|2|65000</v>
      </c>
      <c r="AM23" s="397">
        <f t="shared" ca="1" si="30"/>
        <v>1800</v>
      </c>
      <c r="AN23" s="397" t="str">
        <f t="shared" ca="1" si="31"/>
        <v>1|8|10,1|2|70000</v>
      </c>
      <c r="AO23" s="397">
        <f t="shared" ca="1" si="32"/>
        <v>2000</v>
      </c>
      <c r="AP23" s="397" t="str">
        <f t="shared" ca="1" si="33"/>
        <v>1|8|10,1|2|75000</v>
      </c>
      <c r="AQ23" s="397">
        <f t="shared" ca="1" si="34"/>
        <v>2200</v>
      </c>
      <c r="AR23" s="397" t="str">
        <f t="shared" ca="1" si="35"/>
        <v>1|8|10,1|2|80000</v>
      </c>
      <c r="AS23" s="397">
        <f t="shared" ca="1" si="36"/>
        <v>2400</v>
      </c>
      <c r="AT23" s="397" t="str">
        <f t="shared" ca="1" si="37"/>
        <v>1|8|10,1|2|85000</v>
      </c>
      <c r="AU23" s="397">
        <f t="shared" ca="1" si="38"/>
        <v>2600</v>
      </c>
      <c r="AV23" s="397" t="str">
        <f t="shared" ca="1" si="39"/>
        <v>1|8|10,1|2|90000</v>
      </c>
      <c r="AW23" s="397">
        <f t="shared" ca="1" si="40"/>
        <v>2800</v>
      </c>
      <c r="AX23" s="397" t="str">
        <f t="shared" ca="1" si="41"/>
        <v>1|8|10,1|2|95000</v>
      </c>
      <c r="AY23" s="397">
        <f t="shared" ca="1" si="42"/>
        <v>3000</v>
      </c>
      <c r="AZ23" s="397" t="str">
        <f t="shared" ca="1" si="43"/>
        <v>1|8|15,1|2|100000</v>
      </c>
      <c r="BA23" s="397">
        <f t="shared" ca="1" si="44"/>
        <v>3200</v>
      </c>
      <c r="BB23" s="397" t="str">
        <f t="shared" ca="1" si="45"/>
        <v>1|8|15,1|2|105000</v>
      </c>
      <c r="BC23" s="397">
        <f t="shared" ca="1" si="46"/>
        <v>3400</v>
      </c>
      <c r="BD23" s="397" t="str">
        <f t="shared" ca="1" si="47"/>
        <v>1|8|15,1|2|110000</v>
      </c>
      <c r="BE23" s="397">
        <f t="shared" ca="1" si="48"/>
        <v>3600</v>
      </c>
      <c r="BF23" s="397" t="str">
        <f t="shared" ca="1" si="49"/>
        <v>1|8|15,1|2|115000</v>
      </c>
      <c r="BG23" s="397">
        <f t="shared" ca="1" si="50"/>
        <v>3800</v>
      </c>
      <c r="BH23" s="397" t="str">
        <f t="shared" ca="1" si="51"/>
        <v>1|8|15,1|2|120000</v>
      </c>
      <c r="BI23" s="397">
        <f t="shared" ca="1" si="52"/>
        <v>4000</v>
      </c>
      <c r="BJ23" s="397" t="str">
        <f t="shared" ca="1" si="53"/>
        <v>1|8|15,1|2|125000</v>
      </c>
      <c r="BK23" s="397">
        <f t="shared" ca="1" si="54"/>
        <v>4200</v>
      </c>
      <c r="BL23" s="397" t="str">
        <f t="shared" ca="1" si="55"/>
        <v>1|8|15,1|2|130000</v>
      </c>
      <c r="BM23" s="397">
        <f t="shared" ca="1" si="56"/>
        <v>4400</v>
      </c>
      <c r="BN23" s="397" t="str">
        <f t="shared" ca="1" si="57"/>
        <v>1|8|15,1|2|135000</v>
      </c>
      <c r="BO23" s="397">
        <f t="shared" ca="1" si="58"/>
        <v>4600</v>
      </c>
      <c r="BP23" s="397" t="str">
        <f t="shared" ca="1" si="59"/>
        <v>1|8|15,1|2|140000</v>
      </c>
      <c r="BQ23" s="397">
        <f t="shared" ca="1" si="60"/>
        <v>4800</v>
      </c>
      <c r="BR23" s="397" t="str">
        <f t="shared" ca="1" si="61"/>
        <v>1|8|15,1|2|145000</v>
      </c>
      <c r="BS23" s="397">
        <f t="shared" ca="1" si="62"/>
        <v>5000</v>
      </c>
      <c r="BT23" s="397" t="str">
        <f t="shared" ca="1" si="63"/>
        <v>1|8|15,1|2|150000</v>
      </c>
      <c r="BU23" s="397">
        <f t="shared" ca="1" si="64"/>
        <v>0</v>
      </c>
      <c r="BV23" s="397">
        <f t="shared" ca="1" si="65"/>
        <v>0</v>
      </c>
      <c r="BW23" s="397">
        <f t="shared" ca="1" si="66"/>
        <v>0</v>
      </c>
      <c r="BX23" s="397">
        <f t="shared" ca="1" si="67"/>
        <v>0</v>
      </c>
      <c r="BY23" s="397">
        <f t="shared" ca="1" si="68"/>
        <v>0</v>
      </c>
      <c r="BZ23" s="397">
        <f t="shared" ca="1" si="69"/>
        <v>0</v>
      </c>
      <c r="CA23" s="397">
        <f t="shared" ca="1" si="70"/>
        <v>0</v>
      </c>
      <c r="CB23" s="397">
        <f t="shared" ca="1" si="71"/>
        <v>0</v>
      </c>
      <c r="CC23" s="397">
        <f t="shared" ca="1" si="72"/>
        <v>0</v>
      </c>
      <c r="CD23" s="397">
        <f t="shared" ca="1" si="73"/>
        <v>0</v>
      </c>
      <c r="CE23" s="397">
        <f t="shared" ca="1" si="74"/>
        <v>0</v>
      </c>
      <c r="CF23" s="397">
        <f t="shared" ca="1" si="75"/>
        <v>0</v>
      </c>
      <c r="CG23" s="397">
        <f t="shared" ca="1" si="76"/>
        <v>0</v>
      </c>
      <c r="CH23" s="397">
        <f t="shared" ca="1" si="77"/>
        <v>0</v>
      </c>
      <c r="CI23" s="397">
        <f t="shared" ca="1" si="78"/>
        <v>0</v>
      </c>
      <c r="CJ23" s="397">
        <f t="shared" ca="1" si="79"/>
        <v>0</v>
      </c>
      <c r="CK23" s="397">
        <f t="shared" ca="1" si="80"/>
        <v>0</v>
      </c>
      <c r="CL23" s="397">
        <f t="shared" ca="1" si="81"/>
        <v>0</v>
      </c>
      <c r="CM23" s="397">
        <f t="shared" ca="1" si="82"/>
        <v>0</v>
      </c>
      <c r="CN23" s="397">
        <f t="shared" ca="1" si="83"/>
        <v>0</v>
      </c>
      <c r="CO23" s="397">
        <f t="shared" ca="1" si="84"/>
        <v>0</v>
      </c>
      <c r="CP23" s="397">
        <f t="shared" ca="1" si="85"/>
        <v>0</v>
      </c>
      <c r="CQ23" s="397">
        <f t="shared" ca="1" si="86"/>
        <v>0</v>
      </c>
      <c r="CR23" s="397">
        <f t="shared" ca="1" si="87"/>
        <v>0</v>
      </c>
      <c r="CS23" s="397">
        <f t="shared" ca="1" si="88"/>
        <v>0</v>
      </c>
      <c r="CT23" s="397">
        <f t="shared" ca="1" si="89"/>
        <v>0</v>
      </c>
      <c r="CU23" s="397">
        <f t="shared" ca="1" si="90"/>
        <v>0</v>
      </c>
      <c r="CV23" s="397">
        <f t="shared" ca="1" si="91"/>
        <v>0</v>
      </c>
      <c r="CW23" s="397">
        <f t="shared" ca="1" si="92"/>
        <v>0</v>
      </c>
      <c r="CX23" s="397">
        <f t="shared" ca="1" si="93"/>
        <v>0</v>
      </c>
      <c r="CY23" s="397">
        <f t="shared" ca="1" si="94"/>
        <v>0</v>
      </c>
      <c r="CZ23" s="397">
        <f t="shared" ca="1" si="95"/>
        <v>0</v>
      </c>
      <c r="DA23" s="397">
        <f t="shared" ca="1" si="96"/>
        <v>0</v>
      </c>
      <c r="DB23" s="397">
        <f t="shared" ca="1" si="97"/>
        <v>0</v>
      </c>
      <c r="DC23" s="397">
        <f t="shared" ca="1" si="98"/>
        <v>0</v>
      </c>
      <c r="DD23" s="397">
        <f t="shared" ca="1" si="99"/>
        <v>0</v>
      </c>
      <c r="DE23" s="397">
        <f t="shared" ca="1" si="100"/>
        <v>0</v>
      </c>
      <c r="DF23" s="397">
        <f t="shared" ca="1" si="101"/>
        <v>0</v>
      </c>
      <c r="DG23" s="397">
        <f t="shared" ca="1" si="102"/>
        <v>0</v>
      </c>
      <c r="DH23" s="397">
        <f t="shared" ca="1" si="103"/>
        <v>0</v>
      </c>
      <c r="DJ23" s="125" t="s">
        <v>1741</v>
      </c>
      <c r="DK23" s="125" t="s">
        <v>1742</v>
      </c>
      <c r="DL23" s="393">
        <v>500</v>
      </c>
      <c r="DN23" s="84" t="s">
        <v>830</v>
      </c>
      <c r="DR23" s="40" t="s">
        <v>1544</v>
      </c>
      <c r="DS23" s="11">
        <f t="shared" si="0"/>
        <v>1</v>
      </c>
      <c r="DT23" s="11">
        <f t="shared" si="1"/>
        <v>8</v>
      </c>
      <c r="DU23" s="41">
        <v>1</v>
      </c>
      <c r="DV23" s="40" t="s">
        <v>412</v>
      </c>
      <c r="DW23" s="11">
        <f t="shared" si="2"/>
        <v>2</v>
      </c>
      <c r="DX23" s="11">
        <f t="shared" si="3"/>
        <v>1001</v>
      </c>
      <c r="DY23" s="41">
        <v>2</v>
      </c>
      <c r="EC23" s="382" t="str">
        <f>'抽奖|MoonBless'!DN23</f>
        <v>红包【恭】</v>
      </c>
      <c r="ED23" s="382">
        <f>'抽奖|MoonBless'!DO23</f>
        <v>1</v>
      </c>
      <c r="EE23" s="382">
        <f>'抽奖|MoonBless'!DP23</f>
        <v>20</v>
      </c>
      <c r="EF23" s="382">
        <f>'抽奖|MoonBless'!DQ23</f>
        <v>2</v>
      </c>
      <c r="EG23" s="382">
        <f>'抽奖|MoonBless'!DR23</f>
        <v>1301</v>
      </c>
    </row>
    <row r="24" spans="1:137" x14ac:dyDescent="0.35">
      <c r="A24" s="125">
        <v>20</v>
      </c>
      <c r="B24" s="125">
        <v>1</v>
      </c>
      <c r="C24" s="125">
        <v>3</v>
      </c>
      <c r="D24" s="84">
        <v>20</v>
      </c>
      <c r="E24" s="125" t="s">
        <v>882</v>
      </c>
      <c r="F24" s="84" t="s">
        <v>1852</v>
      </c>
      <c r="G24" s="392" t="s">
        <v>883</v>
      </c>
      <c r="H24" s="84" t="s">
        <v>1849</v>
      </c>
      <c r="I24" s="392" t="s">
        <v>884</v>
      </c>
      <c r="K24" s="125">
        <v>1004</v>
      </c>
      <c r="M24" s="397">
        <f t="shared" ca="1" si="4"/>
        <v>10</v>
      </c>
      <c r="N24" s="397" t="str">
        <f t="shared" ca="1" si="5"/>
        <v>1|8|2,1|2|5000</v>
      </c>
      <c r="O24" s="397">
        <f t="shared" ca="1" si="6"/>
        <v>20</v>
      </c>
      <c r="P24" s="397" t="str">
        <f t="shared" ca="1" si="7"/>
        <v>1|8|2,1|2|10000</v>
      </c>
      <c r="Q24" s="397">
        <f t="shared" ca="1" si="8"/>
        <v>30</v>
      </c>
      <c r="R24" s="397" t="str">
        <f t="shared" ca="1" si="9"/>
        <v>1|8|2,1|2|15000</v>
      </c>
      <c r="S24" s="397">
        <f t="shared" ca="1" si="10"/>
        <v>50</v>
      </c>
      <c r="T24" s="397" t="str">
        <f t="shared" ca="1" si="11"/>
        <v>1|8|4,1|2|20000</v>
      </c>
      <c r="U24" s="397">
        <f t="shared" ca="1" si="12"/>
        <v>100</v>
      </c>
      <c r="V24" s="397" t="str">
        <f t="shared" ca="1" si="13"/>
        <v>1|8|4,1|2|25000</v>
      </c>
      <c r="W24" s="397">
        <f t="shared" ca="1" si="14"/>
        <v>200</v>
      </c>
      <c r="X24" s="397" t="str">
        <f t="shared" ca="1" si="15"/>
        <v>1|8|4,1|2|30000</v>
      </c>
      <c r="Y24" s="397">
        <f t="shared" ca="1" si="16"/>
        <v>400</v>
      </c>
      <c r="Z24" s="397" t="str">
        <f t="shared" ca="1" si="17"/>
        <v>1|8|6,1|2|35000</v>
      </c>
      <c r="AA24" s="397">
        <f t="shared" ca="1" si="18"/>
        <v>600</v>
      </c>
      <c r="AB24" s="397" t="str">
        <f t="shared" ca="1" si="19"/>
        <v>1|8|6,1|2|40000</v>
      </c>
      <c r="AC24" s="397">
        <f t="shared" ca="1" si="20"/>
        <v>800</v>
      </c>
      <c r="AD24" s="397" t="str">
        <f t="shared" ca="1" si="21"/>
        <v>1|8|6,1|2|45000</v>
      </c>
      <c r="AE24" s="397">
        <f t="shared" ca="1" si="22"/>
        <v>1000</v>
      </c>
      <c r="AF24" s="397" t="str">
        <f t="shared" ca="1" si="23"/>
        <v>1|8|8,1|2|50000</v>
      </c>
      <c r="AG24" s="397">
        <f t="shared" ca="1" si="24"/>
        <v>1200</v>
      </c>
      <c r="AH24" s="397" t="str">
        <f t="shared" ca="1" si="25"/>
        <v>1|8|8,1|2|55000</v>
      </c>
      <c r="AI24" s="397">
        <f t="shared" ca="1" si="26"/>
        <v>1400</v>
      </c>
      <c r="AJ24" s="397" t="str">
        <f t="shared" ca="1" si="27"/>
        <v>1|8|8,1|2|60000</v>
      </c>
      <c r="AK24" s="397">
        <f t="shared" ca="1" si="28"/>
        <v>1600</v>
      </c>
      <c r="AL24" s="397" t="str">
        <f t="shared" ca="1" si="29"/>
        <v>1|8|10,1|2|65000</v>
      </c>
      <c r="AM24" s="397">
        <f t="shared" ca="1" si="30"/>
        <v>1800</v>
      </c>
      <c r="AN24" s="397" t="str">
        <f t="shared" ca="1" si="31"/>
        <v>1|8|10,1|2|70000</v>
      </c>
      <c r="AO24" s="397">
        <f t="shared" ca="1" si="32"/>
        <v>2000</v>
      </c>
      <c r="AP24" s="397" t="str">
        <f t="shared" ca="1" si="33"/>
        <v>1|8|10,1|2|75000</v>
      </c>
      <c r="AQ24" s="397">
        <f t="shared" ca="1" si="34"/>
        <v>2200</v>
      </c>
      <c r="AR24" s="397" t="str">
        <f t="shared" ca="1" si="35"/>
        <v>1|8|10,1|2|80000</v>
      </c>
      <c r="AS24" s="397">
        <f t="shared" ca="1" si="36"/>
        <v>2400</v>
      </c>
      <c r="AT24" s="397" t="str">
        <f t="shared" ca="1" si="37"/>
        <v>1|8|10,1|2|85000</v>
      </c>
      <c r="AU24" s="397">
        <f t="shared" ca="1" si="38"/>
        <v>2600</v>
      </c>
      <c r="AV24" s="397" t="str">
        <f t="shared" ca="1" si="39"/>
        <v>1|8|10,1|2|90000</v>
      </c>
      <c r="AW24" s="397">
        <f t="shared" ca="1" si="40"/>
        <v>2800</v>
      </c>
      <c r="AX24" s="397" t="str">
        <f t="shared" ca="1" si="41"/>
        <v>1|8|10,1|2|95000</v>
      </c>
      <c r="AY24" s="397">
        <f t="shared" ca="1" si="42"/>
        <v>3000</v>
      </c>
      <c r="AZ24" s="397" t="str">
        <f t="shared" ca="1" si="43"/>
        <v>1|8|15,1|2|100000</v>
      </c>
      <c r="BA24" s="397">
        <f t="shared" ca="1" si="44"/>
        <v>3200</v>
      </c>
      <c r="BB24" s="397" t="str">
        <f t="shared" ca="1" si="45"/>
        <v>1|8|15,1|2|105000</v>
      </c>
      <c r="BC24" s="397">
        <f t="shared" ca="1" si="46"/>
        <v>3400</v>
      </c>
      <c r="BD24" s="397" t="str">
        <f t="shared" ca="1" si="47"/>
        <v>1|8|15,1|2|110000</v>
      </c>
      <c r="BE24" s="397">
        <f t="shared" ca="1" si="48"/>
        <v>3600</v>
      </c>
      <c r="BF24" s="397" t="str">
        <f t="shared" ca="1" si="49"/>
        <v>1|8|15,1|2|115000</v>
      </c>
      <c r="BG24" s="397">
        <f t="shared" ca="1" si="50"/>
        <v>3800</v>
      </c>
      <c r="BH24" s="397" t="str">
        <f t="shared" ca="1" si="51"/>
        <v>1|8|15,1|2|120000</v>
      </c>
      <c r="BI24" s="397">
        <f t="shared" ca="1" si="52"/>
        <v>4000</v>
      </c>
      <c r="BJ24" s="397" t="str">
        <f t="shared" ca="1" si="53"/>
        <v>1|8|15,1|2|125000</v>
      </c>
      <c r="BK24" s="397">
        <f t="shared" ca="1" si="54"/>
        <v>4200</v>
      </c>
      <c r="BL24" s="397" t="str">
        <f t="shared" ca="1" si="55"/>
        <v>1|8|15,1|2|130000</v>
      </c>
      <c r="BM24" s="397">
        <f t="shared" ca="1" si="56"/>
        <v>4400</v>
      </c>
      <c r="BN24" s="397" t="str">
        <f t="shared" ca="1" si="57"/>
        <v>1|8|15,1|2|135000</v>
      </c>
      <c r="BO24" s="397">
        <f t="shared" ca="1" si="58"/>
        <v>4600</v>
      </c>
      <c r="BP24" s="397" t="str">
        <f t="shared" ca="1" si="59"/>
        <v>1|8|15,1|2|140000</v>
      </c>
      <c r="BQ24" s="397">
        <f t="shared" ca="1" si="60"/>
        <v>4800</v>
      </c>
      <c r="BR24" s="397" t="str">
        <f t="shared" ca="1" si="61"/>
        <v>1|8|15,1|2|145000</v>
      </c>
      <c r="BS24" s="397">
        <f t="shared" ca="1" si="62"/>
        <v>5000</v>
      </c>
      <c r="BT24" s="397" t="str">
        <f t="shared" ca="1" si="63"/>
        <v>1|8|15,1|2|150000</v>
      </c>
      <c r="BU24" s="397">
        <f t="shared" ca="1" si="64"/>
        <v>0</v>
      </c>
      <c r="BV24" s="397">
        <f t="shared" ca="1" si="65"/>
        <v>0</v>
      </c>
      <c r="BW24" s="397">
        <f t="shared" ca="1" si="66"/>
        <v>0</v>
      </c>
      <c r="BX24" s="397">
        <f t="shared" ca="1" si="67"/>
        <v>0</v>
      </c>
      <c r="BY24" s="397">
        <f t="shared" ca="1" si="68"/>
        <v>0</v>
      </c>
      <c r="BZ24" s="397">
        <f t="shared" ca="1" si="69"/>
        <v>0</v>
      </c>
      <c r="CA24" s="397">
        <f t="shared" ca="1" si="70"/>
        <v>0</v>
      </c>
      <c r="CB24" s="397">
        <f t="shared" ca="1" si="71"/>
        <v>0</v>
      </c>
      <c r="CC24" s="397">
        <f t="shared" ca="1" si="72"/>
        <v>0</v>
      </c>
      <c r="CD24" s="397">
        <f t="shared" ca="1" si="73"/>
        <v>0</v>
      </c>
      <c r="CE24" s="397">
        <f t="shared" ca="1" si="74"/>
        <v>0</v>
      </c>
      <c r="CF24" s="397">
        <f t="shared" ca="1" si="75"/>
        <v>0</v>
      </c>
      <c r="CG24" s="397">
        <f t="shared" ca="1" si="76"/>
        <v>0</v>
      </c>
      <c r="CH24" s="397">
        <f t="shared" ca="1" si="77"/>
        <v>0</v>
      </c>
      <c r="CI24" s="397">
        <f t="shared" ca="1" si="78"/>
        <v>0</v>
      </c>
      <c r="CJ24" s="397">
        <f t="shared" ca="1" si="79"/>
        <v>0</v>
      </c>
      <c r="CK24" s="397">
        <f t="shared" ca="1" si="80"/>
        <v>0</v>
      </c>
      <c r="CL24" s="397">
        <f t="shared" ca="1" si="81"/>
        <v>0</v>
      </c>
      <c r="CM24" s="397">
        <f t="shared" ca="1" si="82"/>
        <v>0</v>
      </c>
      <c r="CN24" s="397">
        <f t="shared" ca="1" si="83"/>
        <v>0</v>
      </c>
      <c r="CO24" s="397">
        <f t="shared" ca="1" si="84"/>
        <v>0</v>
      </c>
      <c r="CP24" s="397">
        <f t="shared" ca="1" si="85"/>
        <v>0</v>
      </c>
      <c r="CQ24" s="397">
        <f t="shared" ca="1" si="86"/>
        <v>0</v>
      </c>
      <c r="CR24" s="397">
        <f t="shared" ca="1" si="87"/>
        <v>0</v>
      </c>
      <c r="CS24" s="397">
        <f t="shared" ca="1" si="88"/>
        <v>0</v>
      </c>
      <c r="CT24" s="397">
        <f t="shared" ca="1" si="89"/>
        <v>0</v>
      </c>
      <c r="CU24" s="397">
        <f t="shared" ca="1" si="90"/>
        <v>0</v>
      </c>
      <c r="CV24" s="397">
        <f t="shared" ca="1" si="91"/>
        <v>0</v>
      </c>
      <c r="CW24" s="397">
        <f t="shared" ca="1" si="92"/>
        <v>0</v>
      </c>
      <c r="CX24" s="397">
        <f t="shared" ca="1" si="93"/>
        <v>0</v>
      </c>
      <c r="CY24" s="397">
        <f t="shared" ca="1" si="94"/>
        <v>0</v>
      </c>
      <c r="CZ24" s="397">
        <f t="shared" ca="1" si="95"/>
        <v>0</v>
      </c>
      <c r="DA24" s="397">
        <f t="shared" ca="1" si="96"/>
        <v>0</v>
      </c>
      <c r="DB24" s="397">
        <f t="shared" ca="1" si="97"/>
        <v>0</v>
      </c>
      <c r="DC24" s="397">
        <f t="shared" ca="1" si="98"/>
        <v>0</v>
      </c>
      <c r="DD24" s="397">
        <f t="shared" ca="1" si="99"/>
        <v>0</v>
      </c>
      <c r="DE24" s="397">
        <f t="shared" ca="1" si="100"/>
        <v>0</v>
      </c>
      <c r="DF24" s="397">
        <f t="shared" ca="1" si="101"/>
        <v>0</v>
      </c>
      <c r="DG24" s="397">
        <f t="shared" ca="1" si="102"/>
        <v>0</v>
      </c>
      <c r="DH24" s="397">
        <f t="shared" ca="1" si="103"/>
        <v>0</v>
      </c>
      <c r="DJ24" s="125" t="s">
        <v>1745</v>
      </c>
      <c r="DK24" s="125" t="s">
        <v>1746</v>
      </c>
      <c r="DL24" s="393">
        <v>500</v>
      </c>
      <c r="DN24" s="84" t="s">
        <v>885</v>
      </c>
      <c r="DR24" s="40" t="s">
        <v>1545</v>
      </c>
      <c r="DS24" s="11">
        <f t="shared" si="0"/>
        <v>1</v>
      </c>
      <c r="DT24" s="11">
        <f t="shared" si="1"/>
        <v>8</v>
      </c>
      <c r="DU24" s="41">
        <v>1</v>
      </c>
      <c r="DV24" s="40" t="s">
        <v>412</v>
      </c>
      <c r="DW24" s="11">
        <f t="shared" si="2"/>
        <v>2</v>
      </c>
      <c r="DX24" s="11">
        <f t="shared" si="3"/>
        <v>1001</v>
      </c>
      <c r="DY24" s="41">
        <v>2</v>
      </c>
      <c r="EC24" s="382" t="str">
        <f>'抽奖|MoonBless'!DN24</f>
        <v>红包【喜】</v>
      </c>
      <c r="ED24" s="382">
        <f>'抽奖|MoonBless'!DO24</f>
        <v>1</v>
      </c>
      <c r="EE24" s="382">
        <f>'抽奖|MoonBless'!DP24</f>
        <v>20</v>
      </c>
      <c r="EF24" s="382">
        <f>'抽奖|MoonBless'!DQ24</f>
        <v>2</v>
      </c>
      <c r="EG24" s="382">
        <f>'抽奖|MoonBless'!DR24</f>
        <v>1302</v>
      </c>
    </row>
    <row r="25" spans="1:137" x14ac:dyDescent="0.35">
      <c r="A25" s="125">
        <v>21</v>
      </c>
      <c r="B25" s="125">
        <v>1</v>
      </c>
      <c r="C25" s="125">
        <v>3</v>
      </c>
      <c r="D25" s="84">
        <v>20</v>
      </c>
      <c r="E25" s="125" t="s">
        <v>886</v>
      </c>
      <c r="F25" s="84" t="s">
        <v>1851</v>
      </c>
      <c r="G25" s="392" t="s">
        <v>887</v>
      </c>
      <c r="H25" s="84" t="s">
        <v>1850</v>
      </c>
      <c r="I25" s="392" t="s">
        <v>888</v>
      </c>
      <c r="K25" s="125">
        <v>1003</v>
      </c>
      <c r="M25" s="397">
        <f t="shared" ca="1" si="4"/>
        <v>10</v>
      </c>
      <c r="N25" s="397" t="str">
        <f t="shared" ca="1" si="5"/>
        <v>1|8|2,1|2|5000</v>
      </c>
      <c r="O25" s="397">
        <f t="shared" ca="1" si="6"/>
        <v>20</v>
      </c>
      <c r="P25" s="397" t="str">
        <f t="shared" ca="1" si="7"/>
        <v>1|8|2,1|2|10000</v>
      </c>
      <c r="Q25" s="397">
        <f t="shared" ca="1" si="8"/>
        <v>30</v>
      </c>
      <c r="R25" s="397" t="str">
        <f t="shared" ca="1" si="9"/>
        <v>1|8|2,1|2|15000</v>
      </c>
      <c r="S25" s="397">
        <f t="shared" ca="1" si="10"/>
        <v>50</v>
      </c>
      <c r="T25" s="397" t="str">
        <f t="shared" ca="1" si="11"/>
        <v>1|8|4,1|2|20000</v>
      </c>
      <c r="U25" s="397">
        <f t="shared" ca="1" si="12"/>
        <v>100</v>
      </c>
      <c r="V25" s="397" t="str">
        <f t="shared" ca="1" si="13"/>
        <v>1|8|4,1|2|25000</v>
      </c>
      <c r="W25" s="397">
        <f t="shared" ca="1" si="14"/>
        <v>200</v>
      </c>
      <c r="X25" s="397" t="str">
        <f t="shared" ca="1" si="15"/>
        <v>1|8|4,1|2|30000</v>
      </c>
      <c r="Y25" s="397">
        <f t="shared" ca="1" si="16"/>
        <v>400</v>
      </c>
      <c r="Z25" s="397" t="str">
        <f t="shared" ca="1" si="17"/>
        <v>1|8|6,1|2|35000</v>
      </c>
      <c r="AA25" s="397">
        <f t="shared" ca="1" si="18"/>
        <v>600</v>
      </c>
      <c r="AB25" s="397" t="str">
        <f t="shared" ca="1" si="19"/>
        <v>1|8|6,1|2|40000</v>
      </c>
      <c r="AC25" s="397">
        <f t="shared" ca="1" si="20"/>
        <v>800</v>
      </c>
      <c r="AD25" s="397" t="str">
        <f t="shared" ca="1" si="21"/>
        <v>1|8|6,1|2|45000</v>
      </c>
      <c r="AE25" s="397">
        <f t="shared" ca="1" si="22"/>
        <v>1000</v>
      </c>
      <c r="AF25" s="397" t="str">
        <f t="shared" ca="1" si="23"/>
        <v>1|8|8,1|2|50000</v>
      </c>
      <c r="AG25" s="397">
        <f t="shared" ca="1" si="24"/>
        <v>1200</v>
      </c>
      <c r="AH25" s="397" t="str">
        <f t="shared" ca="1" si="25"/>
        <v>1|8|8,1|2|55000</v>
      </c>
      <c r="AI25" s="397">
        <f t="shared" ca="1" si="26"/>
        <v>1400</v>
      </c>
      <c r="AJ25" s="397" t="str">
        <f t="shared" ca="1" si="27"/>
        <v>1|8|8,1|2|60000</v>
      </c>
      <c r="AK25" s="397">
        <f t="shared" ca="1" si="28"/>
        <v>1600</v>
      </c>
      <c r="AL25" s="397" t="str">
        <f t="shared" ca="1" si="29"/>
        <v>1|8|10,1|2|65000</v>
      </c>
      <c r="AM25" s="397">
        <f t="shared" ca="1" si="30"/>
        <v>1800</v>
      </c>
      <c r="AN25" s="397" t="str">
        <f t="shared" ca="1" si="31"/>
        <v>1|8|10,1|2|70000</v>
      </c>
      <c r="AO25" s="397">
        <f t="shared" ca="1" si="32"/>
        <v>2000</v>
      </c>
      <c r="AP25" s="397" t="str">
        <f t="shared" ca="1" si="33"/>
        <v>1|8|10,1|2|75000</v>
      </c>
      <c r="AQ25" s="397">
        <f t="shared" ca="1" si="34"/>
        <v>2200</v>
      </c>
      <c r="AR25" s="397" t="str">
        <f t="shared" ca="1" si="35"/>
        <v>1|8|10,1|2|80000</v>
      </c>
      <c r="AS25" s="397">
        <f t="shared" ca="1" si="36"/>
        <v>2400</v>
      </c>
      <c r="AT25" s="397" t="str">
        <f t="shared" ca="1" si="37"/>
        <v>1|8|10,1|2|85000</v>
      </c>
      <c r="AU25" s="397">
        <f t="shared" ca="1" si="38"/>
        <v>2600</v>
      </c>
      <c r="AV25" s="397" t="str">
        <f t="shared" ca="1" si="39"/>
        <v>1|8|10,1|2|90000</v>
      </c>
      <c r="AW25" s="397">
        <f t="shared" ca="1" si="40"/>
        <v>2800</v>
      </c>
      <c r="AX25" s="397" t="str">
        <f t="shared" ca="1" si="41"/>
        <v>1|8|10,1|2|95000</v>
      </c>
      <c r="AY25" s="397">
        <f t="shared" ca="1" si="42"/>
        <v>3000</v>
      </c>
      <c r="AZ25" s="397" t="str">
        <f t="shared" ca="1" si="43"/>
        <v>1|8|15,1|2|100000</v>
      </c>
      <c r="BA25" s="397">
        <f t="shared" ca="1" si="44"/>
        <v>3200</v>
      </c>
      <c r="BB25" s="397" t="str">
        <f t="shared" ca="1" si="45"/>
        <v>1|8|15,1|2|105000</v>
      </c>
      <c r="BC25" s="397">
        <f t="shared" ca="1" si="46"/>
        <v>3400</v>
      </c>
      <c r="BD25" s="397" t="str">
        <f t="shared" ca="1" si="47"/>
        <v>1|8|15,1|2|110000</v>
      </c>
      <c r="BE25" s="397">
        <f t="shared" ca="1" si="48"/>
        <v>3600</v>
      </c>
      <c r="BF25" s="397" t="str">
        <f t="shared" ca="1" si="49"/>
        <v>1|8|15,1|2|115000</v>
      </c>
      <c r="BG25" s="397">
        <f t="shared" ca="1" si="50"/>
        <v>3800</v>
      </c>
      <c r="BH25" s="397" t="str">
        <f t="shared" ca="1" si="51"/>
        <v>1|8|15,1|2|120000</v>
      </c>
      <c r="BI25" s="397">
        <f t="shared" ca="1" si="52"/>
        <v>4000</v>
      </c>
      <c r="BJ25" s="397" t="str">
        <f t="shared" ca="1" si="53"/>
        <v>1|8|15,1|2|125000</v>
      </c>
      <c r="BK25" s="397">
        <f t="shared" ca="1" si="54"/>
        <v>4200</v>
      </c>
      <c r="BL25" s="397" t="str">
        <f t="shared" ca="1" si="55"/>
        <v>1|8|15,1|2|130000</v>
      </c>
      <c r="BM25" s="397">
        <f t="shared" ca="1" si="56"/>
        <v>4400</v>
      </c>
      <c r="BN25" s="397" t="str">
        <f t="shared" ca="1" si="57"/>
        <v>1|8|15,1|2|135000</v>
      </c>
      <c r="BO25" s="397">
        <f t="shared" ca="1" si="58"/>
        <v>4600</v>
      </c>
      <c r="BP25" s="397" t="str">
        <f t="shared" ca="1" si="59"/>
        <v>1|8|15,1|2|140000</v>
      </c>
      <c r="BQ25" s="397">
        <f t="shared" ca="1" si="60"/>
        <v>4800</v>
      </c>
      <c r="BR25" s="397" t="str">
        <f t="shared" ca="1" si="61"/>
        <v>1|8|15,1|2|145000</v>
      </c>
      <c r="BS25" s="397">
        <f t="shared" ca="1" si="62"/>
        <v>5000</v>
      </c>
      <c r="BT25" s="397" t="str">
        <f t="shared" ca="1" si="63"/>
        <v>1|8|15,1|2|150000</v>
      </c>
      <c r="BU25" s="397">
        <f t="shared" ca="1" si="64"/>
        <v>0</v>
      </c>
      <c r="BV25" s="397">
        <f t="shared" ca="1" si="65"/>
        <v>0</v>
      </c>
      <c r="BW25" s="397">
        <f t="shared" ca="1" si="66"/>
        <v>0</v>
      </c>
      <c r="BX25" s="397">
        <f t="shared" ca="1" si="67"/>
        <v>0</v>
      </c>
      <c r="BY25" s="397">
        <f t="shared" ca="1" si="68"/>
        <v>0</v>
      </c>
      <c r="BZ25" s="397">
        <f t="shared" ca="1" si="69"/>
        <v>0</v>
      </c>
      <c r="CA25" s="397">
        <f t="shared" ca="1" si="70"/>
        <v>0</v>
      </c>
      <c r="CB25" s="397">
        <f t="shared" ca="1" si="71"/>
        <v>0</v>
      </c>
      <c r="CC25" s="397">
        <f t="shared" ca="1" si="72"/>
        <v>0</v>
      </c>
      <c r="CD25" s="397">
        <f t="shared" ca="1" si="73"/>
        <v>0</v>
      </c>
      <c r="CE25" s="397">
        <f t="shared" ca="1" si="74"/>
        <v>0</v>
      </c>
      <c r="CF25" s="397">
        <f t="shared" ca="1" si="75"/>
        <v>0</v>
      </c>
      <c r="CG25" s="397">
        <f t="shared" ca="1" si="76"/>
        <v>0</v>
      </c>
      <c r="CH25" s="397">
        <f t="shared" ca="1" si="77"/>
        <v>0</v>
      </c>
      <c r="CI25" s="397">
        <f t="shared" ca="1" si="78"/>
        <v>0</v>
      </c>
      <c r="CJ25" s="397">
        <f t="shared" ca="1" si="79"/>
        <v>0</v>
      </c>
      <c r="CK25" s="397">
        <f t="shared" ca="1" si="80"/>
        <v>0</v>
      </c>
      <c r="CL25" s="397">
        <f t="shared" ca="1" si="81"/>
        <v>0</v>
      </c>
      <c r="CM25" s="397">
        <f t="shared" ca="1" si="82"/>
        <v>0</v>
      </c>
      <c r="CN25" s="397">
        <f t="shared" ca="1" si="83"/>
        <v>0</v>
      </c>
      <c r="CO25" s="397">
        <f t="shared" ca="1" si="84"/>
        <v>0</v>
      </c>
      <c r="CP25" s="397">
        <f t="shared" ca="1" si="85"/>
        <v>0</v>
      </c>
      <c r="CQ25" s="397">
        <f t="shared" ca="1" si="86"/>
        <v>0</v>
      </c>
      <c r="CR25" s="397">
        <f t="shared" ca="1" si="87"/>
        <v>0</v>
      </c>
      <c r="CS25" s="397">
        <f t="shared" ca="1" si="88"/>
        <v>0</v>
      </c>
      <c r="CT25" s="397">
        <f t="shared" ca="1" si="89"/>
        <v>0</v>
      </c>
      <c r="CU25" s="397">
        <f t="shared" ca="1" si="90"/>
        <v>0</v>
      </c>
      <c r="CV25" s="397">
        <f t="shared" ca="1" si="91"/>
        <v>0</v>
      </c>
      <c r="CW25" s="397">
        <f t="shared" ca="1" si="92"/>
        <v>0</v>
      </c>
      <c r="CX25" s="397">
        <f t="shared" ca="1" si="93"/>
        <v>0</v>
      </c>
      <c r="CY25" s="397">
        <f t="shared" ca="1" si="94"/>
        <v>0</v>
      </c>
      <c r="CZ25" s="397">
        <f t="shared" ca="1" si="95"/>
        <v>0</v>
      </c>
      <c r="DA25" s="397">
        <f t="shared" ca="1" si="96"/>
        <v>0</v>
      </c>
      <c r="DB25" s="397">
        <f t="shared" ca="1" si="97"/>
        <v>0</v>
      </c>
      <c r="DC25" s="397">
        <f t="shared" ca="1" si="98"/>
        <v>0</v>
      </c>
      <c r="DD25" s="397">
        <f t="shared" ca="1" si="99"/>
        <v>0</v>
      </c>
      <c r="DE25" s="397">
        <f t="shared" ca="1" si="100"/>
        <v>0</v>
      </c>
      <c r="DF25" s="397">
        <f t="shared" ca="1" si="101"/>
        <v>0</v>
      </c>
      <c r="DG25" s="397">
        <f t="shared" ca="1" si="102"/>
        <v>0</v>
      </c>
      <c r="DH25" s="397">
        <f t="shared" ca="1" si="103"/>
        <v>0</v>
      </c>
      <c r="DJ25" s="125" t="s">
        <v>1743</v>
      </c>
      <c r="DK25" s="125" t="s">
        <v>1744</v>
      </c>
      <c r="DL25" s="393">
        <v>500</v>
      </c>
      <c r="DN25" s="84" t="s">
        <v>836</v>
      </c>
      <c r="DR25" s="40" t="s">
        <v>1543</v>
      </c>
      <c r="DS25" s="11">
        <f t="shared" si="0"/>
        <v>1</v>
      </c>
      <c r="DT25" s="11">
        <f t="shared" si="1"/>
        <v>8</v>
      </c>
      <c r="DU25" s="41">
        <v>1</v>
      </c>
      <c r="DV25" s="40" t="s">
        <v>412</v>
      </c>
      <c r="DW25" s="11">
        <f t="shared" si="2"/>
        <v>2</v>
      </c>
      <c r="DX25" s="11">
        <f t="shared" si="3"/>
        <v>1001</v>
      </c>
      <c r="DY25" s="41">
        <v>2</v>
      </c>
      <c r="EC25" s="382" t="str">
        <f>'抽奖|MoonBless'!DN25</f>
        <v>红包【发】</v>
      </c>
      <c r="ED25" s="382">
        <f>'抽奖|MoonBless'!DO25</f>
        <v>1</v>
      </c>
      <c r="EE25" s="382">
        <f>'抽奖|MoonBless'!DP25</f>
        <v>20</v>
      </c>
      <c r="EF25" s="382">
        <f>'抽奖|MoonBless'!DQ25</f>
        <v>2</v>
      </c>
      <c r="EG25" s="382">
        <f>'抽奖|MoonBless'!DR25</f>
        <v>1303</v>
      </c>
    </row>
    <row r="26" spans="1:137" x14ac:dyDescent="0.35">
      <c r="A26" s="125">
        <v>22</v>
      </c>
      <c r="B26" s="125">
        <v>1</v>
      </c>
      <c r="C26" s="125">
        <v>3</v>
      </c>
      <c r="D26" s="84">
        <v>20</v>
      </c>
      <c r="E26" s="125" t="s">
        <v>889</v>
      </c>
      <c r="F26" s="84" t="s">
        <v>890</v>
      </c>
      <c r="G26" s="392" t="s">
        <v>891</v>
      </c>
      <c r="H26" s="84" t="s">
        <v>892</v>
      </c>
      <c r="I26" s="392" t="s">
        <v>893</v>
      </c>
      <c r="K26" s="1">
        <v>1005</v>
      </c>
      <c r="M26" s="397">
        <f t="shared" ca="1" si="4"/>
        <v>1</v>
      </c>
      <c r="N26" s="397" t="str">
        <f t="shared" ca="1" si="5"/>
        <v>1|8|1,2|1001|1</v>
      </c>
      <c r="O26" s="397">
        <f t="shared" ca="1" si="6"/>
        <v>3</v>
      </c>
      <c r="P26" s="397" t="str">
        <f t="shared" ca="1" si="7"/>
        <v>1|8|1,2|1001|1</v>
      </c>
      <c r="Q26" s="397">
        <f t="shared" ca="1" si="8"/>
        <v>5</v>
      </c>
      <c r="R26" s="397" t="str">
        <f t="shared" ca="1" si="9"/>
        <v>1|8|1,2|1001|1</v>
      </c>
      <c r="S26" s="397">
        <f t="shared" ca="1" si="10"/>
        <v>10</v>
      </c>
      <c r="T26" s="397" t="str">
        <f t="shared" ca="1" si="11"/>
        <v>1|8|1,2|1001|1</v>
      </c>
      <c r="U26" s="397">
        <f t="shared" ca="1" si="12"/>
        <v>20</v>
      </c>
      <c r="V26" s="397" t="str">
        <f t="shared" ca="1" si="13"/>
        <v>1|8|1,2|1001|1</v>
      </c>
      <c r="W26" s="397">
        <f t="shared" ca="1" si="14"/>
        <v>30</v>
      </c>
      <c r="X26" s="397" t="str">
        <f t="shared" ca="1" si="15"/>
        <v>1|8|2,2|1001|1</v>
      </c>
      <c r="Y26" s="397">
        <f t="shared" ca="1" si="16"/>
        <v>50</v>
      </c>
      <c r="Z26" s="397" t="str">
        <f t="shared" ca="1" si="17"/>
        <v>1|8|2,2|1001|1</v>
      </c>
      <c r="AA26" s="397">
        <f t="shared" ca="1" si="18"/>
        <v>100</v>
      </c>
      <c r="AB26" s="397" t="str">
        <f t="shared" ca="1" si="19"/>
        <v>1|8|2,2|1001|1</v>
      </c>
      <c r="AC26" s="397">
        <f t="shared" ca="1" si="20"/>
        <v>200</v>
      </c>
      <c r="AD26" s="397" t="str">
        <f t="shared" ca="1" si="21"/>
        <v>1|8|2,2|1001|1</v>
      </c>
      <c r="AE26" s="397">
        <f t="shared" ca="1" si="22"/>
        <v>300</v>
      </c>
      <c r="AF26" s="397" t="str">
        <f t="shared" ca="1" si="23"/>
        <v>1|8|2,2|1001|1</v>
      </c>
      <c r="AG26" s="397">
        <f t="shared" ca="1" si="24"/>
        <v>400</v>
      </c>
      <c r="AH26" s="397" t="str">
        <f t="shared" ca="1" si="25"/>
        <v>1|8|3,2|1001|2</v>
      </c>
      <c r="AI26" s="397">
        <f t="shared" ca="1" si="26"/>
        <v>500</v>
      </c>
      <c r="AJ26" s="397" t="str">
        <f t="shared" ca="1" si="27"/>
        <v>1|8|3,2|1001|2</v>
      </c>
      <c r="AK26" s="397">
        <f t="shared" ca="1" si="28"/>
        <v>600</v>
      </c>
      <c r="AL26" s="397" t="str">
        <f t="shared" ca="1" si="29"/>
        <v>1|8|3,2|1001|2</v>
      </c>
      <c r="AM26" s="397">
        <f t="shared" ca="1" si="30"/>
        <v>700</v>
      </c>
      <c r="AN26" s="397" t="str">
        <f t="shared" ca="1" si="31"/>
        <v>1|8|3,2|1001|2</v>
      </c>
      <c r="AO26" s="397">
        <f t="shared" ca="1" si="32"/>
        <v>800</v>
      </c>
      <c r="AP26" s="397" t="str">
        <f t="shared" ca="1" si="33"/>
        <v>1|8|3,2|1001|2</v>
      </c>
      <c r="AQ26" s="397">
        <f t="shared" ca="1" si="34"/>
        <v>900</v>
      </c>
      <c r="AR26" s="397" t="str">
        <f t="shared" ca="1" si="35"/>
        <v>1|8|4,2|1001|2</v>
      </c>
      <c r="AS26" s="397">
        <f t="shared" ca="1" si="36"/>
        <v>1000</v>
      </c>
      <c r="AT26" s="397" t="str">
        <f t="shared" ca="1" si="37"/>
        <v>1|8|4,2|1001|2</v>
      </c>
      <c r="AU26" s="397">
        <f t="shared" ca="1" si="38"/>
        <v>1200</v>
      </c>
      <c r="AV26" s="397" t="str">
        <f t="shared" ca="1" si="39"/>
        <v>1|8|4,2|1001|2</v>
      </c>
      <c r="AW26" s="397">
        <f t="shared" ca="1" si="40"/>
        <v>1400</v>
      </c>
      <c r="AX26" s="397" t="str">
        <f t="shared" ca="1" si="41"/>
        <v>1|8|4,2|1001|2</v>
      </c>
      <c r="AY26" s="397">
        <f t="shared" ca="1" si="42"/>
        <v>1600</v>
      </c>
      <c r="AZ26" s="397" t="str">
        <f t="shared" ca="1" si="43"/>
        <v>1|8|4,2|1001|2</v>
      </c>
      <c r="BA26" s="397">
        <f t="shared" ca="1" si="44"/>
        <v>1800</v>
      </c>
      <c r="BB26" s="397" t="str">
        <f t="shared" ca="1" si="45"/>
        <v>1|8|5,2|1001|3</v>
      </c>
      <c r="BC26" s="397">
        <f t="shared" ca="1" si="46"/>
        <v>2000</v>
      </c>
      <c r="BD26" s="397" t="str">
        <f t="shared" ca="1" si="47"/>
        <v>1|8|5,2|1001|3</v>
      </c>
      <c r="BE26" s="397">
        <f t="shared" ca="1" si="48"/>
        <v>2200</v>
      </c>
      <c r="BF26" s="397" t="str">
        <f t="shared" ca="1" si="49"/>
        <v>1|8|5,2|1001|3</v>
      </c>
      <c r="BG26" s="397">
        <f t="shared" ca="1" si="50"/>
        <v>2400</v>
      </c>
      <c r="BH26" s="397" t="str">
        <f t="shared" ca="1" si="51"/>
        <v>1|8|5,2|1001|3</v>
      </c>
      <c r="BI26" s="397">
        <f t="shared" ca="1" si="52"/>
        <v>2600</v>
      </c>
      <c r="BJ26" s="397" t="str">
        <f t="shared" ca="1" si="53"/>
        <v>1|8|5,2|1001|3</v>
      </c>
      <c r="BK26" s="397">
        <f t="shared" ca="1" si="54"/>
        <v>2800</v>
      </c>
      <c r="BL26" s="397" t="str">
        <f t="shared" ca="1" si="55"/>
        <v>1|8|6,2|1001|3</v>
      </c>
      <c r="BM26" s="397">
        <f t="shared" ca="1" si="56"/>
        <v>3000</v>
      </c>
      <c r="BN26" s="397" t="str">
        <f t="shared" ca="1" si="57"/>
        <v>1|8|6,2|1001|3</v>
      </c>
      <c r="BO26" s="397">
        <f t="shared" ca="1" si="58"/>
        <v>3500</v>
      </c>
      <c r="BP26" s="397" t="str">
        <f t="shared" ca="1" si="59"/>
        <v>1|8|6,2|1001|3</v>
      </c>
      <c r="BQ26" s="397">
        <f t="shared" ca="1" si="60"/>
        <v>4000</v>
      </c>
      <c r="BR26" s="397" t="str">
        <f t="shared" ca="1" si="61"/>
        <v>1|8|6,2|1001|3</v>
      </c>
      <c r="BS26" s="397">
        <f t="shared" ca="1" si="62"/>
        <v>4500</v>
      </c>
      <c r="BT26" s="397" t="str">
        <f t="shared" ca="1" si="63"/>
        <v>1|8|6,2|1001|3</v>
      </c>
      <c r="BU26" s="397">
        <f t="shared" ca="1" si="64"/>
        <v>5000</v>
      </c>
      <c r="BV26" s="397" t="str">
        <f t="shared" ca="1" si="65"/>
        <v>1|8|7,2|1001|4</v>
      </c>
      <c r="BW26" s="397">
        <f t="shared" ca="1" si="66"/>
        <v>5500</v>
      </c>
      <c r="BX26" s="397" t="str">
        <f t="shared" ca="1" si="67"/>
        <v>1|8|7,2|1001|4</v>
      </c>
      <c r="BY26" s="397">
        <f t="shared" ca="1" si="68"/>
        <v>6000</v>
      </c>
      <c r="BZ26" s="397" t="str">
        <f t="shared" ca="1" si="69"/>
        <v>1|8|7,2|1001|4</v>
      </c>
      <c r="CA26" s="397">
        <f t="shared" ca="1" si="70"/>
        <v>6500</v>
      </c>
      <c r="CB26" s="397" t="str">
        <f t="shared" ca="1" si="71"/>
        <v>1|8|7,2|1001|4</v>
      </c>
      <c r="CC26" s="397">
        <f t="shared" ca="1" si="72"/>
        <v>7000</v>
      </c>
      <c r="CD26" s="397" t="str">
        <f t="shared" ca="1" si="73"/>
        <v>1|8|7,2|1001|4</v>
      </c>
      <c r="CE26" s="397">
        <f t="shared" ca="1" si="74"/>
        <v>7500</v>
      </c>
      <c r="CF26" s="397" t="str">
        <f t="shared" ca="1" si="75"/>
        <v>1|8|8,2|1001|4</v>
      </c>
      <c r="CG26" s="397">
        <f t="shared" ca="1" si="76"/>
        <v>8000</v>
      </c>
      <c r="CH26" s="397" t="str">
        <f t="shared" ca="1" si="77"/>
        <v>1|8|8,2|1001|4</v>
      </c>
      <c r="CI26" s="397">
        <f t="shared" ca="1" si="78"/>
        <v>8500</v>
      </c>
      <c r="CJ26" s="397" t="str">
        <f t="shared" ca="1" si="79"/>
        <v>1|8|8,2|1001|4</v>
      </c>
      <c r="CK26" s="397">
        <f t="shared" ca="1" si="80"/>
        <v>9000</v>
      </c>
      <c r="CL26" s="397" t="str">
        <f t="shared" ca="1" si="81"/>
        <v>1|8|8,2|1001|4</v>
      </c>
      <c r="CM26" s="397">
        <f t="shared" ca="1" si="82"/>
        <v>9500</v>
      </c>
      <c r="CN26" s="397" t="str">
        <f t="shared" ca="1" si="83"/>
        <v>1|8|8,2|1001|4</v>
      </c>
      <c r="CO26" s="397">
        <f t="shared" ca="1" si="84"/>
        <v>10000</v>
      </c>
      <c r="CP26" s="397" t="str">
        <f t="shared" ca="1" si="85"/>
        <v>1|8|9,2|1001|5</v>
      </c>
      <c r="CQ26" s="397">
        <f t="shared" ca="1" si="86"/>
        <v>0</v>
      </c>
      <c r="CR26" s="397">
        <f t="shared" ca="1" si="87"/>
        <v>0</v>
      </c>
      <c r="CS26" s="397">
        <f t="shared" ca="1" si="88"/>
        <v>0</v>
      </c>
      <c r="CT26" s="397">
        <f t="shared" ca="1" si="89"/>
        <v>0</v>
      </c>
      <c r="CU26" s="397">
        <f t="shared" ca="1" si="90"/>
        <v>0</v>
      </c>
      <c r="CV26" s="397">
        <f t="shared" ca="1" si="91"/>
        <v>0</v>
      </c>
      <c r="CW26" s="397">
        <f t="shared" ca="1" si="92"/>
        <v>0</v>
      </c>
      <c r="CX26" s="397">
        <f t="shared" ca="1" si="93"/>
        <v>0</v>
      </c>
      <c r="CY26" s="397">
        <f t="shared" ca="1" si="94"/>
        <v>0</v>
      </c>
      <c r="CZ26" s="397">
        <f t="shared" ca="1" si="95"/>
        <v>0</v>
      </c>
      <c r="DA26" s="397">
        <f t="shared" ca="1" si="96"/>
        <v>0</v>
      </c>
      <c r="DB26" s="397">
        <f t="shared" ca="1" si="97"/>
        <v>0</v>
      </c>
      <c r="DC26" s="397">
        <f t="shared" ca="1" si="98"/>
        <v>0</v>
      </c>
      <c r="DD26" s="397">
        <f t="shared" ca="1" si="99"/>
        <v>0</v>
      </c>
      <c r="DE26" s="397">
        <f t="shared" ca="1" si="100"/>
        <v>0</v>
      </c>
      <c r="DF26" s="397">
        <f t="shared" ca="1" si="101"/>
        <v>0</v>
      </c>
      <c r="DG26" s="397">
        <f t="shared" ca="1" si="102"/>
        <v>0</v>
      </c>
      <c r="DH26" s="397">
        <f t="shared" ca="1" si="103"/>
        <v>0</v>
      </c>
      <c r="DJ26" s="125" t="s">
        <v>1747</v>
      </c>
      <c r="DK26" s="125" t="s">
        <v>1748</v>
      </c>
      <c r="DN26" s="84" t="s">
        <v>854</v>
      </c>
      <c r="DR26" s="40" t="s">
        <v>1544</v>
      </c>
      <c r="DS26" s="11">
        <f t="shared" si="0"/>
        <v>1</v>
      </c>
      <c r="DT26" s="11">
        <f t="shared" si="1"/>
        <v>8</v>
      </c>
      <c r="DU26" s="41">
        <v>1</v>
      </c>
      <c r="DV26" s="40" t="s">
        <v>412</v>
      </c>
      <c r="DW26" s="11">
        <f t="shared" si="2"/>
        <v>2</v>
      </c>
      <c r="DX26" s="11">
        <f t="shared" si="3"/>
        <v>1001</v>
      </c>
      <c r="DY26" s="41">
        <v>2</v>
      </c>
      <c r="EC26" s="382" t="str">
        <f>'抽奖|MoonBless'!DN26</f>
        <v>红包【财】</v>
      </c>
      <c r="ED26" s="382">
        <f>'抽奖|MoonBless'!DO26</f>
        <v>1</v>
      </c>
      <c r="EE26" s="382">
        <f>'抽奖|MoonBless'!DP26</f>
        <v>20</v>
      </c>
      <c r="EF26" s="382">
        <f>'抽奖|MoonBless'!DQ26</f>
        <v>2</v>
      </c>
      <c r="EG26" s="382">
        <f>'抽奖|MoonBless'!DR26</f>
        <v>1304</v>
      </c>
    </row>
    <row r="27" spans="1:137" x14ac:dyDescent="0.35">
      <c r="A27" s="125">
        <v>23</v>
      </c>
      <c r="B27" s="125">
        <v>1</v>
      </c>
      <c r="C27" s="125">
        <v>3</v>
      </c>
      <c r="D27" s="84">
        <v>20</v>
      </c>
      <c r="E27" s="125" t="s">
        <v>894</v>
      </c>
      <c r="F27" s="84" t="s">
        <v>895</v>
      </c>
      <c r="G27" s="392" t="s">
        <v>896</v>
      </c>
      <c r="H27" s="84" t="s">
        <v>897</v>
      </c>
      <c r="I27" s="392" t="s">
        <v>898</v>
      </c>
      <c r="K27" s="1">
        <v>1006</v>
      </c>
      <c r="M27" s="397">
        <f t="shared" ca="1" si="4"/>
        <v>1</v>
      </c>
      <c r="N27" s="397" t="str">
        <f t="shared" ca="1" si="5"/>
        <v>1|8|2,2|1001|2</v>
      </c>
      <c r="O27" s="397">
        <f t="shared" ca="1" si="6"/>
        <v>3</v>
      </c>
      <c r="P27" s="397" t="str">
        <f t="shared" ca="1" si="7"/>
        <v>1|8|2,2|1001|2</v>
      </c>
      <c r="Q27" s="397">
        <f t="shared" ca="1" si="8"/>
        <v>5</v>
      </c>
      <c r="R27" s="397" t="str">
        <f t="shared" ca="1" si="9"/>
        <v>1|8|2,2|1001|2</v>
      </c>
      <c r="S27" s="397">
        <f t="shared" ca="1" si="10"/>
        <v>10</v>
      </c>
      <c r="T27" s="397" t="str">
        <f t="shared" ca="1" si="11"/>
        <v>1|8|2,2|1001|2</v>
      </c>
      <c r="U27" s="397">
        <f t="shared" ca="1" si="12"/>
        <v>20</v>
      </c>
      <c r="V27" s="397" t="str">
        <f t="shared" ca="1" si="13"/>
        <v>1|8|2,2|1001|2</v>
      </c>
      <c r="W27" s="397">
        <f t="shared" ca="1" si="14"/>
        <v>30</v>
      </c>
      <c r="X27" s="397" t="str">
        <f t="shared" ca="1" si="15"/>
        <v>1|8|4,2|1001|2</v>
      </c>
      <c r="Y27" s="397">
        <f t="shared" ca="1" si="16"/>
        <v>50</v>
      </c>
      <c r="Z27" s="397" t="str">
        <f t="shared" ca="1" si="17"/>
        <v>1|8|4,2|1001|2</v>
      </c>
      <c r="AA27" s="397">
        <f t="shared" ca="1" si="18"/>
        <v>100</v>
      </c>
      <c r="AB27" s="397" t="str">
        <f t="shared" ca="1" si="19"/>
        <v>1|8|4,2|1001|2</v>
      </c>
      <c r="AC27" s="397">
        <f t="shared" ca="1" si="20"/>
        <v>200</v>
      </c>
      <c r="AD27" s="397" t="str">
        <f t="shared" ca="1" si="21"/>
        <v>1|8|4,2|1001|2</v>
      </c>
      <c r="AE27" s="397">
        <f t="shared" ca="1" si="22"/>
        <v>300</v>
      </c>
      <c r="AF27" s="397" t="str">
        <f t="shared" ca="1" si="23"/>
        <v>1|8|4,2|1001|2</v>
      </c>
      <c r="AG27" s="397">
        <f t="shared" ca="1" si="24"/>
        <v>400</v>
      </c>
      <c r="AH27" s="397" t="str">
        <f t="shared" ca="1" si="25"/>
        <v>1|8|6,2|1001|3</v>
      </c>
      <c r="AI27" s="397">
        <f t="shared" ca="1" si="26"/>
        <v>500</v>
      </c>
      <c r="AJ27" s="397" t="str">
        <f t="shared" ca="1" si="27"/>
        <v>1|8|6,2|1001|3</v>
      </c>
      <c r="AK27" s="397">
        <f t="shared" ca="1" si="28"/>
        <v>600</v>
      </c>
      <c r="AL27" s="397" t="str">
        <f t="shared" ca="1" si="29"/>
        <v>1|8|6,2|1001|3</v>
      </c>
      <c r="AM27" s="397">
        <f t="shared" ca="1" si="30"/>
        <v>700</v>
      </c>
      <c r="AN27" s="397" t="str">
        <f t="shared" ca="1" si="31"/>
        <v>1|8|6,2|1001|3</v>
      </c>
      <c r="AO27" s="397">
        <f t="shared" ca="1" si="32"/>
        <v>800</v>
      </c>
      <c r="AP27" s="397" t="str">
        <f t="shared" ca="1" si="33"/>
        <v>1|8|6,2|1001|3</v>
      </c>
      <c r="AQ27" s="397">
        <f t="shared" ca="1" si="34"/>
        <v>900</v>
      </c>
      <c r="AR27" s="397" t="str">
        <f t="shared" ca="1" si="35"/>
        <v>1|8|8,2|1001|3</v>
      </c>
      <c r="AS27" s="397">
        <f t="shared" ca="1" si="36"/>
        <v>1000</v>
      </c>
      <c r="AT27" s="397" t="str">
        <f t="shared" ca="1" si="37"/>
        <v>1|8|8,2|1001|3</v>
      </c>
      <c r="AU27" s="397">
        <f t="shared" ca="1" si="38"/>
        <v>1200</v>
      </c>
      <c r="AV27" s="397" t="str">
        <f t="shared" ca="1" si="39"/>
        <v>1|8|8,2|1001|3</v>
      </c>
      <c r="AW27" s="397">
        <f t="shared" ca="1" si="40"/>
        <v>1400</v>
      </c>
      <c r="AX27" s="397" t="str">
        <f t="shared" ca="1" si="41"/>
        <v>1|8|8,2|1001|3</v>
      </c>
      <c r="AY27" s="397">
        <f t="shared" ca="1" si="42"/>
        <v>1600</v>
      </c>
      <c r="AZ27" s="397" t="str">
        <f t="shared" ca="1" si="43"/>
        <v>1|8|8,2|1001|3</v>
      </c>
      <c r="BA27" s="397">
        <f t="shared" ca="1" si="44"/>
        <v>1800</v>
      </c>
      <c r="BB27" s="397" t="str">
        <f t="shared" ca="1" si="45"/>
        <v>1|8|10,2|1001|4</v>
      </c>
      <c r="BC27" s="397">
        <f t="shared" ca="1" si="46"/>
        <v>2000</v>
      </c>
      <c r="BD27" s="397" t="str">
        <f t="shared" ca="1" si="47"/>
        <v>1|8|10,2|1001|4</v>
      </c>
      <c r="BE27" s="397">
        <f t="shared" ca="1" si="48"/>
        <v>2200</v>
      </c>
      <c r="BF27" s="397" t="str">
        <f t="shared" ca="1" si="49"/>
        <v>1|8|10,2|1001|4</v>
      </c>
      <c r="BG27" s="397">
        <f t="shared" ca="1" si="50"/>
        <v>2400</v>
      </c>
      <c r="BH27" s="397" t="str">
        <f t="shared" ca="1" si="51"/>
        <v>1|8|10,2|1001|4</v>
      </c>
      <c r="BI27" s="397">
        <f t="shared" ca="1" si="52"/>
        <v>2600</v>
      </c>
      <c r="BJ27" s="397" t="str">
        <f t="shared" ca="1" si="53"/>
        <v>1|8|10,2|1001|4</v>
      </c>
      <c r="BK27" s="397">
        <f t="shared" ca="1" si="54"/>
        <v>2800</v>
      </c>
      <c r="BL27" s="397" t="str">
        <f t="shared" ca="1" si="55"/>
        <v>1|8|12,2|1001|4</v>
      </c>
      <c r="BM27" s="397">
        <f t="shared" ca="1" si="56"/>
        <v>3000</v>
      </c>
      <c r="BN27" s="397" t="str">
        <f t="shared" ca="1" si="57"/>
        <v>1|8|12,2|1001|4</v>
      </c>
      <c r="BO27" s="397">
        <f t="shared" ca="1" si="58"/>
        <v>3500</v>
      </c>
      <c r="BP27" s="397" t="str">
        <f t="shared" ca="1" si="59"/>
        <v>1|8|12,2|1001|4</v>
      </c>
      <c r="BQ27" s="397">
        <f t="shared" ca="1" si="60"/>
        <v>4000</v>
      </c>
      <c r="BR27" s="397" t="str">
        <f t="shared" ca="1" si="61"/>
        <v>1|8|12,2|1001|4</v>
      </c>
      <c r="BS27" s="397">
        <f t="shared" ca="1" si="62"/>
        <v>4500</v>
      </c>
      <c r="BT27" s="397" t="str">
        <f t="shared" ca="1" si="63"/>
        <v>1|8|12,2|1001|4</v>
      </c>
      <c r="BU27" s="397">
        <f t="shared" ca="1" si="64"/>
        <v>5000</v>
      </c>
      <c r="BV27" s="397" t="str">
        <f t="shared" ca="1" si="65"/>
        <v>1|8|14,2|1001|5</v>
      </c>
      <c r="BW27" s="397">
        <f t="shared" ca="1" si="66"/>
        <v>5500</v>
      </c>
      <c r="BX27" s="397" t="str">
        <f t="shared" ca="1" si="67"/>
        <v>1|8|14,2|1001|5</v>
      </c>
      <c r="BY27" s="397">
        <f t="shared" ca="1" si="68"/>
        <v>6000</v>
      </c>
      <c r="BZ27" s="397" t="str">
        <f t="shared" ca="1" si="69"/>
        <v>1|8|14,2|1001|5</v>
      </c>
      <c r="CA27" s="397">
        <f t="shared" ca="1" si="70"/>
        <v>6500</v>
      </c>
      <c r="CB27" s="397" t="str">
        <f t="shared" ca="1" si="71"/>
        <v>1|8|14,2|1001|5</v>
      </c>
      <c r="CC27" s="397">
        <f t="shared" ca="1" si="72"/>
        <v>7000</v>
      </c>
      <c r="CD27" s="397" t="str">
        <f t="shared" ca="1" si="73"/>
        <v>1|8|14,2|1001|5</v>
      </c>
      <c r="CE27" s="397">
        <f t="shared" ca="1" si="74"/>
        <v>7500</v>
      </c>
      <c r="CF27" s="397" t="str">
        <f t="shared" ca="1" si="75"/>
        <v>1|8|16,2|1001|5</v>
      </c>
      <c r="CG27" s="397">
        <f t="shared" ca="1" si="76"/>
        <v>8000</v>
      </c>
      <c r="CH27" s="397" t="str">
        <f t="shared" ca="1" si="77"/>
        <v>1|8|16,2|1001|5</v>
      </c>
      <c r="CI27" s="397">
        <f t="shared" ca="1" si="78"/>
        <v>8500</v>
      </c>
      <c r="CJ27" s="397" t="str">
        <f t="shared" ca="1" si="79"/>
        <v>1|8|16,2|1001|5</v>
      </c>
      <c r="CK27" s="397">
        <f t="shared" ca="1" si="80"/>
        <v>9000</v>
      </c>
      <c r="CL27" s="397" t="str">
        <f t="shared" ca="1" si="81"/>
        <v>1|8|16,2|1001|5</v>
      </c>
      <c r="CM27" s="397">
        <f t="shared" ca="1" si="82"/>
        <v>9500</v>
      </c>
      <c r="CN27" s="397" t="str">
        <f t="shared" ca="1" si="83"/>
        <v>1|8|16,2|1001|5</v>
      </c>
      <c r="CO27" s="397">
        <f t="shared" ca="1" si="84"/>
        <v>10000</v>
      </c>
      <c r="CP27" s="397" t="str">
        <f t="shared" ca="1" si="85"/>
        <v>1|8|18,2|1001|6</v>
      </c>
      <c r="CQ27" s="397">
        <f t="shared" ca="1" si="86"/>
        <v>0</v>
      </c>
      <c r="CR27" s="397">
        <f t="shared" ca="1" si="87"/>
        <v>0</v>
      </c>
      <c r="CS27" s="397">
        <f t="shared" ca="1" si="88"/>
        <v>0</v>
      </c>
      <c r="CT27" s="397">
        <f t="shared" ca="1" si="89"/>
        <v>0</v>
      </c>
      <c r="CU27" s="397">
        <f t="shared" ca="1" si="90"/>
        <v>0</v>
      </c>
      <c r="CV27" s="397">
        <f t="shared" ca="1" si="91"/>
        <v>0</v>
      </c>
      <c r="CW27" s="397">
        <f t="shared" ca="1" si="92"/>
        <v>0</v>
      </c>
      <c r="CX27" s="397">
        <f t="shared" ca="1" si="93"/>
        <v>0</v>
      </c>
      <c r="CY27" s="397">
        <f t="shared" ca="1" si="94"/>
        <v>0</v>
      </c>
      <c r="CZ27" s="397">
        <f t="shared" ca="1" si="95"/>
        <v>0</v>
      </c>
      <c r="DA27" s="397">
        <f t="shared" ca="1" si="96"/>
        <v>0</v>
      </c>
      <c r="DB27" s="397">
        <f t="shared" ca="1" si="97"/>
        <v>0</v>
      </c>
      <c r="DC27" s="397">
        <f t="shared" ca="1" si="98"/>
        <v>0</v>
      </c>
      <c r="DD27" s="397">
        <f t="shared" ca="1" si="99"/>
        <v>0</v>
      </c>
      <c r="DE27" s="397">
        <f t="shared" ca="1" si="100"/>
        <v>0</v>
      </c>
      <c r="DF27" s="397">
        <f t="shared" ca="1" si="101"/>
        <v>0</v>
      </c>
      <c r="DG27" s="397">
        <f t="shared" ca="1" si="102"/>
        <v>0</v>
      </c>
      <c r="DH27" s="397">
        <f t="shared" ca="1" si="103"/>
        <v>0</v>
      </c>
      <c r="DJ27" s="125" t="s">
        <v>1749</v>
      </c>
      <c r="DK27" s="125" t="s">
        <v>1750</v>
      </c>
      <c r="DN27" s="84" t="s">
        <v>836</v>
      </c>
      <c r="DR27" s="40" t="s">
        <v>1545</v>
      </c>
      <c r="DS27" s="11">
        <f t="shared" si="0"/>
        <v>1</v>
      </c>
      <c r="DT27" s="11">
        <f t="shared" si="1"/>
        <v>8</v>
      </c>
      <c r="DU27" s="41">
        <v>1</v>
      </c>
      <c r="DV27" s="40" t="s">
        <v>412</v>
      </c>
      <c r="DW27" s="11">
        <f t="shared" si="2"/>
        <v>2</v>
      </c>
      <c r="DX27" s="11">
        <f t="shared" si="3"/>
        <v>1001</v>
      </c>
      <c r="DY27" s="41">
        <v>2</v>
      </c>
      <c r="EC27" s="382" t="str">
        <f>'抽奖|MoonBless'!DN27</f>
        <v>双轮</v>
      </c>
      <c r="ED27" s="382">
        <f>'抽奖|MoonBless'!DO27</f>
        <v>30</v>
      </c>
      <c r="EE27" s="382">
        <f>'抽奖|MoonBless'!DP27</f>
        <v>600</v>
      </c>
      <c r="EF27" s="382">
        <f>'抽奖|MoonBless'!DQ27</f>
        <v>2</v>
      </c>
      <c r="EG27" s="382">
        <f>'抽奖|MoonBless'!DR27</f>
        <v>1500</v>
      </c>
    </row>
    <row r="28" spans="1:137" x14ac:dyDescent="0.35">
      <c r="A28" s="125">
        <v>24</v>
      </c>
      <c r="B28" s="125">
        <v>1</v>
      </c>
      <c r="C28" s="125">
        <v>3</v>
      </c>
      <c r="D28" s="84">
        <v>20</v>
      </c>
      <c r="E28" s="125" t="s">
        <v>899</v>
      </c>
      <c r="F28" s="84" t="s">
        <v>900</v>
      </c>
      <c r="G28" s="392" t="s">
        <v>901</v>
      </c>
      <c r="H28" s="84" t="s">
        <v>902</v>
      </c>
      <c r="I28" s="392" t="s">
        <v>903</v>
      </c>
      <c r="K28" s="1">
        <v>1007</v>
      </c>
      <c r="M28" s="397">
        <f t="shared" ca="1" si="4"/>
        <v>1</v>
      </c>
      <c r="N28" s="397" t="str">
        <f t="shared" ca="1" si="5"/>
        <v>1|8|3,2|1003|1</v>
      </c>
      <c r="O28" s="397">
        <f t="shared" ca="1" si="6"/>
        <v>3</v>
      </c>
      <c r="P28" s="397" t="str">
        <f t="shared" ca="1" si="7"/>
        <v>1|8|3,2|1003|1</v>
      </c>
      <c r="Q28" s="397">
        <f t="shared" ca="1" si="8"/>
        <v>5</v>
      </c>
      <c r="R28" s="397" t="str">
        <f t="shared" ca="1" si="9"/>
        <v>1|8|3,2|1003|1</v>
      </c>
      <c r="S28" s="397">
        <f t="shared" ca="1" si="10"/>
        <v>10</v>
      </c>
      <c r="T28" s="397" t="str">
        <f t="shared" ca="1" si="11"/>
        <v>1|8|3,2|1003|1</v>
      </c>
      <c r="U28" s="397">
        <f t="shared" ca="1" si="12"/>
        <v>20</v>
      </c>
      <c r="V28" s="397" t="str">
        <f t="shared" ca="1" si="13"/>
        <v>1|8|3,2|1003|1</v>
      </c>
      <c r="W28" s="397">
        <f t="shared" ca="1" si="14"/>
        <v>30</v>
      </c>
      <c r="X28" s="397" t="str">
        <f t="shared" ca="1" si="15"/>
        <v>1|8|6,2|1003|1</v>
      </c>
      <c r="Y28" s="397">
        <f t="shared" ca="1" si="16"/>
        <v>50</v>
      </c>
      <c r="Z28" s="397" t="str">
        <f t="shared" ca="1" si="17"/>
        <v>1|8|6,2|1003|1</v>
      </c>
      <c r="AA28" s="397">
        <f t="shared" ca="1" si="18"/>
        <v>100</v>
      </c>
      <c r="AB28" s="397" t="str">
        <f t="shared" ca="1" si="19"/>
        <v>1|8|6,2|1003|1</v>
      </c>
      <c r="AC28" s="397">
        <f t="shared" ca="1" si="20"/>
        <v>200</v>
      </c>
      <c r="AD28" s="397" t="str">
        <f t="shared" ca="1" si="21"/>
        <v>1|8|6,2|1003|1</v>
      </c>
      <c r="AE28" s="397">
        <f t="shared" ca="1" si="22"/>
        <v>300</v>
      </c>
      <c r="AF28" s="397" t="str">
        <f t="shared" ca="1" si="23"/>
        <v>1|8|6,2|1003|1</v>
      </c>
      <c r="AG28" s="397">
        <f t="shared" ca="1" si="24"/>
        <v>400</v>
      </c>
      <c r="AH28" s="397" t="str">
        <f t="shared" ca="1" si="25"/>
        <v>1|8|9,2|1003|2</v>
      </c>
      <c r="AI28" s="397">
        <f t="shared" ca="1" si="26"/>
        <v>500</v>
      </c>
      <c r="AJ28" s="397" t="str">
        <f t="shared" ca="1" si="27"/>
        <v>1|8|9,2|1003|2</v>
      </c>
      <c r="AK28" s="397">
        <f t="shared" ca="1" si="28"/>
        <v>600</v>
      </c>
      <c r="AL28" s="397" t="str">
        <f t="shared" ca="1" si="29"/>
        <v>1|8|9,2|1003|2</v>
      </c>
      <c r="AM28" s="397">
        <f t="shared" ca="1" si="30"/>
        <v>700</v>
      </c>
      <c r="AN28" s="397" t="str">
        <f t="shared" ca="1" si="31"/>
        <v>1|8|9,2|1003|2</v>
      </c>
      <c r="AO28" s="397">
        <f t="shared" ca="1" si="32"/>
        <v>800</v>
      </c>
      <c r="AP28" s="397" t="str">
        <f t="shared" ca="1" si="33"/>
        <v>1|8|9,2|1003|2</v>
      </c>
      <c r="AQ28" s="397">
        <f t="shared" ca="1" si="34"/>
        <v>900</v>
      </c>
      <c r="AR28" s="397" t="str">
        <f t="shared" ca="1" si="35"/>
        <v>1|8|12,2|1003|2</v>
      </c>
      <c r="AS28" s="397">
        <f t="shared" ca="1" si="36"/>
        <v>1000</v>
      </c>
      <c r="AT28" s="397" t="str">
        <f t="shared" ca="1" si="37"/>
        <v>1|8|12,2|1003|2</v>
      </c>
      <c r="AU28" s="397">
        <f t="shared" ca="1" si="38"/>
        <v>1200</v>
      </c>
      <c r="AV28" s="397" t="str">
        <f t="shared" ca="1" si="39"/>
        <v>1|8|12,2|1003|2</v>
      </c>
      <c r="AW28" s="397">
        <f t="shared" ca="1" si="40"/>
        <v>1400</v>
      </c>
      <c r="AX28" s="397" t="str">
        <f t="shared" ca="1" si="41"/>
        <v>1|8|12,2|1003|2</v>
      </c>
      <c r="AY28" s="397">
        <f t="shared" ca="1" si="42"/>
        <v>1600</v>
      </c>
      <c r="AZ28" s="397" t="str">
        <f t="shared" ca="1" si="43"/>
        <v>1|8|12,2|1003|2</v>
      </c>
      <c r="BA28" s="397">
        <f t="shared" ca="1" si="44"/>
        <v>1800</v>
      </c>
      <c r="BB28" s="397" t="str">
        <f t="shared" ca="1" si="45"/>
        <v>1|8|15,2|1003|3</v>
      </c>
      <c r="BC28" s="397">
        <f t="shared" ca="1" si="46"/>
        <v>2000</v>
      </c>
      <c r="BD28" s="397" t="str">
        <f t="shared" ca="1" si="47"/>
        <v>1|8|15,2|1003|3</v>
      </c>
      <c r="BE28" s="397">
        <f t="shared" ca="1" si="48"/>
        <v>2200</v>
      </c>
      <c r="BF28" s="397" t="str">
        <f t="shared" ca="1" si="49"/>
        <v>1|8|15,2|1003|3</v>
      </c>
      <c r="BG28" s="397">
        <f t="shared" ca="1" si="50"/>
        <v>2400</v>
      </c>
      <c r="BH28" s="397" t="str">
        <f t="shared" ca="1" si="51"/>
        <v>1|8|15,2|1003|3</v>
      </c>
      <c r="BI28" s="397">
        <f t="shared" ca="1" si="52"/>
        <v>2600</v>
      </c>
      <c r="BJ28" s="397" t="str">
        <f t="shared" ca="1" si="53"/>
        <v>1|8|15,2|1003|3</v>
      </c>
      <c r="BK28" s="397">
        <f t="shared" ca="1" si="54"/>
        <v>2800</v>
      </c>
      <c r="BL28" s="397" t="str">
        <f t="shared" ca="1" si="55"/>
        <v>1|8|18,2|1003|3</v>
      </c>
      <c r="BM28" s="397">
        <f t="shared" ca="1" si="56"/>
        <v>3000</v>
      </c>
      <c r="BN28" s="397" t="str">
        <f t="shared" ca="1" si="57"/>
        <v>1|8|18,2|1003|3</v>
      </c>
      <c r="BO28" s="397">
        <f t="shared" ca="1" si="58"/>
        <v>3500</v>
      </c>
      <c r="BP28" s="397" t="str">
        <f t="shared" ca="1" si="59"/>
        <v>1|8|18,2|1003|3</v>
      </c>
      <c r="BQ28" s="397">
        <f t="shared" ca="1" si="60"/>
        <v>4000</v>
      </c>
      <c r="BR28" s="397" t="str">
        <f t="shared" ca="1" si="61"/>
        <v>1|8|18,2|1003|3</v>
      </c>
      <c r="BS28" s="397">
        <f t="shared" ca="1" si="62"/>
        <v>4500</v>
      </c>
      <c r="BT28" s="397" t="str">
        <f t="shared" ca="1" si="63"/>
        <v>1|8|18,2|1003|3</v>
      </c>
      <c r="BU28" s="397">
        <f t="shared" ca="1" si="64"/>
        <v>5000</v>
      </c>
      <c r="BV28" s="397" t="str">
        <f t="shared" ca="1" si="65"/>
        <v>1|8|21,2|1003|4</v>
      </c>
      <c r="BW28" s="397">
        <f t="shared" ca="1" si="66"/>
        <v>5500</v>
      </c>
      <c r="BX28" s="397" t="str">
        <f t="shared" ca="1" si="67"/>
        <v>1|8|21,2|1003|4</v>
      </c>
      <c r="BY28" s="397">
        <f t="shared" ca="1" si="68"/>
        <v>6000</v>
      </c>
      <c r="BZ28" s="397" t="str">
        <f t="shared" ca="1" si="69"/>
        <v>1|8|21,2|1003|4</v>
      </c>
      <c r="CA28" s="397">
        <f t="shared" ca="1" si="70"/>
        <v>6500</v>
      </c>
      <c r="CB28" s="397" t="str">
        <f t="shared" ca="1" si="71"/>
        <v>1|8|21,2|1003|4</v>
      </c>
      <c r="CC28" s="397">
        <f t="shared" ca="1" si="72"/>
        <v>7000</v>
      </c>
      <c r="CD28" s="397" t="str">
        <f t="shared" ca="1" si="73"/>
        <v>1|8|21,2|1003|4</v>
      </c>
      <c r="CE28" s="397">
        <f t="shared" ca="1" si="74"/>
        <v>7500</v>
      </c>
      <c r="CF28" s="397" t="str">
        <f t="shared" ca="1" si="75"/>
        <v>1|8|24,2|1003|4</v>
      </c>
      <c r="CG28" s="397">
        <f t="shared" ca="1" si="76"/>
        <v>8000</v>
      </c>
      <c r="CH28" s="397" t="str">
        <f t="shared" ca="1" si="77"/>
        <v>1|8|24,2|1003|4</v>
      </c>
      <c r="CI28" s="397">
        <f t="shared" ca="1" si="78"/>
        <v>8500</v>
      </c>
      <c r="CJ28" s="397" t="str">
        <f t="shared" ca="1" si="79"/>
        <v>1|8|24,2|1003|4</v>
      </c>
      <c r="CK28" s="397">
        <f t="shared" ca="1" si="80"/>
        <v>9000</v>
      </c>
      <c r="CL28" s="397" t="str">
        <f t="shared" ca="1" si="81"/>
        <v>1|8|24,2|1003|4</v>
      </c>
      <c r="CM28" s="397">
        <f t="shared" ca="1" si="82"/>
        <v>9500</v>
      </c>
      <c r="CN28" s="397" t="str">
        <f t="shared" ca="1" si="83"/>
        <v>1|8|24,2|1003|4</v>
      </c>
      <c r="CO28" s="397">
        <f t="shared" ca="1" si="84"/>
        <v>10000</v>
      </c>
      <c r="CP28" s="397" t="str">
        <f t="shared" ca="1" si="85"/>
        <v>1|8|27,2|1003|5</v>
      </c>
      <c r="CQ28" s="397">
        <f t="shared" ca="1" si="86"/>
        <v>0</v>
      </c>
      <c r="CR28" s="397">
        <f t="shared" ca="1" si="87"/>
        <v>0</v>
      </c>
      <c r="CS28" s="397">
        <f t="shared" ca="1" si="88"/>
        <v>0</v>
      </c>
      <c r="CT28" s="397">
        <f t="shared" ca="1" si="89"/>
        <v>0</v>
      </c>
      <c r="CU28" s="397">
        <f t="shared" ca="1" si="90"/>
        <v>0</v>
      </c>
      <c r="CV28" s="397">
        <f t="shared" ca="1" si="91"/>
        <v>0</v>
      </c>
      <c r="CW28" s="397">
        <f t="shared" ca="1" si="92"/>
        <v>0</v>
      </c>
      <c r="CX28" s="397">
        <f t="shared" ca="1" si="93"/>
        <v>0</v>
      </c>
      <c r="CY28" s="397">
        <f t="shared" ca="1" si="94"/>
        <v>0</v>
      </c>
      <c r="CZ28" s="397">
        <f t="shared" ca="1" si="95"/>
        <v>0</v>
      </c>
      <c r="DA28" s="397">
        <f t="shared" ca="1" si="96"/>
        <v>0</v>
      </c>
      <c r="DB28" s="397">
        <f t="shared" ca="1" si="97"/>
        <v>0</v>
      </c>
      <c r="DC28" s="397">
        <f t="shared" ca="1" si="98"/>
        <v>0</v>
      </c>
      <c r="DD28" s="397">
        <f t="shared" ca="1" si="99"/>
        <v>0</v>
      </c>
      <c r="DE28" s="397">
        <f t="shared" ca="1" si="100"/>
        <v>0</v>
      </c>
      <c r="DF28" s="397">
        <f t="shared" ca="1" si="101"/>
        <v>0</v>
      </c>
      <c r="DG28" s="397">
        <f t="shared" ca="1" si="102"/>
        <v>0</v>
      </c>
      <c r="DH28" s="397">
        <f t="shared" ca="1" si="103"/>
        <v>0</v>
      </c>
      <c r="DJ28" s="125" t="s">
        <v>1751</v>
      </c>
      <c r="DK28" s="125" t="s">
        <v>1752</v>
      </c>
      <c r="DN28" s="84" t="s">
        <v>865</v>
      </c>
      <c r="DR28" s="40" t="s">
        <v>1543</v>
      </c>
      <c r="DS28" s="11">
        <f t="shared" si="0"/>
        <v>1</v>
      </c>
      <c r="DT28" s="11">
        <f t="shared" si="1"/>
        <v>8</v>
      </c>
      <c r="DU28" s="41">
        <v>1</v>
      </c>
      <c r="DV28" s="40" t="s">
        <v>412</v>
      </c>
      <c r="DW28" s="11">
        <f t="shared" si="2"/>
        <v>2</v>
      </c>
      <c r="DX28" s="11">
        <f t="shared" si="3"/>
        <v>1001</v>
      </c>
      <c r="DY28" s="41">
        <v>2</v>
      </c>
      <c r="EC28" s="382" t="str">
        <f>'抽奖|MoonBless'!DN28</f>
        <v>橄榄油</v>
      </c>
      <c r="ED28" s="382">
        <f>'抽奖|MoonBless'!DO28</f>
        <v>60</v>
      </c>
      <c r="EE28" s="382">
        <f>'抽奖|MoonBless'!DP28</f>
        <v>1200</v>
      </c>
      <c r="EF28" s="382">
        <f>'抽奖|MoonBless'!DQ28</f>
        <v>2</v>
      </c>
      <c r="EG28" s="382">
        <f>'抽奖|MoonBless'!DR28</f>
        <v>1503</v>
      </c>
    </row>
    <row r="29" spans="1:137" x14ac:dyDescent="0.35">
      <c r="A29" s="125">
        <v>25</v>
      </c>
      <c r="B29" s="125">
        <v>1</v>
      </c>
      <c r="C29" s="125">
        <v>3</v>
      </c>
      <c r="D29" s="84">
        <v>20</v>
      </c>
      <c r="E29" s="125" t="s">
        <v>904</v>
      </c>
      <c r="F29" s="84" t="s">
        <v>905</v>
      </c>
      <c r="G29" s="392" t="s">
        <v>906</v>
      </c>
      <c r="H29" s="84" t="s">
        <v>907</v>
      </c>
      <c r="I29" s="392" t="s">
        <v>908</v>
      </c>
      <c r="K29" s="1">
        <v>1008</v>
      </c>
      <c r="M29" s="397">
        <f t="shared" ca="1" si="4"/>
        <v>1</v>
      </c>
      <c r="N29" s="397" t="str">
        <f t="shared" ca="1" si="5"/>
        <v>1|8|4,2|1003|2</v>
      </c>
      <c r="O29" s="397">
        <f t="shared" ca="1" si="6"/>
        <v>3</v>
      </c>
      <c r="P29" s="397" t="str">
        <f t="shared" ca="1" si="7"/>
        <v>1|8|4,2|1003|2</v>
      </c>
      <c r="Q29" s="397">
        <f t="shared" ca="1" si="8"/>
        <v>5</v>
      </c>
      <c r="R29" s="397" t="str">
        <f t="shared" ca="1" si="9"/>
        <v>1|8|4,2|1003|2</v>
      </c>
      <c r="S29" s="397">
        <f t="shared" ca="1" si="10"/>
        <v>10</v>
      </c>
      <c r="T29" s="397" t="str">
        <f t="shared" ca="1" si="11"/>
        <v>1|8|4,2|1003|2</v>
      </c>
      <c r="U29" s="397">
        <f t="shared" ca="1" si="12"/>
        <v>20</v>
      </c>
      <c r="V29" s="397" t="str">
        <f t="shared" ca="1" si="13"/>
        <v>1|8|4,2|1003|2</v>
      </c>
      <c r="W29" s="397">
        <f t="shared" ca="1" si="14"/>
        <v>30</v>
      </c>
      <c r="X29" s="397" t="str">
        <f t="shared" ca="1" si="15"/>
        <v>1|8|8,2|1003|2</v>
      </c>
      <c r="Y29" s="397">
        <f t="shared" ca="1" si="16"/>
        <v>50</v>
      </c>
      <c r="Z29" s="397" t="str">
        <f t="shared" ca="1" si="17"/>
        <v>1|8|8,2|1003|2</v>
      </c>
      <c r="AA29" s="397">
        <f t="shared" ca="1" si="18"/>
        <v>100</v>
      </c>
      <c r="AB29" s="397" t="str">
        <f t="shared" ca="1" si="19"/>
        <v>1|8|8,2|1003|2</v>
      </c>
      <c r="AC29" s="397">
        <f t="shared" ca="1" si="20"/>
        <v>200</v>
      </c>
      <c r="AD29" s="397" t="str">
        <f t="shared" ca="1" si="21"/>
        <v>1|8|8,2|1003|2</v>
      </c>
      <c r="AE29" s="397">
        <f t="shared" ca="1" si="22"/>
        <v>300</v>
      </c>
      <c r="AF29" s="397" t="str">
        <f t="shared" ca="1" si="23"/>
        <v>1|8|8,2|1003|2</v>
      </c>
      <c r="AG29" s="397">
        <f t="shared" ca="1" si="24"/>
        <v>400</v>
      </c>
      <c r="AH29" s="397" t="str">
        <f t="shared" ca="1" si="25"/>
        <v>1|8|12,2|1003|3</v>
      </c>
      <c r="AI29" s="397">
        <f t="shared" ca="1" si="26"/>
        <v>500</v>
      </c>
      <c r="AJ29" s="397" t="str">
        <f t="shared" ca="1" si="27"/>
        <v>1|8|12,2|1003|3</v>
      </c>
      <c r="AK29" s="397">
        <f t="shared" ca="1" si="28"/>
        <v>600</v>
      </c>
      <c r="AL29" s="397" t="str">
        <f t="shared" ca="1" si="29"/>
        <v>1|8|12,2|1003|3</v>
      </c>
      <c r="AM29" s="397">
        <f t="shared" ca="1" si="30"/>
        <v>700</v>
      </c>
      <c r="AN29" s="397" t="str">
        <f t="shared" ca="1" si="31"/>
        <v>1|8|12,2|1003|3</v>
      </c>
      <c r="AO29" s="397">
        <f t="shared" ca="1" si="32"/>
        <v>800</v>
      </c>
      <c r="AP29" s="397" t="str">
        <f t="shared" ca="1" si="33"/>
        <v>1|8|12,2|1003|3</v>
      </c>
      <c r="AQ29" s="397">
        <f t="shared" ca="1" si="34"/>
        <v>900</v>
      </c>
      <c r="AR29" s="397" t="str">
        <f t="shared" ca="1" si="35"/>
        <v>1|8|16,2|1003|3</v>
      </c>
      <c r="AS29" s="397">
        <f t="shared" ca="1" si="36"/>
        <v>1000</v>
      </c>
      <c r="AT29" s="397" t="str">
        <f t="shared" ca="1" si="37"/>
        <v>1|8|16,2|1003|3</v>
      </c>
      <c r="AU29" s="397">
        <f t="shared" ca="1" si="38"/>
        <v>1200</v>
      </c>
      <c r="AV29" s="397" t="str">
        <f t="shared" ca="1" si="39"/>
        <v>1|8|16,2|1003|3</v>
      </c>
      <c r="AW29" s="397">
        <f t="shared" ca="1" si="40"/>
        <v>1400</v>
      </c>
      <c r="AX29" s="397" t="str">
        <f t="shared" ca="1" si="41"/>
        <v>1|8|16,2|1003|3</v>
      </c>
      <c r="AY29" s="397">
        <f t="shared" ca="1" si="42"/>
        <v>1600</v>
      </c>
      <c r="AZ29" s="397" t="str">
        <f t="shared" ca="1" si="43"/>
        <v>1|8|16,2|1003|3</v>
      </c>
      <c r="BA29" s="397">
        <f t="shared" ca="1" si="44"/>
        <v>1800</v>
      </c>
      <c r="BB29" s="397" t="str">
        <f t="shared" ca="1" si="45"/>
        <v>1|8|20,2|1003|4</v>
      </c>
      <c r="BC29" s="397">
        <f t="shared" ca="1" si="46"/>
        <v>2000</v>
      </c>
      <c r="BD29" s="397" t="str">
        <f t="shared" ca="1" si="47"/>
        <v>1|8|20,2|1003|4</v>
      </c>
      <c r="BE29" s="397">
        <f t="shared" ca="1" si="48"/>
        <v>2200</v>
      </c>
      <c r="BF29" s="397" t="str">
        <f t="shared" ca="1" si="49"/>
        <v>1|8|20,2|1003|4</v>
      </c>
      <c r="BG29" s="397">
        <f t="shared" ca="1" si="50"/>
        <v>2400</v>
      </c>
      <c r="BH29" s="397" t="str">
        <f t="shared" ca="1" si="51"/>
        <v>1|8|20,2|1003|4</v>
      </c>
      <c r="BI29" s="397">
        <f t="shared" ca="1" si="52"/>
        <v>2600</v>
      </c>
      <c r="BJ29" s="397" t="str">
        <f t="shared" ca="1" si="53"/>
        <v>1|8|20,2|1003|4</v>
      </c>
      <c r="BK29" s="397">
        <f t="shared" ca="1" si="54"/>
        <v>2800</v>
      </c>
      <c r="BL29" s="397" t="str">
        <f t="shared" ca="1" si="55"/>
        <v>1|8|24,2|1003|4</v>
      </c>
      <c r="BM29" s="397">
        <f t="shared" ca="1" si="56"/>
        <v>3000</v>
      </c>
      <c r="BN29" s="397" t="str">
        <f t="shared" ca="1" si="57"/>
        <v>1|8|24,2|1003|4</v>
      </c>
      <c r="BO29" s="397">
        <f t="shared" ca="1" si="58"/>
        <v>3500</v>
      </c>
      <c r="BP29" s="397" t="str">
        <f t="shared" ca="1" si="59"/>
        <v>1|8|24,2|1003|4</v>
      </c>
      <c r="BQ29" s="397">
        <f t="shared" ca="1" si="60"/>
        <v>4000</v>
      </c>
      <c r="BR29" s="397" t="str">
        <f t="shared" ca="1" si="61"/>
        <v>1|8|24,2|1003|4</v>
      </c>
      <c r="BS29" s="397">
        <f t="shared" ca="1" si="62"/>
        <v>4500</v>
      </c>
      <c r="BT29" s="397" t="str">
        <f t="shared" ca="1" si="63"/>
        <v>1|8|24,2|1003|4</v>
      </c>
      <c r="BU29" s="397">
        <f t="shared" ca="1" si="64"/>
        <v>5000</v>
      </c>
      <c r="BV29" s="397" t="str">
        <f t="shared" ca="1" si="65"/>
        <v>1|8|28,2|1003|5</v>
      </c>
      <c r="BW29" s="397">
        <f t="shared" ca="1" si="66"/>
        <v>5500</v>
      </c>
      <c r="BX29" s="397" t="str">
        <f t="shared" ca="1" si="67"/>
        <v>1|8|28,2|1003|5</v>
      </c>
      <c r="BY29" s="397">
        <f t="shared" ca="1" si="68"/>
        <v>6000</v>
      </c>
      <c r="BZ29" s="397" t="str">
        <f t="shared" ca="1" si="69"/>
        <v>1|8|28,2|1003|5</v>
      </c>
      <c r="CA29" s="397">
        <f t="shared" ca="1" si="70"/>
        <v>6500</v>
      </c>
      <c r="CB29" s="397" t="str">
        <f t="shared" ca="1" si="71"/>
        <v>1|8|28,2|1003|5</v>
      </c>
      <c r="CC29" s="397">
        <f t="shared" ca="1" si="72"/>
        <v>7000</v>
      </c>
      <c r="CD29" s="397" t="str">
        <f t="shared" ca="1" si="73"/>
        <v>1|8|28,2|1003|5</v>
      </c>
      <c r="CE29" s="397">
        <f t="shared" ca="1" si="74"/>
        <v>7500</v>
      </c>
      <c r="CF29" s="397" t="str">
        <f t="shared" ca="1" si="75"/>
        <v>1|8|32,2|1003|5</v>
      </c>
      <c r="CG29" s="397">
        <f t="shared" ca="1" si="76"/>
        <v>8000</v>
      </c>
      <c r="CH29" s="397" t="str">
        <f t="shared" ca="1" si="77"/>
        <v>1|8|32,2|1003|5</v>
      </c>
      <c r="CI29" s="397">
        <f t="shared" ca="1" si="78"/>
        <v>8500</v>
      </c>
      <c r="CJ29" s="397" t="str">
        <f t="shared" ca="1" si="79"/>
        <v>1|8|32,2|1003|5</v>
      </c>
      <c r="CK29" s="397">
        <f t="shared" ca="1" si="80"/>
        <v>9000</v>
      </c>
      <c r="CL29" s="397" t="str">
        <f t="shared" ca="1" si="81"/>
        <v>1|8|32,2|1003|5</v>
      </c>
      <c r="CM29" s="397">
        <f t="shared" ca="1" si="82"/>
        <v>9500</v>
      </c>
      <c r="CN29" s="397" t="str">
        <f t="shared" ca="1" si="83"/>
        <v>1|8|32,2|1003|5</v>
      </c>
      <c r="CO29" s="397">
        <f t="shared" ca="1" si="84"/>
        <v>10000</v>
      </c>
      <c r="CP29" s="397" t="str">
        <f t="shared" ca="1" si="85"/>
        <v>1|8|36,2|1003|6</v>
      </c>
      <c r="CQ29" s="397">
        <f t="shared" ca="1" si="86"/>
        <v>0</v>
      </c>
      <c r="CR29" s="397">
        <f t="shared" ca="1" si="87"/>
        <v>0</v>
      </c>
      <c r="CS29" s="397">
        <f t="shared" ca="1" si="88"/>
        <v>0</v>
      </c>
      <c r="CT29" s="397">
        <f t="shared" ca="1" si="89"/>
        <v>0</v>
      </c>
      <c r="CU29" s="397">
        <f t="shared" ca="1" si="90"/>
        <v>0</v>
      </c>
      <c r="CV29" s="397">
        <f t="shared" ca="1" si="91"/>
        <v>0</v>
      </c>
      <c r="CW29" s="397">
        <f t="shared" ca="1" si="92"/>
        <v>0</v>
      </c>
      <c r="CX29" s="397">
        <f t="shared" ca="1" si="93"/>
        <v>0</v>
      </c>
      <c r="CY29" s="397">
        <f t="shared" ca="1" si="94"/>
        <v>0</v>
      </c>
      <c r="CZ29" s="397">
        <f t="shared" ca="1" si="95"/>
        <v>0</v>
      </c>
      <c r="DA29" s="397">
        <f t="shared" ca="1" si="96"/>
        <v>0</v>
      </c>
      <c r="DB29" s="397">
        <f t="shared" ca="1" si="97"/>
        <v>0</v>
      </c>
      <c r="DC29" s="397">
        <f t="shared" ca="1" si="98"/>
        <v>0</v>
      </c>
      <c r="DD29" s="397">
        <f t="shared" ca="1" si="99"/>
        <v>0</v>
      </c>
      <c r="DE29" s="397">
        <f t="shared" ca="1" si="100"/>
        <v>0</v>
      </c>
      <c r="DF29" s="397">
        <f t="shared" ca="1" si="101"/>
        <v>0</v>
      </c>
      <c r="DG29" s="397">
        <f t="shared" ca="1" si="102"/>
        <v>0</v>
      </c>
      <c r="DH29" s="397">
        <f t="shared" ca="1" si="103"/>
        <v>0</v>
      </c>
      <c r="DJ29" s="125" t="s">
        <v>1753</v>
      </c>
      <c r="DK29" s="125" t="s">
        <v>1754</v>
      </c>
      <c r="DN29" s="84" t="s">
        <v>871</v>
      </c>
      <c r="DR29" s="40" t="s">
        <v>1544</v>
      </c>
      <c r="DS29" s="11">
        <f t="shared" si="0"/>
        <v>1</v>
      </c>
      <c r="DT29" s="11">
        <f t="shared" si="1"/>
        <v>8</v>
      </c>
      <c r="DU29" s="41">
        <v>1</v>
      </c>
      <c r="DV29" s="40" t="s">
        <v>412</v>
      </c>
      <c r="DW29" s="11">
        <f t="shared" si="2"/>
        <v>2</v>
      </c>
      <c r="DX29" s="11">
        <f t="shared" si="3"/>
        <v>1001</v>
      </c>
      <c r="DY29" s="41">
        <v>2</v>
      </c>
      <c r="EC29" s="382" t="str">
        <f>'抽奖|MoonBless'!DN29</f>
        <v>米面礼包</v>
      </c>
      <c r="ED29" s="382">
        <f>'抽奖|MoonBless'!DO29</f>
        <v>82.5</v>
      </c>
      <c r="EE29" s="382">
        <f>'抽奖|MoonBless'!DP29</f>
        <v>1650</v>
      </c>
      <c r="EF29" s="382">
        <f>'抽奖|MoonBless'!DQ29</f>
        <v>2</v>
      </c>
      <c r="EG29" s="382">
        <f>'抽奖|MoonBless'!DR29</f>
        <v>1504</v>
      </c>
    </row>
    <row r="30" spans="1:137" x14ac:dyDescent="0.35">
      <c r="A30" s="125">
        <v>26</v>
      </c>
      <c r="B30" s="125">
        <v>1</v>
      </c>
      <c r="C30" s="125">
        <v>4</v>
      </c>
      <c r="D30" s="125">
        <v>35</v>
      </c>
      <c r="E30" s="125" t="s">
        <v>909</v>
      </c>
      <c r="F30" s="84" t="s">
        <v>910</v>
      </c>
      <c r="G30" s="392" t="s">
        <v>911</v>
      </c>
      <c r="H30" s="84" t="s">
        <v>912</v>
      </c>
      <c r="I30" s="392" t="s">
        <v>913</v>
      </c>
      <c r="K30" s="125">
        <v>35</v>
      </c>
      <c r="M30" s="397">
        <f t="shared" ca="1" si="4"/>
        <v>2</v>
      </c>
      <c r="N30" s="397" t="str">
        <f t="shared" ca="1" si="5"/>
        <v>1|8|5,1|2|5000</v>
      </c>
      <c r="O30" s="397">
        <f t="shared" ca="1" si="6"/>
        <v>4</v>
      </c>
      <c r="P30" s="397" t="str">
        <f t="shared" ca="1" si="7"/>
        <v>1|8|5,1|2|10000</v>
      </c>
      <c r="Q30" s="397">
        <f t="shared" ca="1" si="8"/>
        <v>6</v>
      </c>
      <c r="R30" s="397" t="str">
        <f t="shared" ca="1" si="9"/>
        <v>1|8|5,1|2|15000</v>
      </c>
      <c r="S30" s="397">
        <f t="shared" ca="1" si="10"/>
        <v>8</v>
      </c>
      <c r="T30" s="397" t="str">
        <f t="shared" ca="1" si="11"/>
        <v>1|8|5,1|2|20000</v>
      </c>
      <c r="U30" s="397">
        <f t="shared" ca="1" si="12"/>
        <v>10</v>
      </c>
      <c r="V30" s="397" t="str">
        <f t="shared" ca="1" si="13"/>
        <v>1|8|5,1|2|25000</v>
      </c>
      <c r="W30" s="397">
        <f t="shared" ca="1" si="14"/>
        <v>12</v>
      </c>
      <c r="X30" s="397" t="str">
        <f t="shared" ca="1" si="15"/>
        <v>1|8|5,1|2|30000</v>
      </c>
      <c r="Y30" s="397">
        <f t="shared" ca="1" si="16"/>
        <v>14</v>
      </c>
      <c r="Z30" s="397" t="str">
        <f t="shared" ca="1" si="17"/>
        <v>1|8|5,1|2|35000</v>
      </c>
      <c r="AA30" s="397">
        <f t="shared" ca="1" si="18"/>
        <v>16</v>
      </c>
      <c r="AB30" s="397" t="str">
        <f t="shared" ca="1" si="19"/>
        <v>1|8|5,1|2|40000</v>
      </c>
      <c r="AC30" s="397">
        <f t="shared" ca="1" si="20"/>
        <v>18</v>
      </c>
      <c r="AD30" s="397" t="str">
        <f t="shared" ca="1" si="21"/>
        <v>1|8|5,1|2|45000</v>
      </c>
      <c r="AE30" s="397">
        <f t="shared" ca="1" si="22"/>
        <v>20</v>
      </c>
      <c r="AF30" s="397" t="str">
        <f t="shared" ca="1" si="23"/>
        <v>1|8|5,1|2|50000</v>
      </c>
      <c r="AG30" s="397">
        <f t="shared" ca="1" si="24"/>
        <v>22</v>
      </c>
      <c r="AH30" s="397" t="str">
        <f t="shared" ca="1" si="25"/>
        <v>1|8|5,1|2|55000</v>
      </c>
      <c r="AI30" s="397">
        <f t="shared" ca="1" si="26"/>
        <v>24</v>
      </c>
      <c r="AJ30" s="397" t="str">
        <f t="shared" ca="1" si="27"/>
        <v>1|8|5,1|2|60000</v>
      </c>
      <c r="AK30" s="397">
        <f t="shared" ca="1" si="28"/>
        <v>26</v>
      </c>
      <c r="AL30" s="397" t="str">
        <f t="shared" ca="1" si="29"/>
        <v>1|8|5,1|2|65000</v>
      </c>
      <c r="AM30" s="397">
        <f t="shared" ca="1" si="30"/>
        <v>28</v>
      </c>
      <c r="AN30" s="397" t="str">
        <f t="shared" ca="1" si="31"/>
        <v>1|8|5,1|2|70000</v>
      </c>
      <c r="AO30" s="397">
        <f t="shared" ca="1" si="32"/>
        <v>30</v>
      </c>
      <c r="AP30" s="397" t="str">
        <f t="shared" ca="1" si="33"/>
        <v>1|8|5,1|2|75000</v>
      </c>
      <c r="AQ30" s="397">
        <f t="shared" ca="1" si="34"/>
        <v>32</v>
      </c>
      <c r="AR30" s="397" t="str">
        <f t="shared" ca="1" si="35"/>
        <v>1|8|5,1|2|80000</v>
      </c>
      <c r="AS30" s="397">
        <f t="shared" ca="1" si="36"/>
        <v>34</v>
      </c>
      <c r="AT30" s="397" t="str">
        <f t="shared" ca="1" si="37"/>
        <v>1|8|5,1|2|85000</v>
      </c>
      <c r="AU30" s="397">
        <f t="shared" ca="1" si="38"/>
        <v>36</v>
      </c>
      <c r="AV30" s="397" t="str">
        <f t="shared" ca="1" si="39"/>
        <v>1|8|5,1|2|90000</v>
      </c>
      <c r="AW30" s="397">
        <f t="shared" ca="1" si="40"/>
        <v>38</v>
      </c>
      <c r="AX30" s="397" t="str">
        <f t="shared" ca="1" si="41"/>
        <v>1|8|5,1|2|95000</v>
      </c>
      <c r="AY30" s="397">
        <f t="shared" ca="1" si="42"/>
        <v>40</v>
      </c>
      <c r="AZ30" s="397" t="str">
        <f t="shared" ca="1" si="43"/>
        <v>1|8|5,1|2|100000</v>
      </c>
      <c r="BA30" s="397">
        <f t="shared" ca="1" si="44"/>
        <v>42</v>
      </c>
      <c r="BB30" s="397" t="str">
        <f t="shared" ca="1" si="45"/>
        <v>1|8|5,1|2|105000</v>
      </c>
      <c r="BC30" s="397">
        <f t="shared" ca="1" si="46"/>
        <v>44</v>
      </c>
      <c r="BD30" s="397" t="str">
        <f t="shared" ca="1" si="47"/>
        <v>1|8|5,1|2|110000</v>
      </c>
      <c r="BE30" s="397">
        <f t="shared" ca="1" si="48"/>
        <v>46</v>
      </c>
      <c r="BF30" s="397" t="str">
        <f t="shared" ca="1" si="49"/>
        <v>1|8|5,1|2|115000</v>
      </c>
      <c r="BG30" s="397">
        <f t="shared" ca="1" si="50"/>
        <v>48</v>
      </c>
      <c r="BH30" s="397" t="str">
        <f t="shared" ca="1" si="51"/>
        <v>1|8|5,1|2|120000</v>
      </c>
      <c r="BI30" s="397">
        <f t="shared" ca="1" si="52"/>
        <v>50</v>
      </c>
      <c r="BJ30" s="397" t="str">
        <f t="shared" ca="1" si="53"/>
        <v>1|8|5,1|2|125000</v>
      </c>
      <c r="BK30" s="397">
        <f t="shared" ca="1" si="54"/>
        <v>0</v>
      </c>
      <c r="BL30" s="397">
        <f t="shared" ca="1" si="55"/>
        <v>0</v>
      </c>
      <c r="BM30" s="397">
        <f t="shared" ca="1" si="56"/>
        <v>0</v>
      </c>
      <c r="BN30" s="397">
        <f t="shared" ca="1" si="57"/>
        <v>0</v>
      </c>
      <c r="BO30" s="397">
        <f t="shared" ca="1" si="58"/>
        <v>0</v>
      </c>
      <c r="BP30" s="397">
        <f t="shared" ca="1" si="59"/>
        <v>0</v>
      </c>
      <c r="BQ30" s="397">
        <f t="shared" ca="1" si="60"/>
        <v>0</v>
      </c>
      <c r="BR30" s="397">
        <f t="shared" ca="1" si="61"/>
        <v>0</v>
      </c>
      <c r="BS30" s="397">
        <f t="shared" ca="1" si="62"/>
        <v>0</v>
      </c>
      <c r="BT30" s="397">
        <f t="shared" ca="1" si="63"/>
        <v>0</v>
      </c>
      <c r="BU30" s="397">
        <f t="shared" ca="1" si="64"/>
        <v>0</v>
      </c>
      <c r="BV30" s="397">
        <f t="shared" ca="1" si="65"/>
        <v>0</v>
      </c>
      <c r="BW30" s="397">
        <f t="shared" ca="1" si="66"/>
        <v>0</v>
      </c>
      <c r="BX30" s="397">
        <f t="shared" ca="1" si="67"/>
        <v>0</v>
      </c>
      <c r="BY30" s="397">
        <f t="shared" ca="1" si="68"/>
        <v>0</v>
      </c>
      <c r="BZ30" s="397">
        <f t="shared" ca="1" si="69"/>
        <v>0</v>
      </c>
      <c r="CA30" s="397">
        <f t="shared" ca="1" si="70"/>
        <v>0</v>
      </c>
      <c r="CB30" s="397">
        <f t="shared" ca="1" si="71"/>
        <v>0</v>
      </c>
      <c r="CC30" s="397">
        <f t="shared" ca="1" si="72"/>
        <v>0</v>
      </c>
      <c r="CD30" s="397">
        <f t="shared" ca="1" si="73"/>
        <v>0</v>
      </c>
      <c r="CE30" s="397">
        <f t="shared" ca="1" si="74"/>
        <v>0</v>
      </c>
      <c r="CF30" s="397">
        <f t="shared" ca="1" si="75"/>
        <v>0</v>
      </c>
      <c r="CG30" s="397">
        <f t="shared" ca="1" si="76"/>
        <v>0</v>
      </c>
      <c r="CH30" s="397">
        <f t="shared" ca="1" si="77"/>
        <v>0</v>
      </c>
      <c r="CI30" s="397">
        <f t="shared" ca="1" si="78"/>
        <v>0</v>
      </c>
      <c r="CJ30" s="397">
        <f t="shared" ca="1" si="79"/>
        <v>0</v>
      </c>
      <c r="CK30" s="397">
        <f t="shared" ca="1" si="80"/>
        <v>0</v>
      </c>
      <c r="CL30" s="397">
        <f t="shared" ca="1" si="81"/>
        <v>0</v>
      </c>
      <c r="CM30" s="397">
        <f t="shared" ca="1" si="82"/>
        <v>0</v>
      </c>
      <c r="CN30" s="397">
        <f t="shared" ca="1" si="83"/>
        <v>0</v>
      </c>
      <c r="CO30" s="397">
        <f t="shared" ca="1" si="84"/>
        <v>0</v>
      </c>
      <c r="CP30" s="397">
        <f t="shared" ca="1" si="85"/>
        <v>0</v>
      </c>
      <c r="CQ30" s="397">
        <f t="shared" ca="1" si="86"/>
        <v>0</v>
      </c>
      <c r="CR30" s="397">
        <f t="shared" ca="1" si="87"/>
        <v>0</v>
      </c>
      <c r="CS30" s="397">
        <f t="shared" ca="1" si="88"/>
        <v>0</v>
      </c>
      <c r="CT30" s="397">
        <f t="shared" ca="1" si="89"/>
        <v>0</v>
      </c>
      <c r="CU30" s="397">
        <f t="shared" ca="1" si="90"/>
        <v>0</v>
      </c>
      <c r="CV30" s="397">
        <f t="shared" ca="1" si="91"/>
        <v>0</v>
      </c>
      <c r="CW30" s="397">
        <f t="shared" ca="1" si="92"/>
        <v>0</v>
      </c>
      <c r="CX30" s="397">
        <f t="shared" ca="1" si="93"/>
        <v>0</v>
      </c>
      <c r="CY30" s="397">
        <f t="shared" ca="1" si="94"/>
        <v>0</v>
      </c>
      <c r="CZ30" s="397">
        <f t="shared" ca="1" si="95"/>
        <v>0</v>
      </c>
      <c r="DA30" s="397">
        <f t="shared" ca="1" si="96"/>
        <v>0</v>
      </c>
      <c r="DB30" s="397">
        <f t="shared" ca="1" si="97"/>
        <v>0</v>
      </c>
      <c r="DC30" s="397">
        <f t="shared" ca="1" si="98"/>
        <v>0</v>
      </c>
      <c r="DD30" s="397">
        <f t="shared" ca="1" si="99"/>
        <v>0</v>
      </c>
      <c r="DE30" s="397">
        <f t="shared" ca="1" si="100"/>
        <v>0</v>
      </c>
      <c r="DF30" s="397">
        <f t="shared" ca="1" si="101"/>
        <v>0</v>
      </c>
      <c r="DG30" s="397">
        <f t="shared" ca="1" si="102"/>
        <v>0</v>
      </c>
      <c r="DH30" s="397">
        <f t="shared" ca="1" si="103"/>
        <v>0</v>
      </c>
      <c r="DJ30" s="125" t="s">
        <v>1755</v>
      </c>
      <c r="DK30" s="125" t="s">
        <v>1756</v>
      </c>
      <c r="DL30" s="393">
        <v>10</v>
      </c>
      <c r="DN30" s="84" t="s">
        <v>914</v>
      </c>
      <c r="DR30" s="40" t="s">
        <v>1545</v>
      </c>
      <c r="DS30" s="11">
        <f t="shared" si="0"/>
        <v>1</v>
      </c>
      <c r="DT30" s="11">
        <f t="shared" si="1"/>
        <v>8</v>
      </c>
      <c r="DU30" s="41">
        <v>1</v>
      </c>
      <c r="DV30" s="40" t="s">
        <v>412</v>
      </c>
      <c r="DW30" s="11">
        <f t="shared" si="2"/>
        <v>2</v>
      </c>
      <c r="DX30" s="11">
        <f t="shared" si="3"/>
        <v>1001</v>
      </c>
      <c r="DY30" s="41">
        <v>2</v>
      </c>
      <c r="EC30" s="382" t="str">
        <f>'抽奖|MoonBless'!DN30</f>
        <v>买单券</v>
      </c>
      <c r="ED30" s="382">
        <f>'抽奖|MoonBless'!DO30</f>
        <v>0.75</v>
      </c>
      <c r="EE30" s="382">
        <f>'抽奖|MoonBless'!DP30</f>
        <v>15</v>
      </c>
      <c r="EF30" s="382">
        <f>'抽奖|MoonBless'!DQ30</f>
        <v>2</v>
      </c>
      <c r="EG30" s="382">
        <f>'抽奖|MoonBless'!DR30</f>
        <v>1213</v>
      </c>
    </row>
    <row r="31" spans="1:137" x14ac:dyDescent="0.35">
      <c r="A31" s="125">
        <v>27</v>
      </c>
      <c r="B31" s="125">
        <v>1</v>
      </c>
      <c r="C31" s="125">
        <v>4</v>
      </c>
      <c r="D31" s="125">
        <v>35</v>
      </c>
      <c r="E31" s="125" t="s">
        <v>909</v>
      </c>
      <c r="F31" s="84" t="s">
        <v>915</v>
      </c>
      <c r="G31" s="392" t="s">
        <v>911</v>
      </c>
      <c r="H31" s="84" t="s">
        <v>916</v>
      </c>
      <c r="I31" s="392" t="s">
        <v>913</v>
      </c>
      <c r="K31" s="129">
        <v>36</v>
      </c>
      <c r="M31" s="397">
        <f t="shared" ca="1" si="4"/>
        <v>2</v>
      </c>
      <c r="N31" s="397" t="str">
        <f t="shared" ca="1" si="5"/>
        <v>1|8|5,1|1|2</v>
      </c>
      <c r="O31" s="397">
        <f t="shared" ca="1" si="6"/>
        <v>4</v>
      </c>
      <c r="P31" s="397" t="str">
        <f t="shared" ca="1" si="7"/>
        <v>1|8|5,1|1|2</v>
      </c>
      <c r="Q31" s="397">
        <f t="shared" ca="1" si="8"/>
        <v>6</v>
      </c>
      <c r="R31" s="397" t="str">
        <f t="shared" ca="1" si="9"/>
        <v>1|8|5,1|1|3</v>
      </c>
      <c r="S31" s="397">
        <f t="shared" ca="1" si="10"/>
        <v>8</v>
      </c>
      <c r="T31" s="397" t="str">
        <f t="shared" ca="1" si="11"/>
        <v>1|8|5,1|1|3</v>
      </c>
      <c r="U31" s="397">
        <f t="shared" ca="1" si="12"/>
        <v>10</v>
      </c>
      <c r="V31" s="397" t="str">
        <f t="shared" ca="1" si="13"/>
        <v>1|8|5,1|1|4</v>
      </c>
      <c r="W31" s="397">
        <f t="shared" ca="1" si="14"/>
        <v>12</v>
      </c>
      <c r="X31" s="397" t="str">
        <f t="shared" ca="1" si="15"/>
        <v>1|8|5,1|1|4</v>
      </c>
      <c r="Y31" s="397">
        <f t="shared" ca="1" si="16"/>
        <v>14</v>
      </c>
      <c r="Z31" s="397" t="str">
        <f t="shared" ca="1" si="17"/>
        <v>1|8|5,1|1|5</v>
      </c>
      <c r="AA31" s="397">
        <f t="shared" ca="1" si="18"/>
        <v>16</v>
      </c>
      <c r="AB31" s="397" t="str">
        <f t="shared" ca="1" si="19"/>
        <v>1|8|5,1|1|5</v>
      </c>
      <c r="AC31" s="397">
        <f t="shared" ca="1" si="20"/>
        <v>18</v>
      </c>
      <c r="AD31" s="397" t="str">
        <f t="shared" ca="1" si="21"/>
        <v>1|8|5,1|1|6</v>
      </c>
      <c r="AE31" s="397">
        <f t="shared" ca="1" si="22"/>
        <v>20</v>
      </c>
      <c r="AF31" s="397" t="str">
        <f t="shared" ca="1" si="23"/>
        <v>1|8|5,1|1|6</v>
      </c>
      <c r="AG31" s="397">
        <f t="shared" ca="1" si="24"/>
        <v>22</v>
      </c>
      <c r="AH31" s="397" t="str">
        <f t="shared" ca="1" si="25"/>
        <v>1|8|5,1|1|7</v>
      </c>
      <c r="AI31" s="397">
        <f t="shared" ca="1" si="26"/>
        <v>24</v>
      </c>
      <c r="AJ31" s="397" t="str">
        <f t="shared" ca="1" si="27"/>
        <v>1|8|5,1|1|7</v>
      </c>
      <c r="AK31" s="397">
        <f t="shared" ca="1" si="28"/>
        <v>26</v>
      </c>
      <c r="AL31" s="397" t="str">
        <f t="shared" ca="1" si="29"/>
        <v>1|8|5,1|1|8</v>
      </c>
      <c r="AM31" s="397">
        <f t="shared" ca="1" si="30"/>
        <v>28</v>
      </c>
      <c r="AN31" s="397" t="str">
        <f t="shared" ca="1" si="31"/>
        <v>1|8|5,1|1|8</v>
      </c>
      <c r="AO31" s="397">
        <f t="shared" ca="1" si="32"/>
        <v>30</v>
      </c>
      <c r="AP31" s="397" t="str">
        <f t="shared" ca="1" si="33"/>
        <v>1|8|5,1|1|9</v>
      </c>
      <c r="AQ31" s="397">
        <f t="shared" ca="1" si="34"/>
        <v>32</v>
      </c>
      <c r="AR31" s="397" t="str">
        <f t="shared" ca="1" si="35"/>
        <v>1|8|5,1|1|9</v>
      </c>
      <c r="AS31" s="397">
        <f t="shared" ca="1" si="36"/>
        <v>34</v>
      </c>
      <c r="AT31" s="397" t="str">
        <f t="shared" ca="1" si="37"/>
        <v>1|8|5,1|1|10</v>
      </c>
      <c r="AU31" s="397">
        <f t="shared" ca="1" si="38"/>
        <v>36</v>
      </c>
      <c r="AV31" s="397" t="str">
        <f t="shared" ca="1" si="39"/>
        <v>1|8|5,1|1|10</v>
      </c>
      <c r="AW31" s="397">
        <f t="shared" ca="1" si="40"/>
        <v>38</v>
      </c>
      <c r="AX31" s="397" t="str">
        <f t="shared" ca="1" si="41"/>
        <v>1|8|5,1|1|11</v>
      </c>
      <c r="AY31" s="397">
        <f t="shared" ca="1" si="42"/>
        <v>40</v>
      </c>
      <c r="AZ31" s="397" t="str">
        <f t="shared" ca="1" si="43"/>
        <v>1|8|5,1|1|11</v>
      </c>
      <c r="BA31" s="397">
        <f t="shared" ca="1" si="44"/>
        <v>42</v>
      </c>
      <c r="BB31" s="397" t="str">
        <f t="shared" ca="1" si="45"/>
        <v>1|8|5,1|1|12</v>
      </c>
      <c r="BC31" s="397">
        <f t="shared" ca="1" si="46"/>
        <v>44</v>
      </c>
      <c r="BD31" s="397" t="str">
        <f t="shared" ca="1" si="47"/>
        <v>1|8|5,1|1|12</v>
      </c>
      <c r="BE31" s="397">
        <f t="shared" ca="1" si="48"/>
        <v>46</v>
      </c>
      <c r="BF31" s="397" t="str">
        <f t="shared" ca="1" si="49"/>
        <v>1|8|5,1|1|13</v>
      </c>
      <c r="BG31" s="397">
        <f t="shared" ca="1" si="50"/>
        <v>48</v>
      </c>
      <c r="BH31" s="397" t="str">
        <f t="shared" ca="1" si="51"/>
        <v>1|8|5,1|1|13</v>
      </c>
      <c r="BI31" s="397">
        <f t="shared" ca="1" si="52"/>
        <v>50</v>
      </c>
      <c r="BJ31" s="397" t="str">
        <f t="shared" ca="1" si="53"/>
        <v>1|8|5,1|1|14</v>
      </c>
      <c r="BK31" s="397">
        <f t="shared" ca="1" si="54"/>
        <v>0</v>
      </c>
      <c r="BL31" s="397">
        <f t="shared" ca="1" si="55"/>
        <v>0</v>
      </c>
      <c r="BM31" s="397">
        <f t="shared" ca="1" si="56"/>
        <v>0</v>
      </c>
      <c r="BN31" s="397">
        <f t="shared" ca="1" si="57"/>
        <v>0</v>
      </c>
      <c r="BO31" s="397">
        <f t="shared" ca="1" si="58"/>
        <v>0</v>
      </c>
      <c r="BP31" s="397">
        <f t="shared" ca="1" si="59"/>
        <v>0</v>
      </c>
      <c r="BQ31" s="397">
        <f t="shared" ca="1" si="60"/>
        <v>0</v>
      </c>
      <c r="BR31" s="397">
        <f t="shared" ca="1" si="61"/>
        <v>0</v>
      </c>
      <c r="BS31" s="397">
        <f t="shared" ca="1" si="62"/>
        <v>0</v>
      </c>
      <c r="BT31" s="397">
        <f t="shared" ca="1" si="63"/>
        <v>0</v>
      </c>
      <c r="BU31" s="397">
        <f t="shared" ca="1" si="64"/>
        <v>0</v>
      </c>
      <c r="BV31" s="397">
        <f t="shared" ca="1" si="65"/>
        <v>0</v>
      </c>
      <c r="BW31" s="397">
        <f t="shared" ca="1" si="66"/>
        <v>0</v>
      </c>
      <c r="BX31" s="397">
        <f t="shared" ca="1" si="67"/>
        <v>0</v>
      </c>
      <c r="BY31" s="397">
        <f t="shared" ca="1" si="68"/>
        <v>0</v>
      </c>
      <c r="BZ31" s="397">
        <f t="shared" ca="1" si="69"/>
        <v>0</v>
      </c>
      <c r="CA31" s="397">
        <f t="shared" ca="1" si="70"/>
        <v>0</v>
      </c>
      <c r="CB31" s="397">
        <f t="shared" ca="1" si="71"/>
        <v>0</v>
      </c>
      <c r="CC31" s="397">
        <f t="shared" ca="1" si="72"/>
        <v>0</v>
      </c>
      <c r="CD31" s="397">
        <f t="shared" ca="1" si="73"/>
        <v>0</v>
      </c>
      <c r="CE31" s="397">
        <f t="shared" ca="1" si="74"/>
        <v>0</v>
      </c>
      <c r="CF31" s="397">
        <f t="shared" ca="1" si="75"/>
        <v>0</v>
      </c>
      <c r="CG31" s="397">
        <f t="shared" ca="1" si="76"/>
        <v>0</v>
      </c>
      <c r="CH31" s="397">
        <f t="shared" ca="1" si="77"/>
        <v>0</v>
      </c>
      <c r="CI31" s="397">
        <f t="shared" ca="1" si="78"/>
        <v>0</v>
      </c>
      <c r="CJ31" s="397">
        <f t="shared" ca="1" si="79"/>
        <v>0</v>
      </c>
      <c r="CK31" s="397">
        <f t="shared" ca="1" si="80"/>
        <v>0</v>
      </c>
      <c r="CL31" s="397">
        <f t="shared" ca="1" si="81"/>
        <v>0</v>
      </c>
      <c r="CM31" s="397">
        <f t="shared" ca="1" si="82"/>
        <v>0</v>
      </c>
      <c r="CN31" s="397">
        <f t="shared" ca="1" si="83"/>
        <v>0</v>
      </c>
      <c r="CO31" s="397">
        <f t="shared" ca="1" si="84"/>
        <v>0</v>
      </c>
      <c r="CP31" s="397">
        <f t="shared" ca="1" si="85"/>
        <v>0</v>
      </c>
      <c r="CQ31" s="397">
        <f t="shared" ca="1" si="86"/>
        <v>0</v>
      </c>
      <c r="CR31" s="397">
        <f t="shared" ca="1" si="87"/>
        <v>0</v>
      </c>
      <c r="CS31" s="397">
        <f t="shared" ca="1" si="88"/>
        <v>0</v>
      </c>
      <c r="CT31" s="397">
        <f t="shared" ca="1" si="89"/>
        <v>0</v>
      </c>
      <c r="CU31" s="397">
        <f t="shared" ca="1" si="90"/>
        <v>0</v>
      </c>
      <c r="CV31" s="397">
        <f t="shared" ca="1" si="91"/>
        <v>0</v>
      </c>
      <c r="CW31" s="397">
        <f t="shared" ca="1" si="92"/>
        <v>0</v>
      </c>
      <c r="CX31" s="397">
        <f t="shared" ca="1" si="93"/>
        <v>0</v>
      </c>
      <c r="CY31" s="397">
        <f t="shared" ca="1" si="94"/>
        <v>0</v>
      </c>
      <c r="CZ31" s="397">
        <f t="shared" ca="1" si="95"/>
        <v>0</v>
      </c>
      <c r="DA31" s="397">
        <f t="shared" ca="1" si="96"/>
        <v>0</v>
      </c>
      <c r="DB31" s="397">
        <f t="shared" ca="1" si="97"/>
        <v>0</v>
      </c>
      <c r="DC31" s="397">
        <f t="shared" ca="1" si="98"/>
        <v>0</v>
      </c>
      <c r="DD31" s="397">
        <f t="shared" ca="1" si="99"/>
        <v>0</v>
      </c>
      <c r="DE31" s="397">
        <f t="shared" ca="1" si="100"/>
        <v>0</v>
      </c>
      <c r="DF31" s="397">
        <f t="shared" ca="1" si="101"/>
        <v>0</v>
      </c>
      <c r="DG31" s="397">
        <f t="shared" ca="1" si="102"/>
        <v>0</v>
      </c>
      <c r="DH31" s="397">
        <f t="shared" ca="1" si="103"/>
        <v>0</v>
      </c>
      <c r="DJ31" s="125" t="s">
        <v>1757</v>
      </c>
      <c r="DK31" s="125" t="s">
        <v>1758</v>
      </c>
      <c r="DL31" s="393">
        <v>10</v>
      </c>
      <c r="DN31" s="84" t="s">
        <v>914</v>
      </c>
      <c r="DR31" s="40" t="s">
        <v>1543</v>
      </c>
      <c r="DS31" s="11">
        <f t="shared" si="0"/>
        <v>1</v>
      </c>
      <c r="DT31" s="11">
        <f t="shared" si="1"/>
        <v>8</v>
      </c>
      <c r="DU31" s="41">
        <v>1</v>
      </c>
      <c r="DV31" s="40" t="s">
        <v>412</v>
      </c>
      <c r="DW31" s="11">
        <f t="shared" si="2"/>
        <v>2</v>
      </c>
      <c r="DX31" s="11">
        <f t="shared" si="3"/>
        <v>1001</v>
      </c>
      <c r="DY31" s="41">
        <v>2</v>
      </c>
      <c r="EC31" s="382" t="str">
        <f>'抽奖|MoonBless'!DN31</f>
        <v>超级武器碎片1</v>
      </c>
      <c r="ED31" s="382">
        <f>'抽奖|MoonBless'!DO31</f>
        <v>0.25</v>
      </c>
      <c r="EE31" s="382">
        <f>'抽奖|MoonBless'!DP31</f>
        <v>5</v>
      </c>
      <c r="EF31" s="382">
        <f>'抽奖|MoonBless'!DQ31</f>
        <v>2</v>
      </c>
      <c r="EG31" s="382">
        <f>'抽奖|MoonBless'!DR31</f>
        <v>1015</v>
      </c>
    </row>
    <row r="32" spans="1:137" x14ac:dyDescent="0.35">
      <c r="A32" s="125">
        <v>28</v>
      </c>
      <c r="B32" s="125">
        <v>1</v>
      </c>
      <c r="C32" s="125">
        <v>4</v>
      </c>
      <c r="D32" s="125">
        <v>35</v>
      </c>
      <c r="E32" s="125" t="s">
        <v>909</v>
      </c>
      <c r="F32" s="84" t="s">
        <v>917</v>
      </c>
      <c r="G32" s="392" t="s">
        <v>911</v>
      </c>
      <c r="H32" s="84" t="s">
        <v>918</v>
      </c>
      <c r="I32" s="392" t="s">
        <v>913</v>
      </c>
      <c r="K32" s="129">
        <v>37</v>
      </c>
      <c r="M32" s="397">
        <f t="shared" ca="1" si="4"/>
        <v>2</v>
      </c>
      <c r="N32" s="397" t="str">
        <f t="shared" ca="1" si="5"/>
        <v>1|8|5,2|1003|2</v>
      </c>
      <c r="O32" s="397">
        <f t="shared" ca="1" si="6"/>
        <v>4</v>
      </c>
      <c r="P32" s="397" t="str">
        <f t="shared" ca="1" si="7"/>
        <v>1|8|5,2|1003|2</v>
      </c>
      <c r="Q32" s="397">
        <f t="shared" ca="1" si="8"/>
        <v>6</v>
      </c>
      <c r="R32" s="397" t="str">
        <f t="shared" ca="1" si="9"/>
        <v>1|8|5,2|1003|2</v>
      </c>
      <c r="S32" s="397">
        <f t="shared" ca="1" si="10"/>
        <v>8</v>
      </c>
      <c r="T32" s="397" t="str">
        <f t="shared" ca="1" si="11"/>
        <v>1|8|5,2|1003|2</v>
      </c>
      <c r="U32" s="397">
        <f t="shared" ca="1" si="12"/>
        <v>10</v>
      </c>
      <c r="V32" s="397" t="str">
        <f t="shared" ca="1" si="13"/>
        <v>1|8|5,2|1003|2</v>
      </c>
      <c r="W32" s="397">
        <f t="shared" ca="1" si="14"/>
        <v>12</v>
      </c>
      <c r="X32" s="397" t="str">
        <f t="shared" ca="1" si="15"/>
        <v>1|8|5,2|1003|3</v>
      </c>
      <c r="Y32" s="397">
        <f t="shared" ca="1" si="16"/>
        <v>14</v>
      </c>
      <c r="Z32" s="397" t="str">
        <f t="shared" ca="1" si="17"/>
        <v>1|8|5,2|1003|3</v>
      </c>
      <c r="AA32" s="397">
        <f t="shared" ca="1" si="18"/>
        <v>16</v>
      </c>
      <c r="AB32" s="397" t="str">
        <f t="shared" ca="1" si="19"/>
        <v>1|8|5,2|1003|3</v>
      </c>
      <c r="AC32" s="397">
        <f t="shared" ca="1" si="20"/>
        <v>18</v>
      </c>
      <c r="AD32" s="397" t="str">
        <f t="shared" ca="1" si="21"/>
        <v>1|8|5,2|1003|3</v>
      </c>
      <c r="AE32" s="397">
        <f t="shared" ca="1" si="22"/>
        <v>20</v>
      </c>
      <c r="AF32" s="397" t="str">
        <f t="shared" ca="1" si="23"/>
        <v>1|8|5,2|1003|3</v>
      </c>
      <c r="AG32" s="397">
        <f t="shared" ca="1" si="24"/>
        <v>22</v>
      </c>
      <c r="AH32" s="397" t="str">
        <f t="shared" ca="1" si="25"/>
        <v>1|8|5,2|1003|4</v>
      </c>
      <c r="AI32" s="397">
        <f t="shared" ca="1" si="26"/>
        <v>24</v>
      </c>
      <c r="AJ32" s="397" t="str">
        <f t="shared" ca="1" si="27"/>
        <v>1|8|5,2|1003|4</v>
      </c>
      <c r="AK32" s="397">
        <f t="shared" ca="1" si="28"/>
        <v>26</v>
      </c>
      <c r="AL32" s="397" t="str">
        <f t="shared" ca="1" si="29"/>
        <v>1|8|5,2|1003|4</v>
      </c>
      <c r="AM32" s="397">
        <f t="shared" ca="1" si="30"/>
        <v>28</v>
      </c>
      <c r="AN32" s="397" t="str">
        <f t="shared" ca="1" si="31"/>
        <v>1|8|5,2|1003|4</v>
      </c>
      <c r="AO32" s="397">
        <f t="shared" ca="1" si="32"/>
        <v>30</v>
      </c>
      <c r="AP32" s="397" t="str">
        <f t="shared" ca="1" si="33"/>
        <v>1|8|5,2|1003|4</v>
      </c>
      <c r="AQ32" s="397">
        <f t="shared" ca="1" si="34"/>
        <v>32</v>
      </c>
      <c r="AR32" s="397" t="str">
        <f t="shared" ca="1" si="35"/>
        <v>1|8|5,2|1003|5</v>
      </c>
      <c r="AS32" s="397">
        <f t="shared" ca="1" si="36"/>
        <v>34</v>
      </c>
      <c r="AT32" s="397" t="str">
        <f t="shared" ca="1" si="37"/>
        <v>1|8|5,2|1003|5</v>
      </c>
      <c r="AU32" s="397">
        <f t="shared" ca="1" si="38"/>
        <v>36</v>
      </c>
      <c r="AV32" s="397" t="str">
        <f t="shared" ca="1" si="39"/>
        <v>1|8|5,2|1003|5</v>
      </c>
      <c r="AW32" s="397">
        <f t="shared" ca="1" si="40"/>
        <v>38</v>
      </c>
      <c r="AX32" s="397" t="str">
        <f t="shared" ca="1" si="41"/>
        <v>1|8|5,2|1003|5</v>
      </c>
      <c r="AY32" s="397">
        <f t="shared" ca="1" si="42"/>
        <v>40</v>
      </c>
      <c r="AZ32" s="397" t="str">
        <f t="shared" ca="1" si="43"/>
        <v>1|8|5,2|1003|5</v>
      </c>
      <c r="BA32" s="397">
        <f t="shared" ca="1" si="44"/>
        <v>42</v>
      </c>
      <c r="BB32" s="397" t="str">
        <f t="shared" ca="1" si="45"/>
        <v>1|8|5,2|1003|6</v>
      </c>
      <c r="BC32" s="397">
        <f t="shared" ca="1" si="46"/>
        <v>44</v>
      </c>
      <c r="BD32" s="397" t="str">
        <f t="shared" ca="1" si="47"/>
        <v>1|8|5,2|1003|6</v>
      </c>
      <c r="BE32" s="397">
        <f t="shared" ca="1" si="48"/>
        <v>46</v>
      </c>
      <c r="BF32" s="397" t="str">
        <f t="shared" ca="1" si="49"/>
        <v>1|8|5,2|1003|6</v>
      </c>
      <c r="BG32" s="397">
        <f t="shared" ca="1" si="50"/>
        <v>48</v>
      </c>
      <c r="BH32" s="397" t="str">
        <f t="shared" ca="1" si="51"/>
        <v>1|8|5,2|1003|6</v>
      </c>
      <c r="BI32" s="397">
        <f t="shared" ca="1" si="52"/>
        <v>50</v>
      </c>
      <c r="BJ32" s="397" t="str">
        <f t="shared" ca="1" si="53"/>
        <v>1|8|5,2|1003|6</v>
      </c>
      <c r="BK32" s="397">
        <f t="shared" ca="1" si="54"/>
        <v>0</v>
      </c>
      <c r="BL32" s="397">
        <f t="shared" ca="1" si="55"/>
        <v>0</v>
      </c>
      <c r="BM32" s="397">
        <f t="shared" ca="1" si="56"/>
        <v>0</v>
      </c>
      <c r="BN32" s="397">
        <f t="shared" ca="1" si="57"/>
        <v>0</v>
      </c>
      <c r="BO32" s="397">
        <f t="shared" ca="1" si="58"/>
        <v>0</v>
      </c>
      <c r="BP32" s="397">
        <f t="shared" ca="1" si="59"/>
        <v>0</v>
      </c>
      <c r="BQ32" s="397">
        <f t="shared" ca="1" si="60"/>
        <v>0</v>
      </c>
      <c r="BR32" s="397">
        <f t="shared" ca="1" si="61"/>
        <v>0</v>
      </c>
      <c r="BS32" s="397">
        <f t="shared" ca="1" si="62"/>
        <v>0</v>
      </c>
      <c r="BT32" s="397">
        <f t="shared" ca="1" si="63"/>
        <v>0</v>
      </c>
      <c r="BU32" s="397">
        <f t="shared" ca="1" si="64"/>
        <v>0</v>
      </c>
      <c r="BV32" s="397">
        <f t="shared" ca="1" si="65"/>
        <v>0</v>
      </c>
      <c r="BW32" s="397">
        <f t="shared" ca="1" si="66"/>
        <v>0</v>
      </c>
      <c r="BX32" s="397">
        <f t="shared" ca="1" si="67"/>
        <v>0</v>
      </c>
      <c r="BY32" s="397">
        <f t="shared" ca="1" si="68"/>
        <v>0</v>
      </c>
      <c r="BZ32" s="397">
        <f t="shared" ca="1" si="69"/>
        <v>0</v>
      </c>
      <c r="CA32" s="397">
        <f t="shared" ca="1" si="70"/>
        <v>0</v>
      </c>
      <c r="CB32" s="397">
        <f t="shared" ca="1" si="71"/>
        <v>0</v>
      </c>
      <c r="CC32" s="397">
        <f t="shared" ca="1" si="72"/>
        <v>0</v>
      </c>
      <c r="CD32" s="397">
        <f t="shared" ca="1" si="73"/>
        <v>0</v>
      </c>
      <c r="CE32" s="397">
        <f t="shared" ca="1" si="74"/>
        <v>0</v>
      </c>
      <c r="CF32" s="397">
        <f t="shared" ca="1" si="75"/>
        <v>0</v>
      </c>
      <c r="CG32" s="397">
        <f t="shared" ca="1" si="76"/>
        <v>0</v>
      </c>
      <c r="CH32" s="397">
        <f t="shared" ca="1" si="77"/>
        <v>0</v>
      </c>
      <c r="CI32" s="397">
        <f t="shared" ca="1" si="78"/>
        <v>0</v>
      </c>
      <c r="CJ32" s="397">
        <f t="shared" ca="1" si="79"/>
        <v>0</v>
      </c>
      <c r="CK32" s="397">
        <f t="shared" ca="1" si="80"/>
        <v>0</v>
      </c>
      <c r="CL32" s="397">
        <f t="shared" ca="1" si="81"/>
        <v>0</v>
      </c>
      <c r="CM32" s="397">
        <f t="shared" ca="1" si="82"/>
        <v>0</v>
      </c>
      <c r="CN32" s="397">
        <f t="shared" ca="1" si="83"/>
        <v>0</v>
      </c>
      <c r="CO32" s="397">
        <f t="shared" ca="1" si="84"/>
        <v>0</v>
      </c>
      <c r="CP32" s="397">
        <f t="shared" ca="1" si="85"/>
        <v>0</v>
      </c>
      <c r="CQ32" s="397">
        <f t="shared" ca="1" si="86"/>
        <v>0</v>
      </c>
      <c r="CR32" s="397">
        <f t="shared" ca="1" si="87"/>
        <v>0</v>
      </c>
      <c r="CS32" s="397">
        <f t="shared" ca="1" si="88"/>
        <v>0</v>
      </c>
      <c r="CT32" s="397">
        <f t="shared" ca="1" si="89"/>
        <v>0</v>
      </c>
      <c r="CU32" s="397">
        <f t="shared" ca="1" si="90"/>
        <v>0</v>
      </c>
      <c r="CV32" s="397">
        <f t="shared" ca="1" si="91"/>
        <v>0</v>
      </c>
      <c r="CW32" s="397">
        <f t="shared" ca="1" si="92"/>
        <v>0</v>
      </c>
      <c r="CX32" s="397">
        <f t="shared" ca="1" si="93"/>
        <v>0</v>
      </c>
      <c r="CY32" s="397">
        <f t="shared" ca="1" si="94"/>
        <v>0</v>
      </c>
      <c r="CZ32" s="397">
        <f t="shared" ca="1" si="95"/>
        <v>0</v>
      </c>
      <c r="DA32" s="397">
        <f t="shared" ca="1" si="96"/>
        <v>0</v>
      </c>
      <c r="DB32" s="397">
        <f t="shared" ca="1" si="97"/>
        <v>0</v>
      </c>
      <c r="DC32" s="397">
        <f t="shared" ca="1" si="98"/>
        <v>0</v>
      </c>
      <c r="DD32" s="397">
        <f t="shared" ca="1" si="99"/>
        <v>0</v>
      </c>
      <c r="DE32" s="397">
        <f t="shared" ca="1" si="100"/>
        <v>0</v>
      </c>
      <c r="DF32" s="397">
        <f t="shared" ca="1" si="101"/>
        <v>0</v>
      </c>
      <c r="DG32" s="397">
        <f t="shared" ca="1" si="102"/>
        <v>0</v>
      </c>
      <c r="DH32" s="397">
        <f t="shared" ca="1" si="103"/>
        <v>0</v>
      </c>
      <c r="DJ32" s="125" t="s">
        <v>1759</v>
      </c>
      <c r="DK32" s="125" t="s">
        <v>1760</v>
      </c>
      <c r="DL32" s="393">
        <v>10</v>
      </c>
      <c r="DN32" s="84" t="s">
        <v>914</v>
      </c>
      <c r="DR32" s="40" t="s">
        <v>1544</v>
      </c>
      <c r="DS32" s="11">
        <f t="shared" si="0"/>
        <v>1</v>
      </c>
      <c r="DT32" s="11">
        <f t="shared" si="1"/>
        <v>8</v>
      </c>
      <c r="DU32" s="41">
        <v>1</v>
      </c>
      <c r="DV32" s="40" t="s">
        <v>412</v>
      </c>
      <c r="DW32" s="11">
        <f t="shared" si="2"/>
        <v>2</v>
      </c>
      <c r="DX32" s="11">
        <f t="shared" si="3"/>
        <v>1001</v>
      </c>
      <c r="DY32" s="41">
        <v>2</v>
      </c>
      <c r="EC32" s="382" t="str">
        <f>'抽奖|MoonBless'!DN32</f>
        <v>超级武器碎片2</v>
      </c>
      <c r="ED32" s="382">
        <f>'抽奖|MoonBless'!DO32</f>
        <v>0.5</v>
      </c>
      <c r="EE32" s="382">
        <f>'抽奖|MoonBless'!DP32</f>
        <v>10</v>
      </c>
      <c r="EF32" s="382">
        <f>'抽奖|MoonBless'!DQ32</f>
        <v>2</v>
      </c>
      <c r="EG32" s="382">
        <f>'抽奖|MoonBless'!DR32</f>
        <v>1016</v>
      </c>
    </row>
    <row r="33" spans="1:137" x14ac:dyDescent="0.35">
      <c r="A33" s="125">
        <v>29</v>
      </c>
      <c r="B33" s="125">
        <v>1</v>
      </c>
      <c r="C33" s="125">
        <v>4</v>
      </c>
      <c r="D33" s="125">
        <v>35</v>
      </c>
      <c r="E33" s="125" t="s">
        <v>909</v>
      </c>
      <c r="F33" s="84" t="s">
        <v>919</v>
      </c>
      <c r="G33" s="392" t="s">
        <v>911</v>
      </c>
      <c r="H33" s="84" t="s">
        <v>920</v>
      </c>
      <c r="I33" s="392" t="s">
        <v>913</v>
      </c>
      <c r="K33" s="129">
        <v>38</v>
      </c>
      <c r="M33" s="397">
        <f t="shared" ca="1" si="4"/>
        <v>2</v>
      </c>
      <c r="N33" s="397" t="str">
        <f t="shared" ca="1" si="5"/>
        <v>1|8|5,1|2|5000</v>
      </c>
      <c r="O33" s="397">
        <f t="shared" ca="1" si="6"/>
        <v>4</v>
      </c>
      <c r="P33" s="397" t="str">
        <f t="shared" ca="1" si="7"/>
        <v>1|8|5,1|2|10000</v>
      </c>
      <c r="Q33" s="397">
        <f t="shared" ca="1" si="8"/>
        <v>6</v>
      </c>
      <c r="R33" s="397" t="str">
        <f t="shared" ca="1" si="9"/>
        <v>1|8|5,1|2|15000</v>
      </c>
      <c r="S33" s="397">
        <f t="shared" ca="1" si="10"/>
        <v>8</v>
      </c>
      <c r="T33" s="397" t="str">
        <f t="shared" ca="1" si="11"/>
        <v>1|8|5,1|2|20000</v>
      </c>
      <c r="U33" s="397">
        <f t="shared" ca="1" si="12"/>
        <v>10</v>
      </c>
      <c r="V33" s="397" t="str">
        <f t="shared" ca="1" si="13"/>
        <v>1|8|5,1|2|25000</v>
      </c>
      <c r="W33" s="397">
        <f t="shared" ca="1" si="14"/>
        <v>12</v>
      </c>
      <c r="X33" s="397" t="str">
        <f t="shared" ca="1" si="15"/>
        <v>1|8|5,1|2|30000</v>
      </c>
      <c r="Y33" s="397">
        <f t="shared" ca="1" si="16"/>
        <v>14</v>
      </c>
      <c r="Z33" s="397" t="str">
        <f t="shared" ca="1" si="17"/>
        <v>1|8|5,1|2|35000</v>
      </c>
      <c r="AA33" s="397">
        <f t="shared" ca="1" si="18"/>
        <v>16</v>
      </c>
      <c r="AB33" s="397" t="str">
        <f t="shared" ca="1" si="19"/>
        <v>1|8|5,1|2|40000</v>
      </c>
      <c r="AC33" s="397">
        <f t="shared" ca="1" si="20"/>
        <v>18</v>
      </c>
      <c r="AD33" s="397" t="str">
        <f t="shared" ca="1" si="21"/>
        <v>1|8|5,1|2|45000</v>
      </c>
      <c r="AE33" s="397">
        <f t="shared" ca="1" si="22"/>
        <v>20</v>
      </c>
      <c r="AF33" s="397" t="str">
        <f t="shared" ca="1" si="23"/>
        <v>1|8|5,1|2|50000</v>
      </c>
      <c r="AG33" s="397">
        <f t="shared" ca="1" si="24"/>
        <v>22</v>
      </c>
      <c r="AH33" s="397" t="str">
        <f t="shared" ca="1" si="25"/>
        <v>1|8|5,1|2|55000</v>
      </c>
      <c r="AI33" s="397">
        <f t="shared" ca="1" si="26"/>
        <v>24</v>
      </c>
      <c r="AJ33" s="397" t="str">
        <f t="shared" ca="1" si="27"/>
        <v>1|8|5,1|2|60000</v>
      </c>
      <c r="AK33" s="397">
        <f t="shared" ca="1" si="28"/>
        <v>26</v>
      </c>
      <c r="AL33" s="397" t="str">
        <f t="shared" ca="1" si="29"/>
        <v>1|8|5,1|2|65000</v>
      </c>
      <c r="AM33" s="397">
        <f t="shared" ca="1" si="30"/>
        <v>28</v>
      </c>
      <c r="AN33" s="397" t="str">
        <f t="shared" ca="1" si="31"/>
        <v>1|8|5,1|2|70000</v>
      </c>
      <c r="AO33" s="397">
        <f t="shared" ca="1" si="32"/>
        <v>30</v>
      </c>
      <c r="AP33" s="397" t="str">
        <f t="shared" ca="1" si="33"/>
        <v>1|8|5,1|2|75000</v>
      </c>
      <c r="AQ33" s="397">
        <f t="shared" ca="1" si="34"/>
        <v>32</v>
      </c>
      <c r="AR33" s="397" t="str">
        <f t="shared" ca="1" si="35"/>
        <v>1|8|5,1|2|80000</v>
      </c>
      <c r="AS33" s="397">
        <f t="shared" ca="1" si="36"/>
        <v>34</v>
      </c>
      <c r="AT33" s="397" t="str">
        <f t="shared" ca="1" si="37"/>
        <v>1|8|5,1|2|85000</v>
      </c>
      <c r="AU33" s="397">
        <f t="shared" ca="1" si="38"/>
        <v>36</v>
      </c>
      <c r="AV33" s="397" t="str">
        <f t="shared" ca="1" si="39"/>
        <v>1|8|5,1|2|90000</v>
      </c>
      <c r="AW33" s="397">
        <f t="shared" ca="1" si="40"/>
        <v>38</v>
      </c>
      <c r="AX33" s="397" t="str">
        <f t="shared" ca="1" si="41"/>
        <v>1|8|5,1|2|95000</v>
      </c>
      <c r="AY33" s="397">
        <f t="shared" ca="1" si="42"/>
        <v>40</v>
      </c>
      <c r="AZ33" s="397" t="str">
        <f t="shared" ca="1" si="43"/>
        <v>1|8|5,1|2|100000</v>
      </c>
      <c r="BA33" s="397">
        <f t="shared" ca="1" si="44"/>
        <v>42</v>
      </c>
      <c r="BB33" s="397" t="str">
        <f t="shared" ca="1" si="45"/>
        <v>1|8|5,1|2|105000</v>
      </c>
      <c r="BC33" s="397">
        <f t="shared" ca="1" si="46"/>
        <v>44</v>
      </c>
      <c r="BD33" s="397" t="str">
        <f t="shared" ca="1" si="47"/>
        <v>1|8|5,1|2|110000</v>
      </c>
      <c r="BE33" s="397">
        <f t="shared" ca="1" si="48"/>
        <v>46</v>
      </c>
      <c r="BF33" s="397" t="str">
        <f t="shared" ca="1" si="49"/>
        <v>1|8|5,1|2|115000</v>
      </c>
      <c r="BG33" s="397">
        <f t="shared" ca="1" si="50"/>
        <v>48</v>
      </c>
      <c r="BH33" s="397" t="str">
        <f t="shared" ca="1" si="51"/>
        <v>1|8|5,1|2|120000</v>
      </c>
      <c r="BI33" s="397">
        <f t="shared" ca="1" si="52"/>
        <v>50</v>
      </c>
      <c r="BJ33" s="397" t="str">
        <f t="shared" ca="1" si="53"/>
        <v>1|8|5,1|2|125000</v>
      </c>
      <c r="BK33" s="397">
        <f t="shared" ca="1" si="54"/>
        <v>0</v>
      </c>
      <c r="BL33" s="397">
        <f t="shared" ca="1" si="55"/>
        <v>0</v>
      </c>
      <c r="BM33" s="397">
        <f t="shared" ca="1" si="56"/>
        <v>0</v>
      </c>
      <c r="BN33" s="397">
        <f t="shared" ca="1" si="57"/>
        <v>0</v>
      </c>
      <c r="BO33" s="397">
        <f t="shared" ca="1" si="58"/>
        <v>0</v>
      </c>
      <c r="BP33" s="397">
        <f t="shared" ca="1" si="59"/>
        <v>0</v>
      </c>
      <c r="BQ33" s="397">
        <f t="shared" ca="1" si="60"/>
        <v>0</v>
      </c>
      <c r="BR33" s="397">
        <f t="shared" ca="1" si="61"/>
        <v>0</v>
      </c>
      <c r="BS33" s="397">
        <f t="shared" ca="1" si="62"/>
        <v>0</v>
      </c>
      <c r="BT33" s="397">
        <f t="shared" ca="1" si="63"/>
        <v>0</v>
      </c>
      <c r="BU33" s="397">
        <f t="shared" ca="1" si="64"/>
        <v>0</v>
      </c>
      <c r="BV33" s="397">
        <f t="shared" ca="1" si="65"/>
        <v>0</v>
      </c>
      <c r="BW33" s="397">
        <f t="shared" ca="1" si="66"/>
        <v>0</v>
      </c>
      <c r="BX33" s="397">
        <f t="shared" ca="1" si="67"/>
        <v>0</v>
      </c>
      <c r="BY33" s="397">
        <f t="shared" ca="1" si="68"/>
        <v>0</v>
      </c>
      <c r="BZ33" s="397">
        <f t="shared" ca="1" si="69"/>
        <v>0</v>
      </c>
      <c r="CA33" s="397">
        <f t="shared" ca="1" si="70"/>
        <v>0</v>
      </c>
      <c r="CB33" s="397">
        <f t="shared" ca="1" si="71"/>
        <v>0</v>
      </c>
      <c r="CC33" s="397">
        <f t="shared" ca="1" si="72"/>
        <v>0</v>
      </c>
      <c r="CD33" s="397">
        <f t="shared" ca="1" si="73"/>
        <v>0</v>
      </c>
      <c r="CE33" s="397">
        <f t="shared" ca="1" si="74"/>
        <v>0</v>
      </c>
      <c r="CF33" s="397">
        <f t="shared" ca="1" si="75"/>
        <v>0</v>
      </c>
      <c r="CG33" s="397">
        <f t="shared" ca="1" si="76"/>
        <v>0</v>
      </c>
      <c r="CH33" s="397">
        <f t="shared" ca="1" si="77"/>
        <v>0</v>
      </c>
      <c r="CI33" s="397">
        <f t="shared" ca="1" si="78"/>
        <v>0</v>
      </c>
      <c r="CJ33" s="397">
        <f t="shared" ca="1" si="79"/>
        <v>0</v>
      </c>
      <c r="CK33" s="397">
        <f t="shared" ca="1" si="80"/>
        <v>0</v>
      </c>
      <c r="CL33" s="397">
        <f t="shared" ca="1" si="81"/>
        <v>0</v>
      </c>
      <c r="CM33" s="397">
        <f t="shared" ca="1" si="82"/>
        <v>0</v>
      </c>
      <c r="CN33" s="397">
        <f t="shared" ca="1" si="83"/>
        <v>0</v>
      </c>
      <c r="CO33" s="397">
        <f t="shared" ca="1" si="84"/>
        <v>0</v>
      </c>
      <c r="CP33" s="397">
        <f t="shared" ca="1" si="85"/>
        <v>0</v>
      </c>
      <c r="CQ33" s="397">
        <f t="shared" ca="1" si="86"/>
        <v>0</v>
      </c>
      <c r="CR33" s="397">
        <f t="shared" ca="1" si="87"/>
        <v>0</v>
      </c>
      <c r="CS33" s="397">
        <f t="shared" ca="1" si="88"/>
        <v>0</v>
      </c>
      <c r="CT33" s="397">
        <f t="shared" ca="1" si="89"/>
        <v>0</v>
      </c>
      <c r="CU33" s="397">
        <f t="shared" ca="1" si="90"/>
        <v>0</v>
      </c>
      <c r="CV33" s="397">
        <f t="shared" ca="1" si="91"/>
        <v>0</v>
      </c>
      <c r="CW33" s="397">
        <f t="shared" ca="1" si="92"/>
        <v>0</v>
      </c>
      <c r="CX33" s="397">
        <f t="shared" ca="1" si="93"/>
        <v>0</v>
      </c>
      <c r="CY33" s="397">
        <f t="shared" ca="1" si="94"/>
        <v>0</v>
      </c>
      <c r="CZ33" s="397">
        <f t="shared" ca="1" si="95"/>
        <v>0</v>
      </c>
      <c r="DA33" s="397">
        <f t="shared" ca="1" si="96"/>
        <v>0</v>
      </c>
      <c r="DB33" s="397">
        <f t="shared" ca="1" si="97"/>
        <v>0</v>
      </c>
      <c r="DC33" s="397">
        <f t="shared" ca="1" si="98"/>
        <v>0</v>
      </c>
      <c r="DD33" s="397">
        <f t="shared" ca="1" si="99"/>
        <v>0</v>
      </c>
      <c r="DE33" s="397">
        <f t="shared" ca="1" si="100"/>
        <v>0</v>
      </c>
      <c r="DF33" s="397">
        <f t="shared" ca="1" si="101"/>
        <v>0</v>
      </c>
      <c r="DG33" s="397">
        <f t="shared" ca="1" si="102"/>
        <v>0</v>
      </c>
      <c r="DH33" s="397">
        <f t="shared" ca="1" si="103"/>
        <v>0</v>
      </c>
      <c r="DJ33" s="125" t="str">
        <f>DJ30</f>
        <v>JK</v>
      </c>
      <c r="DK33" s="125" t="str">
        <f>DK30</f>
        <v>JT</v>
      </c>
      <c r="DL33" s="393">
        <v>10</v>
      </c>
      <c r="DN33" s="84" t="s">
        <v>914</v>
      </c>
      <c r="DR33" s="40" t="s">
        <v>1545</v>
      </c>
      <c r="DS33" s="11">
        <f t="shared" si="0"/>
        <v>1</v>
      </c>
      <c r="DT33" s="11">
        <f t="shared" si="1"/>
        <v>8</v>
      </c>
      <c r="DU33" s="41">
        <v>1</v>
      </c>
      <c r="DV33" s="40" t="s">
        <v>412</v>
      </c>
      <c r="DW33" s="11">
        <f t="shared" si="2"/>
        <v>2</v>
      </c>
      <c r="DX33" s="11">
        <f t="shared" si="3"/>
        <v>1001</v>
      </c>
      <c r="DY33" s="41">
        <v>2</v>
      </c>
      <c r="EC33" s="382" t="str">
        <f>'抽奖|MoonBless'!DN33</f>
        <v>超级武器碎片3</v>
      </c>
      <c r="ED33" s="382">
        <f>'抽奖|MoonBless'!DO33</f>
        <v>1.25</v>
      </c>
      <c r="EE33" s="382">
        <f>'抽奖|MoonBless'!DP33</f>
        <v>25</v>
      </c>
      <c r="EF33" s="382">
        <f>'抽奖|MoonBless'!DQ33</f>
        <v>2</v>
      </c>
      <c r="EG33" s="382">
        <f>'抽奖|MoonBless'!DR33</f>
        <v>1017</v>
      </c>
    </row>
    <row r="34" spans="1:137" x14ac:dyDescent="0.35">
      <c r="A34" s="125">
        <v>30</v>
      </c>
      <c r="B34" s="125">
        <v>1</v>
      </c>
      <c r="C34" s="125">
        <v>4</v>
      </c>
      <c r="D34" s="125">
        <v>35</v>
      </c>
      <c r="E34" s="125" t="s">
        <v>909</v>
      </c>
      <c r="F34" s="84" t="s">
        <v>921</v>
      </c>
      <c r="G34" s="392" t="s">
        <v>911</v>
      </c>
      <c r="H34" s="84" t="s">
        <v>922</v>
      </c>
      <c r="I34" s="392" t="s">
        <v>913</v>
      </c>
      <c r="K34" s="125">
        <v>84</v>
      </c>
      <c r="M34" s="397">
        <f t="shared" ca="1" si="4"/>
        <v>2</v>
      </c>
      <c r="N34" s="397" t="str">
        <f t="shared" ca="1" si="5"/>
        <v>1|8|5,1|1|2</v>
      </c>
      <c r="O34" s="397">
        <f t="shared" ca="1" si="6"/>
        <v>4</v>
      </c>
      <c r="P34" s="397" t="str">
        <f t="shared" ca="1" si="7"/>
        <v>1|8|5,1|1|2</v>
      </c>
      <c r="Q34" s="397">
        <f t="shared" ca="1" si="8"/>
        <v>6</v>
      </c>
      <c r="R34" s="397" t="str">
        <f t="shared" ca="1" si="9"/>
        <v>1|8|5,1|1|3</v>
      </c>
      <c r="S34" s="397">
        <f t="shared" ca="1" si="10"/>
        <v>8</v>
      </c>
      <c r="T34" s="397" t="str">
        <f t="shared" ca="1" si="11"/>
        <v>1|8|5,1|1|3</v>
      </c>
      <c r="U34" s="397">
        <f t="shared" ca="1" si="12"/>
        <v>10</v>
      </c>
      <c r="V34" s="397" t="str">
        <f t="shared" ca="1" si="13"/>
        <v>1|8|5,1|1|4</v>
      </c>
      <c r="W34" s="397">
        <f t="shared" ca="1" si="14"/>
        <v>12</v>
      </c>
      <c r="X34" s="397" t="str">
        <f t="shared" ca="1" si="15"/>
        <v>1|8|5,1|1|4</v>
      </c>
      <c r="Y34" s="397">
        <f t="shared" ca="1" si="16"/>
        <v>14</v>
      </c>
      <c r="Z34" s="397" t="str">
        <f t="shared" ca="1" si="17"/>
        <v>1|8|5,1|1|5</v>
      </c>
      <c r="AA34" s="397">
        <f t="shared" ca="1" si="18"/>
        <v>16</v>
      </c>
      <c r="AB34" s="397" t="str">
        <f t="shared" ca="1" si="19"/>
        <v>1|8|5,1|1|5</v>
      </c>
      <c r="AC34" s="397">
        <f t="shared" ca="1" si="20"/>
        <v>18</v>
      </c>
      <c r="AD34" s="397" t="str">
        <f t="shared" ca="1" si="21"/>
        <v>1|8|5,1|1|6</v>
      </c>
      <c r="AE34" s="397">
        <f t="shared" ca="1" si="22"/>
        <v>20</v>
      </c>
      <c r="AF34" s="397" t="str">
        <f t="shared" ca="1" si="23"/>
        <v>1|8|5,1|1|6</v>
      </c>
      <c r="AG34" s="397">
        <f t="shared" ca="1" si="24"/>
        <v>22</v>
      </c>
      <c r="AH34" s="397" t="str">
        <f t="shared" ca="1" si="25"/>
        <v>1|8|5,1|1|7</v>
      </c>
      <c r="AI34" s="397">
        <f t="shared" ca="1" si="26"/>
        <v>24</v>
      </c>
      <c r="AJ34" s="397" t="str">
        <f t="shared" ca="1" si="27"/>
        <v>1|8|5,1|1|7</v>
      </c>
      <c r="AK34" s="397">
        <f t="shared" ca="1" si="28"/>
        <v>26</v>
      </c>
      <c r="AL34" s="397" t="str">
        <f t="shared" ca="1" si="29"/>
        <v>1|8|5,1|1|8</v>
      </c>
      <c r="AM34" s="397">
        <f t="shared" ca="1" si="30"/>
        <v>28</v>
      </c>
      <c r="AN34" s="397" t="str">
        <f t="shared" ca="1" si="31"/>
        <v>1|8|5,1|1|8</v>
      </c>
      <c r="AO34" s="397">
        <f t="shared" ca="1" si="32"/>
        <v>30</v>
      </c>
      <c r="AP34" s="397" t="str">
        <f t="shared" ca="1" si="33"/>
        <v>1|8|5,1|1|9</v>
      </c>
      <c r="AQ34" s="397">
        <f t="shared" ca="1" si="34"/>
        <v>32</v>
      </c>
      <c r="AR34" s="397" t="str">
        <f t="shared" ca="1" si="35"/>
        <v>1|8|5,1|1|9</v>
      </c>
      <c r="AS34" s="397">
        <f t="shared" ca="1" si="36"/>
        <v>34</v>
      </c>
      <c r="AT34" s="397" t="str">
        <f t="shared" ca="1" si="37"/>
        <v>1|8|5,1|1|10</v>
      </c>
      <c r="AU34" s="397">
        <f t="shared" ca="1" si="38"/>
        <v>36</v>
      </c>
      <c r="AV34" s="397" t="str">
        <f t="shared" ca="1" si="39"/>
        <v>1|8|5,1|1|10</v>
      </c>
      <c r="AW34" s="397">
        <f t="shared" ca="1" si="40"/>
        <v>38</v>
      </c>
      <c r="AX34" s="397" t="str">
        <f t="shared" ca="1" si="41"/>
        <v>1|8|5,1|1|11</v>
      </c>
      <c r="AY34" s="397">
        <f t="shared" ca="1" si="42"/>
        <v>40</v>
      </c>
      <c r="AZ34" s="397" t="str">
        <f t="shared" ca="1" si="43"/>
        <v>1|8|5,1|1|11</v>
      </c>
      <c r="BA34" s="397">
        <f t="shared" ca="1" si="44"/>
        <v>42</v>
      </c>
      <c r="BB34" s="397" t="str">
        <f t="shared" ca="1" si="45"/>
        <v>1|8|5,1|1|12</v>
      </c>
      <c r="BC34" s="397">
        <f t="shared" ca="1" si="46"/>
        <v>44</v>
      </c>
      <c r="BD34" s="397" t="str">
        <f t="shared" ca="1" si="47"/>
        <v>1|8|5,1|1|12</v>
      </c>
      <c r="BE34" s="397">
        <f t="shared" ca="1" si="48"/>
        <v>46</v>
      </c>
      <c r="BF34" s="397" t="str">
        <f t="shared" ca="1" si="49"/>
        <v>1|8|5,1|1|13</v>
      </c>
      <c r="BG34" s="397">
        <f t="shared" ca="1" si="50"/>
        <v>48</v>
      </c>
      <c r="BH34" s="397" t="str">
        <f t="shared" ca="1" si="51"/>
        <v>1|8|5,1|1|13</v>
      </c>
      <c r="BI34" s="397">
        <f t="shared" ca="1" si="52"/>
        <v>50</v>
      </c>
      <c r="BJ34" s="397" t="str">
        <f t="shared" ca="1" si="53"/>
        <v>1|8|5,1|1|14</v>
      </c>
      <c r="BK34" s="397">
        <f t="shared" ca="1" si="54"/>
        <v>0</v>
      </c>
      <c r="BL34" s="397">
        <f t="shared" ca="1" si="55"/>
        <v>0</v>
      </c>
      <c r="BM34" s="397">
        <f t="shared" ca="1" si="56"/>
        <v>0</v>
      </c>
      <c r="BN34" s="397">
        <f t="shared" ca="1" si="57"/>
        <v>0</v>
      </c>
      <c r="BO34" s="397">
        <f t="shared" ca="1" si="58"/>
        <v>0</v>
      </c>
      <c r="BP34" s="397">
        <f t="shared" ca="1" si="59"/>
        <v>0</v>
      </c>
      <c r="BQ34" s="397">
        <f t="shared" ca="1" si="60"/>
        <v>0</v>
      </c>
      <c r="BR34" s="397">
        <f t="shared" ca="1" si="61"/>
        <v>0</v>
      </c>
      <c r="BS34" s="397">
        <f t="shared" ca="1" si="62"/>
        <v>0</v>
      </c>
      <c r="BT34" s="397">
        <f t="shared" ca="1" si="63"/>
        <v>0</v>
      </c>
      <c r="BU34" s="397">
        <f t="shared" ca="1" si="64"/>
        <v>0</v>
      </c>
      <c r="BV34" s="397">
        <f t="shared" ca="1" si="65"/>
        <v>0</v>
      </c>
      <c r="BW34" s="397">
        <f t="shared" ca="1" si="66"/>
        <v>0</v>
      </c>
      <c r="BX34" s="397">
        <f t="shared" ca="1" si="67"/>
        <v>0</v>
      </c>
      <c r="BY34" s="397">
        <f t="shared" ca="1" si="68"/>
        <v>0</v>
      </c>
      <c r="BZ34" s="397">
        <f t="shared" ca="1" si="69"/>
        <v>0</v>
      </c>
      <c r="CA34" s="397">
        <f t="shared" ca="1" si="70"/>
        <v>0</v>
      </c>
      <c r="CB34" s="397">
        <f t="shared" ca="1" si="71"/>
        <v>0</v>
      </c>
      <c r="CC34" s="397">
        <f t="shared" ca="1" si="72"/>
        <v>0</v>
      </c>
      <c r="CD34" s="397">
        <f t="shared" ca="1" si="73"/>
        <v>0</v>
      </c>
      <c r="CE34" s="397">
        <f t="shared" ca="1" si="74"/>
        <v>0</v>
      </c>
      <c r="CF34" s="397">
        <f t="shared" ca="1" si="75"/>
        <v>0</v>
      </c>
      <c r="CG34" s="397">
        <f t="shared" ca="1" si="76"/>
        <v>0</v>
      </c>
      <c r="CH34" s="397">
        <f t="shared" ca="1" si="77"/>
        <v>0</v>
      </c>
      <c r="CI34" s="397">
        <f t="shared" ca="1" si="78"/>
        <v>0</v>
      </c>
      <c r="CJ34" s="397">
        <f t="shared" ca="1" si="79"/>
        <v>0</v>
      </c>
      <c r="CK34" s="397">
        <f t="shared" ca="1" si="80"/>
        <v>0</v>
      </c>
      <c r="CL34" s="397">
        <f t="shared" ca="1" si="81"/>
        <v>0</v>
      </c>
      <c r="CM34" s="397">
        <f t="shared" ca="1" si="82"/>
        <v>0</v>
      </c>
      <c r="CN34" s="397">
        <f t="shared" ca="1" si="83"/>
        <v>0</v>
      </c>
      <c r="CO34" s="397">
        <f t="shared" ca="1" si="84"/>
        <v>0</v>
      </c>
      <c r="CP34" s="397">
        <f t="shared" ca="1" si="85"/>
        <v>0</v>
      </c>
      <c r="CQ34" s="397">
        <f t="shared" ca="1" si="86"/>
        <v>0</v>
      </c>
      <c r="CR34" s="397">
        <f t="shared" ca="1" si="87"/>
        <v>0</v>
      </c>
      <c r="CS34" s="397">
        <f t="shared" ca="1" si="88"/>
        <v>0</v>
      </c>
      <c r="CT34" s="397">
        <f t="shared" ca="1" si="89"/>
        <v>0</v>
      </c>
      <c r="CU34" s="397">
        <f t="shared" ca="1" si="90"/>
        <v>0</v>
      </c>
      <c r="CV34" s="397">
        <f t="shared" ca="1" si="91"/>
        <v>0</v>
      </c>
      <c r="CW34" s="397">
        <f t="shared" ca="1" si="92"/>
        <v>0</v>
      </c>
      <c r="CX34" s="397">
        <f t="shared" ca="1" si="93"/>
        <v>0</v>
      </c>
      <c r="CY34" s="397">
        <f t="shared" ca="1" si="94"/>
        <v>0</v>
      </c>
      <c r="CZ34" s="397">
        <f t="shared" ca="1" si="95"/>
        <v>0</v>
      </c>
      <c r="DA34" s="397">
        <f t="shared" ca="1" si="96"/>
        <v>0</v>
      </c>
      <c r="DB34" s="397">
        <f t="shared" ca="1" si="97"/>
        <v>0</v>
      </c>
      <c r="DC34" s="397">
        <f t="shared" ca="1" si="98"/>
        <v>0</v>
      </c>
      <c r="DD34" s="397">
        <f t="shared" ca="1" si="99"/>
        <v>0</v>
      </c>
      <c r="DE34" s="397">
        <f t="shared" ca="1" si="100"/>
        <v>0</v>
      </c>
      <c r="DF34" s="397">
        <f t="shared" ca="1" si="101"/>
        <v>0</v>
      </c>
      <c r="DG34" s="397">
        <f t="shared" ca="1" si="102"/>
        <v>0</v>
      </c>
      <c r="DH34" s="397">
        <f t="shared" ca="1" si="103"/>
        <v>0</v>
      </c>
      <c r="DJ34" s="125" t="str">
        <f t="shared" ref="DJ34:DK34" si="104">DJ31</f>
        <v>JV</v>
      </c>
      <c r="DK34" s="125" t="str">
        <f t="shared" si="104"/>
        <v>KE</v>
      </c>
      <c r="DL34" s="393">
        <v>10</v>
      </c>
      <c r="DN34" s="84" t="s">
        <v>914</v>
      </c>
      <c r="DR34" s="40" t="s">
        <v>1543</v>
      </c>
      <c r="DS34" s="11">
        <f t="shared" si="0"/>
        <v>1</v>
      </c>
      <c r="DT34" s="11">
        <f t="shared" si="1"/>
        <v>8</v>
      </c>
      <c r="DU34" s="41">
        <v>1</v>
      </c>
      <c r="DV34" s="40" t="s">
        <v>412</v>
      </c>
      <c r="DW34" s="11">
        <f t="shared" si="2"/>
        <v>2</v>
      </c>
      <c r="DX34" s="11">
        <f t="shared" si="3"/>
        <v>1001</v>
      </c>
      <c r="DY34" s="41">
        <v>2</v>
      </c>
      <c r="EC34" s="382" t="str">
        <f>'抽奖|MoonBless'!DN34</f>
        <v>超级武器碎片4</v>
      </c>
      <c r="ED34" s="382">
        <f>'抽奖|MoonBless'!DO34</f>
        <v>2.5</v>
      </c>
      <c r="EE34" s="382">
        <f>'抽奖|MoonBless'!DP34</f>
        <v>50</v>
      </c>
      <c r="EF34" s="382">
        <f>'抽奖|MoonBless'!DQ34</f>
        <v>2</v>
      </c>
      <c r="EG34" s="382">
        <f>'抽奖|MoonBless'!DR34</f>
        <v>1018</v>
      </c>
    </row>
    <row r="35" spans="1:137" x14ac:dyDescent="0.35">
      <c r="A35" s="125">
        <v>31</v>
      </c>
      <c r="B35" s="125">
        <v>1</v>
      </c>
      <c r="C35" s="125">
        <v>4</v>
      </c>
      <c r="D35" s="125">
        <v>35</v>
      </c>
      <c r="E35" s="125" t="s">
        <v>909</v>
      </c>
      <c r="F35" s="84" t="s">
        <v>923</v>
      </c>
      <c r="G35" s="392" t="s">
        <v>911</v>
      </c>
      <c r="H35" s="84" t="s">
        <v>924</v>
      </c>
      <c r="I35" s="392" t="s">
        <v>913</v>
      </c>
      <c r="K35" s="125">
        <v>41</v>
      </c>
      <c r="M35" s="397">
        <f t="shared" ca="1" si="4"/>
        <v>2</v>
      </c>
      <c r="N35" s="397" t="str">
        <f t="shared" ca="1" si="5"/>
        <v>1|8|5,2|1003|2</v>
      </c>
      <c r="O35" s="397">
        <f t="shared" ca="1" si="6"/>
        <v>4</v>
      </c>
      <c r="P35" s="397" t="str">
        <f t="shared" ca="1" si="7"/>
        <v>1|8|5,2|1003|2</v>
      </c>
      <c r="Q35" s="397">
        <f t="shared" ca="1" si="8"/>
        <v>6</v>
      </c>
      <c r="R35" s="397" t="str">
        <f t="shared" ca="1" si="9"/>
        <v>1|8|5,2|1003|2</v>
      </c>
      <c r="S35" s="397">
        <f t="shared" ca="1" si="10"/>
        <v>8</v>
      </c>
      <c r="T35" s="397" t="str">
        <f t="shared" ca="1" si="11"/>
        <v>1|8|5,2|1003|2</v>
      </c>
      <c r="U35" s="397">
        <f t="shared" ca="1" si="12"/>
        <v>10</v>
      </c>
      <c r="V35" s="397" t="str">
        <f t="shared" ca="1" si="13"/>
        <v>1|8|5,2|1003|2</v>
      </c>
      <c r="W35" s="397">
        <f t="shared" ca="1" si="14"/>
        <v>12</v>
      </c>
      <c r="X35" s="397" t="str">
        <f t="shared" ca="1" si="15"/>
        <v>1|8|5,2|1003|3</v>
      </c>
      <c r="Y35" s="397">
        <f t="shared" ca="1" si="16"/>
        <v>14</v>
      </c>
      <c r="Z35" s="397" t="str">
        <f t="shared" ca="1" si="17"/>
        <v>1|8|5,2|1003|3</v>
      </c>
      <c r="AA35" s="397">
        <f t="shared" ca="1" si="18"/>
        <v>16</v>
      </c>
      <c r="AB35" s="397" t="str">
        <f t="shared" ca="1" si="19"/>
        <v>1|8|5,2|1003|3</v>
      </c>
      <c r="AC35" s="397">
        <f t="shared" ca="1" si="20"/>
        <v>18</v>
      </c>
      <c r="AD35" s="397" t="str">
        <f t="shared" ca="1" si="21"/>
        <v>1|8|5,2|1003|3</v>
      </c>
      <c r="AE35" s="397">
        <f t="shared" ca="1" si="22"/>
        <v>20</v>
      </c>
      <c r="AF35" s="397" t="str">
        <f t="shared" ca="1" si="23"/>
        <v>1|8|5,2|1003|3</v>
      </c>
      <c r="AG35" s="397">
        <f t="shared" ca="1" si="24"/>
        <v>22</v>
      </c>
      <c r="AH35" s="397" t="str">
        <f t="shared" ca="1" si="25"/>
        <v>1|8|5,2|1003|4</v>
      </c>
      <c r="AI35" s="397">
        <f t="shared" ca="1" si="26"/>
        <v>24</v>
      </c>
      <c r="AJ35" s="397" t="str">
        <f t="shared" ca="1" si="27"/>
        <v>1|8|5,2|1003|4</v>
      </c>
      <c r="AK35" s="397">
        <f t="shared" ca="1" si="28"/>
        <v>26</v>
      </c>
      <c r="AL35" s="397" t="str">
        <f t="shared" ca="1" si="29"/>
        <v>1|8|5,2|1003|4</v>
      </c>
      <c r="AM35" s="397">
        <f t="shared" ca="1" si="30"/>
        <v>28</v>
      </c>
      <c r="AN35" s="397" t="str">
        <f t="shared" ca="1" si="31"/>
        <v>1|8|5,2|1003|4</v>
      </c>
      <c r="AO35" s="397">
        <f t="shared" ca="1" si="32"/>
        <v>30</v>
      </c>
      <c r="AP35" s="397" t="str">
        <f t="shared" ca="1" si="33"/>
        <v>1|8|5,2|1003|4</v>
      </c>
      <c r="AQ35" s="397">
        <f t="shared" ca="1" si="34"/>
        <v>32</v>
      </c>
      <c r="AR35" s="397" t="str">
        <f t="shared" ca="1" si="35"/>
        <v>1|8|5,2|1003|5</v>
      </c>
      <c r="AS35" s="397">
        <f t="shared" ca="1" si="36"/>
        <v>34</v>
      </c>
      <c r="AT35" s="397" t="str">
        <f t="shared" ca="1" si="37"/>
        <v>1|8|5,2|1003|5</v>
      </c>
      <c r="AU35" s="397">
        <f t="shared" ca="1" si="38"/>
        <v>36</v>
      </c>
      <c r="AV35" s="397" t="str">
        <f t="shared" ca="1" si="39"/>
        <v>1|8|5,2|1003|5</v>
      </c>
      <c r="AW35" s="397">
        <f t="shared" ca="1" si="40"/>
        <v>38</v>
      </c>
      <c r="AX35" s="397" t="str">
        <f t="shared" ca="1" si="41"/>
        <v>1|8|5,2|1003|5</v>
      </c>
      <c r="AY35" s="397">
        <f t="shared" ca="1" si="42"/>
        <v>40</v>
      </c>
      <c r="AZ35" s="397" t="str">
        <f t="shared" ca="1" si="43"/>
        <v>1|8|5,2|1003|5</v>
      </c>
      <c r="BA35" s="397">
        <f t="shared" ca="1" si="44"/>
        <v>42</v>
      </c>
      <c r="BB35" s="397" t="str">
        <f t="shared" ca="1" si="45"/>
        <v>1|8|5,2|1003|6</v>
      </c>
      <c r="BC35" s="397">
        <f t="shared" ca="1" si="46"/>
        <v>44</v>
      </c>
      <c r="BD35" s="397" t="str">
        <f t="shared" ca="1" si="47"/>
        <v>1|8|5,2|1003|6</v>
      </c>
      <c r="BE35" s="397">
        <f t="shared" ca="1" si="48"/>
        <v>46</v>
      </c>
      <c r="BF35" s="397" t="str">
        <f t="shared" ca="1" si="49"/>
        <v>1|8|5,2|1003|6</v>
      </c>
      <c r="BG35" s="397">
        <f t="shared" ca="1" si="50"/>
        <v>48</v>
      </c>
      <c r="BH35" s="397" t="str">
        <f t="shared" ca="1" si="51"/>
        <v>1|8|5,2|1003|6</v>
      </c>
      <c r="BI35" s="397">
        <f t="shared" ca="1" si="52"/>
        <v>50</v>
      </c>
      <c r="BJ35" s="397" t="str">
        <f t="shared" ca="1" si="53"/>
        <v>1|8|5,2|1003|6</v>
      </c>
      <c r="BK35" s="397">
        <f t="shared" ca="1" si="54"/>
        <v>0</v>
      </c>
      <c r="BL35" s="397">
        <f t="shared" ca="1" si="55"/>
        <v>0</v>
      </c>
      <c r="BM35" s="397">
        <f t="shared" ca="1" si="56"/>
        <v>0</v>
      </c>
      <c r="BN35" s="397">
        <f t="shared" ca="1" si="57"/>
        <v>0</v>
      </c>
      <c r="BO35" s="397">
        <f t="shared" ca="1" si="58"/>
        <v>0</v>
      </c>
      <c r="BP35" s="397">
        <f t="shared" ca="1" si="59"/>
        <v>0</v>
      </c>
      <c r="BQ35" s="397">
        <f t="shared" ca="1" si="60"/>
        <v>0</v>
      </c>
      <c r="BR35" s="397">
        <f t="shared" ca="1" si="61"/>
        <v>0</v>
      </c>
      <c r="BS35" s="397">
        <f t="shared" ca="1" si="62"/>
        <v>0</v>
      </c>
      <c r="BT35" s="397">
        <f t="shared" ca="1" si="63"/>
        <v>0</v>
      </c>
      <c r="BU35" s="397">
        <f t="shared" ca="1" si="64"/>
        <v>0</v>
      </c>
      <c r="BV35" s="397">
        <f t="shared" ca="1" si="65"/>
        <v>0</v>
      </c>
      <c r="BW35" s="397">
        <f t="shared" ca="1" si="66"/>
        <v>0</v>
      </c>
      <c r="BX35" s="397">
        <f t="shared" ca="1" si="67"/>
        <v>0</v>
      </c>
      <c r="BY35" s="397">
        <f t="shared" ca="1" si="68"/>
        <v>0</v>
      </c>
      <c r="BZ35" s="397">
        <f t="shared" ca="1" si="69"/>
        <v>0</v>
      </c>
      <c r="CA35" s="397">
        <f t="shared" ca="1" si="70"/>
        <v>0</v>
      </c>
      <c r="CB35" s="397">
        <f t="shared" ca="1" si="71"/>
        <v>0</v>
      </c>
      <c r="CC35" s="397">
        <f t="shared" ca="1" si="72"/>
        <v>0</v>
      </c>
      <c r="CD35" s="397">
        <f t="shared" ca="1" si="73"/>
        <v>0</v>
      </c>
      <c r="CE35" s="397">
        <f t="shared" ca="1" si="74"/>
        <v>0</v>
      </c>
      <c r="CF35" s="397">
        <f t="shared" ca="1" si="75"/>
        <v>0</v>
      </c>
      <c r="CG35" s="397">
        <f t="shared" ca="1" si="76"/>
        <v>0</v>
      </c>
      <c r="CH35" s="397">
        <f t="shared" ca="1" si="77"/>
        <v>0</v>
      </c>
      <c r="CI35" s="397">
        <f t="shared" ca="1" si="78"/>
        <v>0</v>
      </c>
      <c r="CJ35" s="397">
        <f t="shared" ca="1" si="79"/>
        <v>0</v>
      </c>
      <c r="CK35" s="397">
        <f t="shared" ca="1" si="80"/>
        <v>0</v>
      </c>
      <c r="CL35" s="397">
        <f t="shared" ca="1" si="81"/>
        <v>0</v>
      </c>
      <c r="CM35" s="397">
        <f t="shared" ca="1" si="82"/>
        <v>0</v>
      </c>
      <c r="CN35" s="397">
        <f t="shared" ca="1" si="83"/>
        <v>0</v>
      </c>
      <c r="CO35" s="397">
        <f t="shared" ca="1" si="84"/>
        <v>0</v>
      </c>
      <c r="CP35" s="397">
        <f t="shared" ca="1" si="85"/>
        <v>0</v>
      </c>
      <c r="CQ35" s="397">
        <f t="shared" ca="1" si="86"/>
        <v>0</v>
      </c>
      <c r="CR35" s="397">
        <f t="shared" ca="1" si="87"/>
        <v>0</v>
      </c>
      <c r="CS35" s="397">
        <f t="shared" ca="1" si="88"/>
        <v>0</v>
      </c>
      <c r="CT35" s="397">
        <f t="shared" ca="1" si="89"/>
        <v>0</v>
      </c>
      <c r="CU35" s="397">
        <f t="shared" ca="1" si="90"/>
        <v>0</v>
      </c>
      <c r="CV35" s="397">
        <f t="shared" ca="1" si="91"/>
        <v>0</v>
      </c>
      <c r="CW35" s="397">
        <f t="shared" ca="1" si="92"/>
        <v>0</v>
      </c>
      <c r="CX35" s="397">
        <f t="shared" ca="1" si="93"/>
        <v>0</v>
      </c>
      <c r="CY35" s="397">
        <f t="shared" ca="1" si="94"/>
        <v>0</v>
      </c>
      <c r="CZ35" s="397">
        <f t="shared" ca="1" si="95"/>
        <v>0</v>
      </c>
      <c r="DA35" s="397">
        <f t="shared" ca="1" si="96"/>
        <v>0</v>
      </c>
      <c r="DB35" s="397">
        <f t="shared" ca="1" si="97"/>
        <v>0</v>
      </c>
      <c r="DC35" s="397">
        <f t="shared" ca="1" si="98"/>
        <v>0</v>
      </c>
      <c r="DD35" s="397">
        <f t="shared" ca="1" si="99"/>
        <v>0</v>
      </c>
      <c r="DE35" s="397">
        <f t="shared" ca="1" si="100"/>
        <v>0</v>
      </c>
      <c r="DF35" s="397">
        <f t="shared" ca="1" si="101"/>
        <v>0</v>
      </c>
      <c r="DG35" s="397">
        <f t="shared" ca="1" si="102"/>
        <v>0</v>
      </c>
      <c r="DH35" s="397">
        <f t="shared" ca="1" si="103"/>
        <v>0</v>
      </c>
      <c r="DJ35" s="125" t="str">
        <f t="shared" ref="DJ35:DK35" si="105">DJ32</f>
        <v>KG</v>
      </c>
      <c r="DK35" s="125" t="str">
        <f t="shared" si="105"/>
        <v>KP</v>
      </c>
      <c r="DL35" s="393">
        <v>10</v>
      </c>
      <c r="DN35" s="84" t="s">
        <v>914</v>
      </c>
      <c r="DR35" s="40" t="s">
        <v>1544</v>
      </c>
      <c r="DS35" s="11">
        <f t="shared" si="0"/>
        <v>1</v>
      </c>
      <c r="DT35" s="11">
        <f t="shared" si="1"/>
        <v>8</v>
      </c>
      <c r="DU35" s="41">
        <v>1</v>
      </c>
      <c r="DV35" s="40" t="s">
        <v>412</v>
      </c>
      <c r="DW35" s="11">
        <f t="shared" si="2"/>
        <v>2</v>
      </c>
      <c r="DX35" s="11">
        <f t="shared" si="3"/>
        <v>1001</v>
      </c>
      <c r="DY35" s="41">
        <v>2</v>
      </c>
      <c r="EC35" s="382" t="s">
        <v>1543</v>
      </c>
      <c r="ED35" s="382">
        <f>'抽奖|MoonBless'!DO35</f>
        <v>0</v>
      </c>
      <c r="EE35" s="382">
        <f>'抽奖|MoonBless'!DP35</f>
        <v>0</v>
      </c>
      <c r="EF35" s="382">
        <v>1</v>
      </c>
      <c r="EG35" s="382">
        <v>8</v>
      </c>
    </row>
    <row r="36" spans="1:137" x14ac:dyDescent="0.35">
      <c r="A36" s="125">
        <v>32</v>
      </c>
      <c r="B36" s="125">
        <v>1</v>
      </c>
      <c r="C36" s="125">
        <v>4</v>
      </c>
      <c r="D36" s="125">
        <v>35</v>
      </c>
      <c r="E36" s="125" t="s">
        <v>909</v>
      </c>
      <c r="F36" s="84" t="s">
        <v>925</v>
      </c>
      <c r="G36" s="392" t="s">
        <v>911</v>
      </c>
      <c r="H36" s="84" t="s">
        <v>926</v>
      </c>
      <c r="I36" s="392" t="s">
        <v>913</v>
      </c>
      <c r="K36" s="125">
        <v>42</v>
      </c>
      <c r="M36" s="397">
        <f t="shared" ca="1" si="4"/>
        <v>2</v>
      </c>
      <c r="N36" s="397" t="str">
        <f t="shared" ca="1" si="5"/>
        <v>1|8|5,1|2|5000</v>
      </c>
      <c r="O36" s="397">
        <f t="shared" ca="1" si="6"/>
        <v>4</v>
      </c>
      <c r="P36" s="397" t="str">
        <f t="shared" ca="1" si="7"/>
        <v>1|8|5,1|2|10000</v>
      </c>
      <c r="Q36" s="397">
        <f t="shared" ca="1" si="8"/>
        <v>6</v>
      </c>
      <c r="R36" s="397" t="str">
        <f t="shared" ca="1" si="9"/>
        <v>1|8|5,1|2|15000</v>
      </c>
      <c r="S36" s="397">
        <f t="shared" ca="1" si="10"/>
        <v>8</v>
      </c>
      <c r="T36" s="397" t="str">
        <f t="shared" ca="1" si="11"/>
        <v>1|8|5,1|2|20000</v>
      </c>
      <c r="U36" s="397">
        <f t="shared" ca="1" si="12"/>
        <v>10</v>
      </c>
      <c r="V36" s="397" t="str">
        <f t="shared" ca="1" si="13"/>
        <v>1|8|5,1|2|25000</v>
      </c>
      <c r="W36" s="397">
        <f t="shared" ca="1" si="14"/>
        <v>12</v>
      </c>
      <c r="X36" s="397" t="str">
        <f t="shared" ca="1" si="15"/>
        <v>1|8|5,1|2|30000</v>
      </c>
      <c r="Y36" s="397">
        <f t="shared" ca="1" si="16"/>
        <v>14</v>
      </c>
      <c r="Z36" s="397" t="str">
        <f t="shared" ca="1" si="17"/>
        <v>1|8|5,1|2|35000</v>
      </c>
      <c r="AA36" s="397">
        <f t="shared" ca="1" si="18"/>
        <v>16</v>
      </c>
      <c r="AB36" s="397" t="str">
        <f t="shared" ca="1" si="19"/>
        <v>1|8|5,1|2|40000</v>
      </c>
      <c r="AC36" s="397">
        <f t="shared" ca="1" si="20"/>
        <v>18</v>
      </c>
      <c r="AD36" s="397" t="str">
        <f t="shared" ca="1" si="21"/>
        <v>1|8|5,1|2|45000</v>
      </c>
      <c r="AE36" s="397">
        <f t="shared" ca="1" si="22"/>
        <v>20</v>
      </c>
      <c r="AF36" s="397" t="str">
        <f t="shared" ca="1" si="23"/>
        <v>1|8|5,1|2|50000</v>
      </c>
      <c r="AG36" s="397">
        <f t="shared" ca="1" si="24"/>
        <v>22</v>
      </c>
      <c r="AH36" s="397" t="str">
        <f t="shared" ca="1" si="25"/>
        <v>1|8|5,1|2|55000</v>
      </c>
      <c r="AI36" s="397">
        <f t="shared" ca="1" si="26"/>
        <v>24</v>
      </c>
      <c r="AJ36" s="397" t="str">
        <f t="shared" ca="1" si="27"/>
        <v>1|8|5,1|2|60000</v>
      </c>
      <c r="AK36" s="397">
        <f t="shared" ca="1" si="28"/>
        <v>26</v>
      </c>
      <c r="AL36" s="397" t="str">
        <f t="shared" ca="1" si="29"/>
        <v>1|8|5,1|2|65000</v>
      </c>
      <c r="AM36" s="397">
        <f t="shared" ca="1" si="30"/>
        <v>28</v>
      </c>
      <c r="AN36" s="397" t="str">
        <f t="shared" ca="1" si="31"/>
        <v>1|8|5,1|2|70000</v>
      </c>
      <c r="AO36" s="397">
        <f t="shared" ca="1" si="32"/>
        <v>30</v>
      </c>
      <c r="AP36" s="397" t="str">
        <f t="shared" ca="1" si="33"/>
        <v>1|8|5,1|2|75000</v>
      </c>
      <c r="AQ36" s="397">
        <f t="shared" ca="1" si="34"/>
        <v>32</v>
      </c>
      <c r="AR36" s="397" t="str">
        <f t="shared" ca="1" si="35"/>
        <v>1|8|5,1|2|80000</v>
      </c>
      <c r="AS36" s="397">
        <f t="shared" ca="1" si="36"/>
        <v>34</v>
      </c>
      <c r="AT36" s="397" t="str">
        <f t="shared" ca="1" si="37"/>
        <v>1|8|5,1|2|85000</v>
      </c>
      <c r="AU36" s="397">
        <f t="shared" ca="1" si="38"/>
        <v>36</v>
      </c>
      <c r="AV36" s="397" t="str">
        <f t="shared" ca="1" si="39"/>
        <v>1|8|5,1|2|90000</v>
      </c>
      <c r="AW36" s="397">
        <f t="shared" ca="1" si="40"/>
        <v>38</v>
      </c>
      <c r="AX36" s="397" t="str">
        <f t="shared" ca="1" si="41"/>
        <v>1|8|5,1|2|95000</v>
      </c>
      <c r="AY36" s="397">
        <f t="shared" ca="1" si="42"/>
        <v>40</v>
      </c>
      <c r="AZ36" s="397" t="str">
        <f t="shared" ca="1" si="43"/>
        <v>1|8|5,1|2|100000</v>
      </c>
      <c r="BA36" s="397">
        <f t="shared" ca="1" si="44"/>
        <v>42</v>
      </c>
      <c r="BB36" s="397" t="str">
        <f t="shared" ca="1" si="45"/>
        <v>1|8|5,1|2|105000</v>
      </c>
      <c r="BC36" s="397">
        <f t="shared" ca="1" si="46"/>
        <v>44</v>
      </c>
      <c r="BD36" s="397" t="str">
        <f t="shared" ca="1" si="47"/>
        <v>1|8|5,1|2|110000</v>
      </c>
      <c r="BE36" s="397">
        <f t="shared" ca="1" si="48"/>
        <v>46</v>
      </c>
      <c r="BF36" s="397" t="str">
        <f t="shared" ca="1" si="49"/>
        <v>1|8|5,1|2|115000</v>
      </c>
      <c r="BG36" s="397">
        <f t="shared" ca="1" si="50"/>
        <v>48</v>
      </c>
      <c r="BH36" s="397" t="str">
        <f t="shared" ca="1" si="51"/>
        <v>1|8|5,1|2|120000</v>
      </c>
      <c r="BI36" s="397">
        <f t="shared" ca="1" si="52"/>
        <v>50</v>
      </c>
      <c r="BJ36" s="397" t="str">
        <f t="shared" ca="1" si="53"/>
        <v>1|8|5,1|2|125000</v>
      </c>
      <c r="BK36" s="397">
        <f t="shared" ca="1" si="54"/>
        <v>0</v>
      </c>
      <c r="BL36" s="397">
        <f t="shared" ca="1" si="55"/>
        <v>0</v>
      </c>
      <c r="BM36" s="397">
        <f t="shared" ca="1" si="56"/>
        <v>0</v>
      </c>
      <c r="BN36" s="397">
        <f t="shared" ca="1" si="57"/>
        <v>0</v>
      </c>
      <c r="BO36" s="397">
        <f t="shared" ca="1" si="58"/>
        <v>0</v>
      </c>
      <c r="BP36" s="397">
        <f t="shared" ca="1" si="59"/>
        <v>0</v>
      </c>
      <c r="BQ36" s="397">
        <f t="shared" ca="1" si="60"/>
        <v>0</v>
      </c>
      <c r="BR36" s="397">
        <f t="shared" ca="1" si="61"/>
        <v>0</v>
      </c>
      <c r="BS36" s="397">
        <f t="shared" ca="1" si="62"/>
        <v>0</v>
      </c>
      <c r="BT36" s="397">
        <f t="shared" ca="1" si="63"/>
        <v>0</v>
      </c>
      <c r="BU36" s="397">
        <f t="shared" ca="1" si="64"/>
        <v>0</v>
      </c>
      <c r="BV36" s="397">
        <f t="shared" ca="1" si="65"/>
        <v>0</v>
      </c>
      <c r="BW36" s="397">
        <f t="shared" ca="1" si="66"/>
        <v>0</v>
      </c>
      <c r="BX36" s="397">
        <f t="shared" ca="1" si="67"/>
        <v>0</v>
      </c>
      <c r="BY36" s="397">
        <f t="shared" ca="1" si="68"/>
        <v>0</v>
      </c>
      <c r="BZ36" s="397">
        <f t="shared" ca="1" si="69"/>
        <v>0</v>
      </c>
      <c r="CA36" s="397">
        <f t="shared" ca="1" si="70"/>
        <v>0</v>
      </c>
      <c r="CB36" s="397">
        <f t="shared" ca="1" si="71"/>
        <v>0</v>
      </c>
      <c r="CC36" s="397">
        <f t="shared" ca="1" si="72"/>
        <v>0</v>
      </c>
      <c r="CD36" s="397">
        <f t="shared" ca="1" si="73"/>
        <v>0</v>
      </c>
      <c r="CE36" s="397">
        <f t="shared" ca="1" si="74"/>
        <v>0</v>
      </c>
      <c r="CF36" s="397">
        <f t="shared" ca="1" si="75"/>
        <v>0</v>
      </c>
      <c r="CG36" s="397">
        <f t="shared" ca="1" si="76"/>
        <v>0</v>
      </c>
      <c r="CH36" s="397">
        <f t="shared" ca="1" si="77"/>
        <v>0</v>
      </c>
      <c r="CI36" s="397">
        <f t="shared" ca="1" si="78"/>
        <v>0</v>
      </c>
      <c r="CJ36" s="397">
        <f t="shared" ca="1" si="79"/>
        <v>0</v>
      </c>
      <c r="CK36" s="397">
        <f t="shared" ca="1" si="80"/>
        <v>0</v>
      </c>
      <c r="CL36" s="397">
        <f t="shared" ca="1" si="81"/>
        <v>0</v>
      </c>
      <c r="CM36" s="397">
        <f t="shared" ca="1" si="82"/>
        <v>0</v>
      </c>
      <c r="CN36" s="397">
        <f t="shared" ca="1" si="83"/>
        <v>0</v>
      </c>
      <c r="CO36" s="397">
        <f t="shared" ca="1" si="84"/>
        <v>0</v>
      </c>
      <c r="CP36" s="397">
        <f t="shared" ca="1" si="85"/>
        <v>0</v>
      </c>
      <c r="CQ36" s="397">
        <f t="shared" ca="1" si="86"/>
        <v>0</v>
      </c>
      <c r="CR36" s="397">
        <f t="shared" ca="1" si="87"/>
        <v>0</v>
      </c>
      <c r="CS36" s="397">
        <f t="shared" ca="1" si="88"/>
        <v>0</v>
      </c>
      <c r="CT36" s="397">
        <f t="shared" ca="1" si="89"/>
        <v>0</v>
      </c>
      <c r="CU36" s="397">
        <f t="shared" ca="1" si="90"/>
        <v>0</v>
      </c>
      <c r="CV36" s="397">
        <f t="shared" ca="1" si="91"/>
        <v>0</v>
      </c>
      <c r="CW36" s="397">
        <f t="shared" ca="1" si="92"/>
        <v>0</v>
      </c>
      <c r="CX36" s="397">
        <f t="shared" ca="1" si="93"/>
        <v>0</v>
      </c>
      <c r="CY36" s="397">
        <f t="shared" ca="1" si="94"/>
        <v>0</v>
      </c>
      <c r="CZ36" s="397">
        <f t="shared" ca="1" si="95"/>
        <v>0</v>
      </c>
      <c r="DA36" s="397">
        <f t="shared" ca="1" si="96"/>
        <v>0</v>
      </c>
      <c r="DB36" s="397">
        <f t="shared" ca="1" si="97"/>
        <v>0</v>
      </c>
      <c r="DC36" s="397">
        <f t="shared" ca="1" si="98"/>
        <v>0</v>
      </c>
      <c r="DD36" s="397">
        <f t="shared" ca="1" si="99"/>
        <v>0</v>
      </c>
      <c r="DE36" s="397">
        <f t="shared" ca="1" si="100"/>
        <v>0</v>
      </c>
      <c r="DF36" s="397">
        <f t="shared" ca="1" si="101"/>
        <v>0</v>
      </c>
      <c r="DG36" s="397">
        <f t="shared" ca="1" si="102"/>
        <v>0</v>
      </c>
      <c r="DH36" s="397">
        <f t="shared" ca="1" si="103"/>
        <v>0</v>
      </c>
      <c r="DJ36" s="125" t="str">
        <f t="shared" ref="DJ36:DK36" si="106">DJ33</f>
        <v>JK</v>
      </c>
      <c r="DK36" s="125" t="str">
        <f t="shared" si="106"/>
        <v>JT</v>
      </c>
      <c r="DL36" s="393">
        <v>10</v>
      </c>
      <c r="DN36" s="84" t="s">
        <v>914</v>
      </c>
      <c r="DR36" s="40" t="s">
        <v>1545</v>
      </c>
      <c r="DS36" s="11">
        <f t="shared" si="0"/>
        <v>1</v>
      </c>
      <c r="DT36" s="11">
        <f t="shared" si="1"/>
        <v>8</v>
      </c>
      <c r="DU36" s="41">
        <v>1</v>
      </c>
      <c r="DV36" s="40" t="s">
        <v>412</v>
      </c>
      <c r="DW36" s="11">
        <f t="shared" si="2"/>
        <v>2</v>
      </c>
      <c r="DX36" s="11">
        <f t="shared" si="3"/>
        <v>1001</v>
      </c>
      <c r="DY36" s="41">
        <v>2</v>
      </c>
      <c r="EC36" s="382">
        <f>'抽奖|MoonBless'!DN36</f>
        <v>0</v>
      </c>
      <c r="ED36" s="382">
        <f>'抽奖|MoonBless'!DO36</f>
        <v>0</v>
      </c>
      <c r="EE36" s="382">
        <f>'抽奖|MoonBless'!DP36</f>
        <v>0</v>
      </c>
      <c r="EF36" s="382">
        <f>'抽奖|MoonBless'!DQ36</f>
        <v>0</v>
      </c>
      <c r="EG36" s="382">
        <f>'抽奖|MoonBless'!DR36</f>
        <v>0</v>
      </c>
    </row>
    <row r="37" spans="1:137" x14ac:dyDescent="0.25">
      <c r="A37" s="125">
        <v>33</v>
      </c>
      <c r="B37" s="125">
        <v>1</v>
      </c>
      <c r="C37" s="125">
        <v>4</v>
      </c>
      <c r="D37" s="125">
        <v>35</v>
      </c>
      <c r="E37" s="125" t="s">
        <v>909</v>
      </c>
      <c r="F37" s="84" t="s">
        <v>927</v>
      </c>
      <c r="G37" s="392" t="s">
        <v>911</v>
      </c>
      <c r="H37" s="84" t="s">
        <v>928</v>
      </c>
      <c r="I37" s="392" t="s">
        <v>913</v>
      </c>
      <c r="K37" s="125">
        <v>43</v>
      </c>
      <c r="M37" s="397">
        <f t="shared" ca="1" si="4"/>
        <v>2</v>
      </c>
      <c r="N37" s="397" t="str">
        <f t="shared" ca="1" si="5"/>
        <v>1|8|5,1|1|2</v>
      </c>
      <c r="O37" s="397">
        <f t="shared" ca="1" si="6"/>
        <v>4</v>
      </c>
      <c r="P37" s="397" t="str">
        <f t="shared" ca="1" si="7"/>
        <v>1|8|5,1|1|2</v>
      </c>
      <c r="Q37" s="397">
        <f t="shared" ca="1" si="8"/>
        <v>6</v>
      </c>
      <c r="R37" s="397" t="str">
        <f t="shared" ca="1" si="9"/>
        <v>1|8|5,1|1|3</v>
      </c>
      <c r="S37" s="397">
        <f t="shared" ca="1" si="10"/>
        <v>8</v>
      </c>
      <c r="T37" s="397" t="str">
        <f t="shared" ca="1" si="11"/>
        <v>1|8|5,1|1|3</v>
      </c>
      <c r="U37" s="397">
        <f t="shared" ca="1" si="12"/>
        <v>10</v>
      </c>
      <c r="V37" s="397" t="str">
        <f t="shared" ca="1" si="13"/>
        <v>1|8|5,1|1|4</v>
      </c>
      <c r="W37" s="397">
        <f t="shared" ca="1" si="14"/>
        <v>12</v>
      </c>
      <c r="X37" s="397" t="str">
        <f t="shared" ca="1" si="15"/>
        <v>1|8|5,1|1|4</v>
      </c>
      <c r="Y37" s="397">
        <f t="shared" ca="1" si="16"/>
        <v>14</v>
      </c>
      <c r="Z37" s="397" t="str">
        <f t="shared" ca="1" si="17"/>
        <v>1|8|5,1|1|5</v>
      </c>
      <c r="AA37" s="397">
        <f t="shared" ca="1" si="18"/>
        <v>16</v>
      </c>
      <c r="AB37" s="397" t="str">
        <f t="shared" ca="1" si="19"/>
        <v>1|8|5,1|1|5</v>
      </c>
      <c r="AC37" s="397">
        <f t="shared" ca="1" si="20"/>
        <v>18</v>
      </c>
      <c r="AD37" s="397" t="str">
        <f t="shared" ca="1" si="21"/>
        <v>1|8|5,1|1|6</v>
      </c>
      <c r="AE37" s="397">
        <f t="shared" ca="1" si="22"/>
        <v>20</v>
      </c>
      <c r="AF37" s="397" t="str">
        <f t="shared" ca="1" si="23"/>
        <v>1|8|5,1|1|6</v>
      </c>
      <c r="AG37" s="397">
        <f t="shared" ca="1" si="24"/>
        <v>22</v>
      </c>
      <c r="AH37" s="397" t="str">
        <f t="shared" ca="1" si="25"/>
        <v>1|8|5,1|1|7</v>
      </c>
      <c r="AI37" s="397">
        <f t="shared" ca="1" si="26"/>
        <v>24</v>
      </c>
      <c r="AJ37" s="397" t="str">
        <f t="shared" ca="1" si="27"/>
        <v>1|8|5,1|1|7</v>
      </c>
      <c r="AK37" s="397">
        <f t="shared" ca="1" si="28"/>
        <v>26</v>
      </c>
      <c r="AL37" s="397" t="str">
        <f t="shared" ca="1" si="29"/>
        <v>1|8|5,1|1|8</v>
      </c>
      <c r="AM37" s="397">
        <f t="shared" ca="1" si="30"/>
        <v>28</v>
      </c>
      <c r="AN37" s="397" t="str">
        <f t="shared" ca="1" si="31"/>
        <v>1|8|5,1|1|8</v>
      </c>
      <c r="AO37" s="397">
        <f t="shared" ca="1" si="32"/>
        <v>30</v>
      </c>
      <c r="AP37" s="397" t="str">
        <f t="shared" ca="1" si="33"/>
        <v>1|8|5,1|1|9</v>
      </c>
      <c r="AQ37" s="397">
        <f t="shared" ca="1" si="34"/>
        <v>32</v>
      </c>
      <c r="AR37" s="397" t="str">
        <f t="shared" ca="1" si="35"/>
        <v>1|8|5,1|1|9</v>
      </c>
      <c r="AS37" s="397">
        <f t="shared" ca="1" si="36"/>
        <v>34</v>
      </c>
      <c r="AT37" s="397" t="str">
        <f t="shared" ca="1" si="37"/>
        <v>1|8|5,1|1|10</v>
      </c>
      <c r="AU37" s="397">
        <f t="shared" ca="1" si="38"/>
        <v>36</v>
      </c>
      <c r="AV37" s="397" t="str">
        <f t="shared" ca="1" si="39"/>
        <v>1|8|5,1|1|10</v>
      </c>
      <c r="AW37" s="397">
        <f t="shared" ca="1" si="40"/>
        <v>38</v>
      </c>
      <c r="AX37" s="397" t="str">
        <f t="shared" ca="1" si="41"/>
        <v>1|8|5,1|1|11</v>
      </c>
      <c r="AY37" s="397">
        <f t="shared" ca="1" si="42"/>
        <v>40</v>
      </c>
      <c r="AZ37" s="397" t="str">
        <f t="shared" ca="1" si="43"/>
        <v>1|8|5,1|1|11</v>
      </c>
      <c r="BA37" s="397">
        <f t="shared" ca="1" si="44"/>
        <v>42</v>
      </c>
      <c r="BB37" s="397" t="str">
        <f t="shared" ca="1" si="45"/>
        <v>1|8|5,1|1|12</v>
      </c>
      <c r="BC37" s="397">
        <f t="shared" ca="1" si="46"/>
        <v>44</v>
      </c>
      <c r="BD37" s="397" t="str">
        <f t="shared" ca="1" si="47"/>
        <v>1|8|5,1|1|12</v>
      </c>
      <c r="BE37" s="397">
        <f t="shared" ca="1" si="48"/>
        <v>46</v>
      </c>
      <c r="BF37" s="397" t="str">
        <f t="shared" ca="1" si="49"/>
        <v>1|8|5,1|1|13</v>
      </c>
      <c r="BG37" s="397">
        <f t="shared" ca="1" si="50"/>
        <v>48</v>
      </c>
      <c r="BH37" s="397" t="str">
        <f t="shared" ca="1" si="51"/>
        <v>1|8|5,1|1|13</v>
      </c>
      <c r="BI37" s="397">
        <f t="shared" ca="1" si="52"/>
        <v>50</v>
      </c>
      <c r="BJ37" s="397" t="str">
        <f t="shared" ca="1" si="53"/>
        <v>1|8|5,1|1|14</v>
      </c>
      <c r="BK37" s="397">
        <f t="shared" ca="1" si="54"/>
        <v>0</v>
      </c>
      <c r="BL37" s="397">
        <f t="shared" ca="1" si="55"/>
        <v>0</v>
      </c>
      <c r="BM37" s="397">
        <f t="shared" ca="1" si="56"/>
        <v>0</v>
      </c>
      <c r="BN37" s="397">
        <f t="shared" ca="1" si="57"/>
        <v>0</v>
      </c>
      <c r="BO37" s="397">
        <f t="shared" ca="1" si="58"/>
        <v>0</v>
      </c>
      <c r="BP37" s="397">
        <f t="shared" ca="1" si="59"/>
        <v>0</v>
      </c>
      <c r="BQ37" s="397">
        <f t="shared" ca="1" si="60"/>
        <v>0</v>
      </c>
      <c r="BR37" s="397">
        <f t="shared" ca="1" si="61"/>
        <v>0</v>
      </c>
      <c r="BS37" s="397">
        <f t="shared" ca="1" si="62"/>
        <v>0</v>
      </c>
      <c r="BT37" s="397">
        <f t="shared" ca="1" si="63"/>
        <v>0</v>
      </c>
      <c r="BU37" s="397">
        <f t="shared" ca="1" si="64"/>
        <v>0</v>
      </c>
      <c r="BV37" s="397">
        <f t="shared" ca="1" si="65"/>
        <v>0</v>
      </c>
      <c r="BW37" s="397">
        <f t="shared" ca="1" si="66"/>
        <v>0</v>
      </c>
      <c r="BX37" s="397">
        <f t="shared" ca="1" si="67"/>
        <v>0</v>
      </c>
      <c r="BY37" s="397">
        <f t="shared" ca="1" si="68"/>
        <v>0</v>
      </c>
      <c r="BZ37" s="397">
        <f t="shared" ca="1" si="69"/>
        <v>0</v>
      </c>
      <c r="CA37" s="397">
        <f t="shared" ca="1" si="70"/>
        <v>0</v>
      </c>
      <c r="CB37" s="397">
        <f t="shared" ca="1" si="71"/>
        <v>0</v>
      </c>
      <c r="CC37" s="397">
        <f t="shared" ca="1" si="72"/>
        <v>0</v>
      </c>
      <c r="CD37" s="397">
        <f t="shared" ca="1" si="73"/>
        <v>0</v>
      </c>
      <c r="CE37" s="397">
        <f t="shared" ca="1" si="74"/>
        <v>0</v>
      </c>
      <c r="CF37" s="397">
        <f t="shared" ca="1" si="75"/>
        <v>0</v>
      </c>
      <c r="CG37" s="397">
        <f t="shared" ca="1" si="76"/>
        <v>0</v>
      </c>
      <c r="CH37" s="397">
        <f t="shared" ca="1" si="77"/>
        <v>0</v>
      </c>
      <c r="CI37" s="397">
        <f t="shared" ca="1" si="78"/>
        <v>0</v>
      </c>
      <c r="CJ37" s="397">
        <f t="shared" ca="1" si="79"/>
        <v>0</v>
      </c>
      <c r="CK37" s="397">
        <f t="shared" ca="1" si="80"/>
        <v>0</v>
      </c>
      <c r="CL37" s="397">
        <f t="shared" ca="1" si="81"/>
        <v>0</v>
      </c>
      <c r="CM37" s="397">
        <f t="shared" ca="1" si="82"/>
        <v>0</v>
      </c>
      <c r="CN37" s="397">
        <f t="shared" ca="1" si="83"/>
        <v>0</v>
      </c>
      <c r="CO37" s="397">
        <f t="shared" ca="1" si="84"/>
        <v>0</v>
      </c>
      <c r="CP37" s="397">
        <f t="shared" ca="1" si="85"/>
        <v>0</v>
      </c>
      <c r="CQ37" s="397">
        <f t="shared" ca="1" si="86"/>
        <v>0</v>
      </c>
      <c r="CR37" s="397">
        <f t="shared" ca="1" si="87"/>
        <v>0</v>
      </c>
      <c r="CS37" s="397">
        <f t="shared" ca="1" si="88"/>
        <v>0</v>
      </c>
      <c r="CT37" s="397">
        <f t="shared" ca="1" si="89"/>
        <v>0</v>
      </c>
      <c r="CU37" s="397">
        <f t="shared" ca="1" si="90"/>
        <v>0</v>
      </c>
      <c r="CV37" s="397">
        <f t="shared" ca="1" si="91"/>
        <v>0</v>
      </c>
      <c r="CW37" s="397">
        <f t="shared" ca="1" si="92"/>
        <v>0</v>
      </c>
      <c r="CX37" s="397">
        <f t="shared" ca="1" si="93"/>
        <v>0</v>
      </c>
      <c r="CY37" s="397">
        <f t="shared" ca="1" si="94"/>
        <v>0</v>
      </c>
      <c r="CZ37" s="397">
        <f t="shared" ca="1" si="95"/>
        <v>0</v>
      </c>
      <c r="DA37" s="397">
        <f t="shared" ca="1" si="96"/>
        <v>0</v>
      </c>
      <c r="DB37" s="397">
        <f t="shared" ca="1" si="97"/>
        <v>0</v>
      </c>
      <c r="DC37" s="397">
        <f t="shared" ca="1" si="98"/>
        <v>0</v>
      </c>
      <c r="DD37" s="397">
        <f t="shared" ca="1" si="99"/>
        <v>0</v>
      </c>
      <c r="DE37" s="397">
        <f t="shared" ca="1" si="100"/>
        <v>0</v>
      </c>
      <c r="DF37" s="397">
        <f t="shared" ca="1" si="101"/>
        <v>0</v>
      </c>
      <c r="DG37" s="397">
        <f t="shared" ca="1" si="102"/>
        <v>0</v>
      </c>
      <c r="DH37" s="397">
        <f t="shared" ca="1" si="103"/>
        <v>0</v>
      </c>
      <c r="DJ37" s="125" t="str">
        <f t="shared" ref="DJ37:DK37" si="107">DJ34</f>
        <v>JV</v>
      </c>
      <c r="DK37" s="125" t="str">
        <f t="shared" si="107"/>
        <v>KE</v>
      </c>
      <c r="DL37" s="393">
        <v>10</v>
      </c>
      <c r="DN37" s="84" t="s">
        <v>914</v>
      </c>
      <c r="DR37" s="40" t="s">
        <v>1543</v>
      </c>
      <c r="DS37" s="11">
        <f t="shared" si="0"/>
        <v>1</v>
      </c>
      <c r="DT37" s="11">
        <f t="shared" si="1"/>
        <v>8</v>
      </c>
      <c r="DU37" s="41">
        <v>1</v>
      </c>
      <c r="DV37" s="40" t="s">
        <v>412</v>
      </c>
      <c r="DW37" s="11">
        <f t="shared" si="2"/>
        <v>2</v>
      </c>
      <c r="DX37" s="11">
        <f t="shared" si="3"/>
        <v>1001</v>
      </c>
      <c r="DY37" s="41">
        <v>2</v>
      </c>
    </row>
    <row r="38" spans="1:137" x14ac:dyDescent="0.25">
      <c r="A38" s="125">
        <v>34</v>
      </c>
      <c r="B38" s="125">
        <v>1</v>
      </c>
      <c r="C38" s="125">
        <v>4</v>
      </c>
      <c r="D38" s="125">
        <v>35</v>
      </c>
      <c r="E38" s="125" t="s">
        <v>909</v>
      </c>
      <c r="F38" s="84" t="s">
        <v>929</v>
      </c>
      <c r="G38" s="392" t="s">
        <v>911</v>
      </c>
      <c r="H38" s="84" t="s">
        <v>930</v>
      </c>
      <c r="I38" s="392" t="s">
        <v>913</v>
      </c>
      <c r="K38" s="125">
        <v>61</v>
      </c>
      <c r="M38" s="397">
        <f t="shared" ca="1" si="4"/>
        <v>2</v>
      </c>
      <c r="N38" s="397" t="str">
        <f t="shared" ca="1" si="5"/>
        <v>1|8|5,2|1003|2</v>
      </c>
      <c r="O38" s="397">
        <f t="shared" ca="1" si="6"/>
        <v>4</v>
      </c>
      <c r="P38" s="397" t="str">
        <f t="shared" ca="1" si="7"/>
        <v>1|8|5,2|1003|2</v>
      </c>
      <c r="Q38" s="397">
        <f t="shared" ca="1" si="8"/>
        <v>6</v>
      </c>
      <c r="R38" s="397" t="str">
        <f t="shared" ca="1" si="9"/>
        <v>1|8|5,2|1003|2</v>
      </c>
      <c r="S38" s="397">
        <f t="shared" ca="1" si="10"/>
        <v>8</v>
      </c>
      <c r="T38" s="397" t="str">
        <f t="shared" ca="1" si="11"/>
        <v>1|8|5,2|1003|2</v>
      </c>
      <c r="U38" s="397">
        <f t="shared" ca="1" si="12"/>
        <v>10</v>
      </c>
      <c r="V38" s="397" t="str">
        <f t="shared" ca="1" si="13"/>
        <v>1|8|5,2|1003|2</v>
      </c>
      <c r="W38" s="397">
        <f t="shared" ca="1" si="14"/>
        <v>12</v>
      </c>
      <c r="X38" s="397" t="str">
        <f t="shared" ca="1" si="15"/>
        <v>1|8|5,2|1003|3</v>
      </c>
      <c r="Y38" s="397">
        <f t="shared" ca="1" si="16"/>
        <v>14</v>
      </c>
      <c r="Z38" s="397" t="str">
        <f t="shared" ca="1" si="17"/>
        <v>1|8|5,2|1003|3</v>
      </c>
      <c r="AA38" s="397">
        <f t="shared" ca="1" si="18"/>
        <v>16</v>
      </c>
      <c r="AB38" s="397" t="str">
        <f t="shared" ca="1" si="19"/>
        <v>1|8|5,2|1003|3</v>
      </c>
      <c r="AC38" s="397">
        <f t="shared" ca="1" si="20"/>
        <v>18</v>
      </c>
      <c r="AD38" s="397" t="str">
        <f t="shared" ca="1" si="21"/>
        <v>1|8|5,2|1003|3</v>
      </c>
      <c r="AE38" s="397">
        <f t="shared" ca="1" si="22"/>
        <v>20</v>
      </c>
      <c r="AF38" s="397" t="str">
        <f t="shared" ca="1" si="23"/>
        <v>1|8|5,2|1003|3</v>
      </c>
      <c r="AG38" s="397">
        <f t="shared" ca="1" si="24"/>
        <v>22</v>
      </c>
      <c r="AH38" s="397" t="str">
        <f t="shared" ca="1" si="25"/>
        <v>1|8|5,2|1003|4</v>
      </c>
      <c r="AI38" s="397">
        <f t="shared" ca="1" si="26"/>
        <v>24</v>
      </c>
      <c r="AJ38" s="397" t="str">
        <f t="shared" ca="1" si="27"/>
        <v>1|8|5,2|1003|4</v>
      </c>
      <c r="AK38" s="397">
        <f t="shared" ca="1" si="28"/>
        <v>26</v>
      </c>
      <c r="AL38" s="397" t="str">
        <f t="shared" ca="1" si="29"/>
        <v>1|8|5,2|1003|4</v>
      </c>
      <c r="AM38" s="397">
        <f t="shared" ca="1" si="30"/>
        <v>28</v>
      </c>
      <c r="AN38" s="397" t="str">
        <f t="shared" ca="1" si="31"/>
        <v>1|8|5,2|1003|4</v>
      </c>
      <c r="AO38" s="397">
        <f t="shared" ca="1" si="32"/>
        <v>30</v>
      </c>
      <c r="AP38" s="397" t="str">
        <f t="shared" ca="1" si="33"/>
        <v>1|8|5,2|1003|4</v>
      </c>
      <c r="AQ38" s="397">
        <f t="shared" ca="1" si="34"/>
        <v>32</v>
      </c>
      <c r="AR38" s="397" t="str">
        <f t="shared" ca="1" si="35"/>
        <v>1|8|5,2|1003|5</v>
      </c>
      <c r="AS38" s="397">
        <f t="shared" ca="1" si="36"/>
        <v>34</v>
      </c>
      <c r="AT38" s="397" t="str">
        <f t="shared" ca="1" si="37"/>
        <v>1|8|5,2|1003|5</v>
      </c>
      <c r="AU38" s="397">
        <f t="shared" ca="1" si="38"/>
        <v>36</v>
      </c>
      <c r="AV38" s="397" t="str">
        <f t="shared" ca="1" si="39"/>
        <v>1|8|5,2|1003|5</v>
      </c>
      <c r="AW38" s="397">
        <f t="shared" ca="1" si="40"/>
        <v>38</v>
      </c>
      <c r="AX38" s="397" t="str">
        <f t="shared" ca="1" si="41"/>
        <v>1|8|5,2|1003|5</v>
      </c>
      <c r="AY38" s="397">
        <f t="shared" ca="1" si="42"/>
        <v>40</v>
      </c>
      <c r="AZ38" s="397" t="str">
        <f t="shared" ca="1" si="43"/>
        <v>1|8|5,2|1003|5</v>
      </c>
      <c r="BA38" s="397">
        <f t="shared" ca="1" si="44"/>
        <v>42</v>
      </c>
      <c r="BB38" s="397" t="str">
        <f t="shared" ca="1" si="45"/>
        <v>1|8|5,2|1003|6</v>
      </c>
      <c r="BC38" s="397">
        <f t="shared" ca="1" si="46"/>
        <v>44</v>
      </c>
      <c r="BD38" s="397" t="str">
        <f t="shared" ca="1" si="47"/>
        <v>1|8|5,2|1003|6</v>
      </c>
      <c r="BE38" s="397">
        <f t="shared" ca="1" si="48"/>
        <v>46</v>
      </c>
      <c r="BF38" s="397" t="str">
        <f t="shared" ca="1" si="49"/>
        <v>1|8|5,2|1003|6</v>
      </c>
      <c r="BG38" s="397">
        <f t="shared" ca="1" si="50"/>
        <v>48</v>
      </c>
      <c r="BH38" s="397" t="str">
        <f t="shared" ca="1" si="51"/>
        <v>1|8|5,2|1003|6</v>
      </c>
      <c r="BI38" s="397">
        <f t="shared" ca="1" si="52"/>
        <v>50</v>
      </c>
      <c r="BJ38" s="397" t="str">
        <f t="shared" ca="1" si="53"/>
        <v>1|8|5,2|1003|6</v>
      </c>
      <c r="BK38" s="397">
        <f t="shared" ca="1" si="54"/>
        <v>0</v>
      </c>
      <c r="BL38" s="397">
        <f t="shared" ca="1" si="55"/>
        <v>0</v>
      </c>
      <c r="BM38" s="397">
        <f t="shared" ca="1" si="56"/>
        <v>0</v>
      </c>
      <c r="BN38" s="397">
        <f t="shared" ca="1" si="57"/>
        <v>0</v>
      </c>
      <c r="BO38" s="397">
        <f t="shared" ca="1" si="58"/>
        <v>0</v>
      </c>
      <c r="BP38" s="397">
        <f t="shared" ca="1" si="59"/>
        <v>0</v>
      </c>
      <c r="BQ38" s="397">
        <f t="shared" ca="1" si="60"/>
        <v>0</v>
      </c>
      <c r="BR38" s="397">
        <f t="shared" ca="1" si="61"/>
        <v>0</v>
      </c>
      <c r="BS38" s="397">
        <f t="shared" ca="1" si="62"/>
        <v>0</v>
      </c>
      <c r="BT38" s="397">
        <f t="shared" ca="1" si="63"/>
        <v>0</v>
      </c>
      <c r="BU38" s="397">
        <f t="shared" ca="1" si="64"/>
        <v>0</v>
      </c>
      <c r="BV38" s="397">
        <f t="shared" ca="1" si="65"/>
        <v>0</v>
      </c>
      <c r="BW38" s="397">
        <f t="shared" ca="1" si="66"/>
        <v>0</v>
      </c>
      <c r="BX38" s="397">
        <f t="shared" ca="1" si="67"/>
        <v>0</v>
      </c>
      <c r="BY38" s="397">
        <f t="shared" ca="1" si="68"/>
        <v>0</v>
      </c>
      <c r="BZ38" s="397">
        <f t="shared" ca="1" si="69"/>
        <v>0</v>
      </c>
      <c r="CA38" s="397">
        <f t="shared" ca="1" si="70"/>
        <v>0</v>
      </c>
      <c r="CB38" s="397">
        <f t="shared" ca="1" si="71"/>
        <v>0</v>
      </c>
      <c r="CC38" s="397">
        <f t="shared" ca="1" si="72"/>
        <v>0</v>
      </c>
      <c r="CD38" s="397">
        <f t="shared" ca="1" si="73"/>
        <v>0</v>
      </c>
      <c r="CE38" s="397">
        <f t="shared" ca="1" si="74"/>
        <v>0</v>
      </c>
      <c r="CF38" s="397">
        <f t="shared" ca="1" si="75"/>
        <v>0</v>
      </c>
      <c r="CG38" s="397">
        <f t="shared" ca="1" si="76"/>
        <v>0</v>
      </c>
      <c r="CH38" s="397">
        <f t="shared" ca="1" si="77"/>
        <v>0</v>
      </c>
      <c r="CI38" s="397">
        <f t="shared" ca="1" si="78"/>
        <v>0</v>
      </c>
      <c r="CJ38" s="397">
        <f t="shared" ca="1" si="79"/>
        <v>0</v>
      </c>
      <c r="CK38" s="397">
        <f t="shared" ca="1" si="80"/>
        <v>0</v>
      </c>
      <c r="CL38" s="397">
        <f t="shared" ca="1" si="81"/>
        <v>0</v>
      </c>
      <c r="CM38" s="397">
        <f t="shared" ca="1" si="82"/>
        <v>0</v>
      </c>
      <c r="CN38" s="397">
        <f t="shared" ca="1" si="83"/>
        <v>0</v>
      </c>
      <c r="CO38" s="397">
        <f t="shared" ca="1" si="84"/>
        <v>0</v>
      </c>
      <c r="CP38" s="397">
        <f t="shared" ca="1" si="85"/>
        <v>0</v>
      </c>
      <c r="CQ38" s="397">
        <f t="shared" ca="1" si="86"/>
        <v>0</v>
      </c>
      <c r="CR38" s="397">
        <f t="shared" ca="1" si="87"/>
        <v>0</v>
      </c>
      <c r="CS38" s="397">
        <f t="shared" ca="1" si="88"/>
        <v>0</v>
      </c>
      <c r="CT38" s="397">
        <f t="shared" ca="1" si="89"/>
        <v>0</v>
      </c>
      <c r="CU38" s="397">
        <f t="shared" ca="1" si="90"/>
        <v>0</v>
      </c>
      <c r="CV38" s="397">
        <f t="shared" ca="1" si="91"/>
        <v>0</v>
      </c>
      <c r="CW38" s="397">
        <f t="shared" ca="1" si="92"/>
        <v>0</v>
      </c>
      <c r="CX38" s="397">
        <f t="shared" ca="1" si="93"/>
        <v>0</v>
      </c>
      <c r="CY38" s="397">
        <f t="shared" ca="1" si="94"/>
        <v>0</v>
      </c>
      <c r="CZ38" s="397">
        <f t="shared" ca="1" si="95"/>
        <v>0</v>
      </c>
      <c r="DA38" s="397">
        <f t="shared" ca="1" si="96"/>
        <v>0</v>
      </c>
      <c r="DB38" s="397">
        <f t="shared" ca="1" si="97"/>
        <v>0</v>
      </c>
      <c r="DC38" s="397">
        <f t="shared" ca="1" si="98"/>
        <v>0</v>
      </c>
      <c r="DD38" s="397">
        <f t="shared" ca="1" si="99"/>
        <v>0</v>
      </c>
      <c r="DE38" s="397">
        <f t="shared" ca="1" si="100"/>
        <v>0</v>
      </c>
      <c r="DF38" s="397">
        <f t="shared" ca="1" si="101"/>
        <v>0</v>
      </c>
      <c r="DG38" s="397">
        <f t="shared" ca="1" si="102"/>
        <v>0</v>
      </c>
      <c r="DH38" s="397">
        <f t="shared" ca="1" si="103"/>
        <v>0</v>
      </c>
      <c r="DJ38" s="125" t="str">
        <f t="shared" ref="DJ38:DK38" si="108">DJ35</f>
        <v>KG</v>
      </c>
      <c r="DK38" s="125" t="str">
        <f t="shared" si="108"/>
        <v>KP</v>
      </c>
      <c r="DL38" s="393">
        <v>10</v>
      </c>
      <c r="DN38" s="84" t="s">
        <v>914</v>
      </c>
      <c r="DR38" s="40" t="s">
        <v>1544</v>
      </c>
      <c r="DS38" s="11">
        <f t="shared" si="0"/>
        <v>1</v>
      </c>
      <c r="DT38" s="11">
        <f t="shared" si="1"/>
        <v>8</v>
      </c>
      <c r="DU38" s="41">
        <v>1</v>
      </c>
      <c r="DV38" s="40" t="s">
        <v>412</v>
      </c>
      <c r="DW38" s="11">
        <f t="shared" si="2"/>
        <v>2</v>
      </c>
      <c r="DX38" s="11">
        <f t="shared" si="3"/>
        <v>1001</v>
      </c>
      <c r="DY38" s="41">
        <v>2</v>
      </c>
    </row>
    <row r="39" spans="1:137" x14ac:dyDescent="0.25">
      <c r="A39" s="125">
        <v>35</v>
      </c>
      <c r="B39" s="125">
        <v>1</v>
      </c>
      <c r="C39" s="125">
        <v>4</v>
      </c>
      <c r="D39" s="125">
        <v>35</v>
      </c>
      <c r="E39" s="125" t="s">
        <v>909</v>
      </c>
      <c r="F39" s="84" t="s">
        <v>931</v>
      </c>
      <c r="G39" s="392" t="s">
        <v>911</v>
      </c>
      <c r="H39" s="84" t="s">
        <v>932</v>
      </c>
      <c r="I39" s="392" t="s">
        <v>913</v>
      </c>
      <c r="K39" s="125">
        <v>73</v>
      </c>
      <c r="M39" s="397">
        <f t="shared" ca="1" si="4"/>
        <v>2</v>
      </c>
      <c r="N39" s="397" t="str">
        <f t="shared" ca="1" si="5"/>
        <v>1|8|5,1|2|5000</v>
      </c>
      <c r="O39" s="397">
        <f t="shared" ca="1" si="6"/>
        <v>4</v>
      </c>
      <c r="P39" s="397" t="str">
        <f t="shared" ca="1" si="7"/>
        <v>1|8|5,1|2|10000</v>
      </c>
      <c r="Q39" s="397">
        <f t="shared" ca="1" si="8"/>
        <v>6</v>
      </c>
      <c r="R39" s="397" t="str">
        <f t="shared" ca="1" si="9"/>
        <v>1|8|5,1|2|15000</v>
      </c>
      <c r="S39" s="397">
        <f t="shared" ca="1" si="10"/>
        <v>8</v>
      </c>
      <c r="T39" s="397" t="str">
        <f t="shared" ca="1" si="11"/>
        <v>1|8|5,1|2|20000</v>
      </c>
      <c r="U39" s="397">
        <f t="shared" ca="1" si="12"/>
        <v>10</v>
      </c>
      <c r="V39" s="397" t="str">
        <f t="shared" ca="1" si="13"/>
        <v>1|8|5,1|2|25000</v>
      </c>
      <c r="W39" s="397">
        <f t="shared" ca="1" si="14"/>
        <v>12</v>
      </c>
      <c r="X39" s="397" t="str">
        <f t="shared" ca="1" si="15"/>
        <v>1|8|5,1|2|30000</v>
      </c>
      <c r="Y39" s="397">
        <f t="shared" ca="1" si="16"/>
        <v>14</v>
      </c>
      <c r="Z39" s="397" t="str">
        <f t="shared" ca="1" si="17"/>
        <v>1|8|5,1|2|35000</v>
      </c>
      <c r="AA39" s="397">
        <f t="shared" ca="1" si="18"/>
        <v>16</v>
      </c>
      <c r="AB39" s="397" t="str">
        <f t="shared" ca="1" si="19"/>
        <v>1|8|5,1|2|40000</v>
      </c>
      <c r="AC39" s="397">
        <f t="shared" ca="1" si="20"/>
        <v>18</v>
      </c>
      <c r="AD39" s="397" t="str">
        <f t="shared" ca="1" si="21"/>
        <v>1|8|5,1|2|45000</v>
      </c>
      <c r="AE39" s="397">
        <f t="shared" ca="1" si="22"/>
        <v>20</v>
      </c>
      <c r="AF39" s="397" t="str">
        <f t="shared" ca="1" si="23"/>
        <v>1|8|5,1|2|50000</v>
      </c>
      <c r="AG39" s="397">
        <f t="shared" ca="1" si="24"/>
        <v>22</v>
      </c>
      <c r="AH39" s="397" t="str">
        <f t="shared" ca="1" si="25"/>
        <v>1|8|5,1|2|55000</v>
      </c>
      <c r="AI39" s="397">
        <f t="shared" ca="1" si="26"/>
        <v>24</v>
      </c>
      <c r="AJ39" s="397" t="str">
        <f t="shared" ca="1" si="27"/>
        <v>1|8|5,1|2|60000</v>
      </c>
      <c r="AK39" s="397">
        <f t="shared" ca="1" si="28"/>
        <v>26</v>
      </c>
      <c r="AL39" s="397" t="str">
        <f t="shared" ca="1" si="29"/>
        <v>1|8|5,1|2|65000</v>
      </c>
      <c r="AM39" s="397">
        <f t="shared" ca="1" si="30"/>
        <v>28</v>
      </c>
      <c r="AN39" s="397" t="str">
        <f t="shared" ca="1" si="31"/>
        <v>1|8|5,1|2|70000</v>
      </c>
      <c r="AO39" s="397">
        <f t="shared" ca="1" si="32"/>
        <v>30</v>
      </c>
      <c r="AP39" s="397" t="str">
        <f t="shared" ca="1" si="33"/>
        <v>1|8|5,1|2|75000</v>
      </c>
      <c r="AQ39" s="397">
        <f t="shared" ca="1" si="34"/>
        <v>32</v>
      </c>
      <c r="AR39" s="397" t="str">
        <f t="shared" ca="1" si="35"/>
        <v>1|8|5,1|2|80000</v>
      </c>
      <c r="AS39" s="397">
        <f t="shared" ca="1" si="36"/>
        <v>34</v>
      </c>
      <c r="AT39" s="397" t="str">
        <f t="shared" ca="1" si="37"/>
        <v>1|8|5,1|2|85000</v>
      </c>
      <c r="AU39" s="397">
        <f t="shared" ca="1" si="38"/>
        <v>36</v>
      </c>
      <c r="AV39" s="397" t="str">
        <f t="shared" ca="1" si="39"/>
        <v>1|8|5,1|2|90000</v>
      </c>
      <c r="AW39" s="397">
        <f t="shared" ca="1" si="40"/>
        <v>38</v>
      </c>
      <c r="AX39" s="397" t="str">
        <f t="shared" ca="1" si="41"/>
        <v>1|8|5,1|2|95000</v>
      </c>
      <c r="AY39" s="397">
        <f t="shared" ca="1" si="42"/>
        <v>40</v>
      </c>
      <c r="AZ39" s="397" t="str">
        <f t="shared" ca="1" si="43"/>
        <v>1|8|5,1|2|100000</v>
      </c>
      <c r="BA39" s="397">
        <f t="shared" ca="1" si="44"/>
        <v>42</v>
      </c>
      <c r="BB39" s="397" t="str">
        <f t="shared" ca="1" si="45"/>
        <v>1|8|5,1|2|105000</v>
      </c>
      <c r="BC39" s="397">
        <f t="shared" ca="1" si="46"/>
        <v>44</v>
      </c>
      <c r="BD39" s="397" t="str">
        <f t="shared" ca="1" si="47"/>
        <v>1|8|5,1|2|110000</v>
      </c>
      <c r="BE39" s="397">
        <f t="shared" ca="1" si="48"/>
        <v>46</v>
      </c>
      <c r="BF39" s="397" t="str">
        <f t="shared" ca="1" si="49"/>
        <v>1|8|5,1|2|115000</v>
      </c>
      <c r="BG39" s="397">
        <f t="shared" ca="1" si="50"/>
        <v>48</v>
      </c>
      <c r="BH39" s="397" t="str">
        <f t="shared" ca="1" si="51"/>
        <v>1|8|5,1|2|120000</v>
      </c>
      <c r="BI39" s="397">
        <f t="shared" ca="1" si="52"/>
        <v>50</v>
      </c>
      <c r="BJ39" s="397" t="str">
        <f t="shared" ca="1" si="53"/>
        <v>1|8|5,1|2|125000</v>
      </c>
      <c r="BK39" s="397">
        <f t="shared" ca="1" si="54"/>
        <v>0</v>
      </c>
      <c r="BL39" s="397">
        <f t="shared" ca="1" si="55"/>
        <v>0</v>
      </c>
      <c r="BM39" s="397">
        <f t="shared" ca="1" si="56"/>
        <v>0</v>
      </c>
      <c r="BN39" s="397">
        <f t="shared" ca="1" si="57"/>
        <v>0</v>
      </c>
      <c r="BO39" s="397">
        <f t="shared" ca="1" si="58"/>
        <v>0</v>
      </c>
      <c r="BP39" s="397">
        <f t="shared" ca="1" si="59"/>
        <v>0</v>
      </c>
      <c r="BQ39" s="397">
        <f t="shared" ca="1" si="60"/>
        <v>0</v>
      </c>
      <c r="BR39" s="397">
        <f t="shared" ca="1" si="61"/>
        <v>0</v>
      </c>
      <c r="BS39" s="397">
        <f t="shared" ca="1" si="62"/>
        <v>0</v>
      </c>
      <c r="BT39" s="397">
        <f t="shared" ca="1" si="63"/>
        <v>0</v>
      </c>
      <c r="BU39" s="397">
        <f t="shared" ca="1" si="64"/>
        <v>0</v>
      </c>
      <c r="BV39" s="397">
        <f t="shared" ca="1" si="65"/>
        <v>0</v>
      </c>
      <c r="BW39" s="397">
        <f t="shared" ca="1" si="66"/>
        <v>0</v>
      </c>
      <c r="BX39" s="397">
        <f t="shared" ca="1" si="67"/>
        <v>0</v>
      </c>
      <c r="BY39" s="397">
        <f t="shared" ca="1" si="68"/>
        <v>0</v>
      </c>
      <c r="BZ39" s="397">
        <f t="shared" ca="1" si="69"/>
        <v>0</v>
      </c>
      <c r="CA39" s="397">
        <f t="shared" ca="1" si="70"/>
        <v>0</v>
      </c>
      <c r="CB39" s="397">
        <f t="shared" ca="1" si="71"/>
        <v>0</v>
      </c>
      <c r="CC39" s="397">
        <f t="shared" ca="1" si="72"/>
        <v>0</v>
      </c>
      <c r="CD39" s="397">
        <f t="shared" ca="1" si="73"/>
        <v>0</v>
      </c>
      <c r="CE39" s="397">
        <f t="shared" ca="1" si="74"/>
        <v>0</v>
      </c>
      <c r="CF39" s="397">
        <f t="shared" ca="1" si="75"/>
        <v>0</v>
      </c>
      <c r="CG39" s="397">
        <f t="shared" ca="1" si="76"/>
        <v>0</v>
      </c>
      <c r="CH39" s="397">
        <f t="shared" ca="1" si="77"/>
        <v>0</v>
      </c>
      <c r="CI39" s="397">
        <f t="shared" ca="1" si="78"/>
        <v>0</v>
      </c>
      <c r="CJ39" s="397">
        <f t="shared" ca="1" si="79"/>
        <v>0</v>
      </c>
      <c r="CK39" s="397">
        <f t="shared" ca="1" si="80"/>
        <v>0</v>
      </c>
      <c r="CL39" s="397">
        <f t="shared" ca="1" si="81"/>
        <v>0</v>
      </c>
      <c r="CM39" s="397">
        <f t="shared" ca="1" si="82"/>
        <v>0</v>
      </c>
      <c r="CN39" s="397">
        <f t="shared" ca="1" si="83"/>
        <v>0</v>
      </c>
      <c r="CO39" s="397">
        <f t="shared" ca="1" si="84"/>
        <v>0</v>
      </c>
      <c r="CP39" s="397">
        <f t="shared" ca="1" si="85"/>
        <v>0</v>
      </c>
      <c r="CQ39" s="397">
        <f t="shared" ca="1" si="86"/>
        <v>0</v>
      </c>
      <c r="CR39" s="397">
        <f t="shared" ca="1" si="87"/>
        <v>0</v>
      </c>
      <c r="CS39" s="397">
        <f t="shared" ca="1" si="88"/>
        <v>0</v>
      </c>
      <c r="CT39" s="397">
        <f t="shared" ca="1" si="89"/>
        <v>0</v>
      </c>
      <c r="CU39" s="397">
        <f t="shared" ca="1" si="90"/>
        <v>0</v>
      </c>
      <c r="CV39" s="397">
        <f t="shared" ca="1" si="91"/>
        <v>0</v>
      </c>
      <c r="CW39" s="397">
        <f t="shared" ca="1" si="92"/>
        <v>0</v>
      </c>
      <c r="CX39" s="397">
        <f t="shared" ca="1" si="93"/>
        <v>0</v>
      </c>
      <c r="CY39" s="397">
        <f t="shared" ca="1" si="94"/>
        <v>0</v>
      </c>
      <c r="CZ39" s="397">
        <f t="shared" ca="1" si="95"/>
        <v>0</v>
      </c>
      <c r="DA39" s="397">
        <f t="shared" ca="1" si="96"/>
        <v>0</v>
      </c>
      <c r="DB39" s="397">
        <f t="shared" ca="1" si="97"/>
        <v>0</v>
      </c>
      <c r="DC39" s="397">
        <f t="shared" ca="1" si="98"/>
        <v>0</v>
      </c>
      <c r="DD39" s="397">
        <f t="shared" ca="1" si="99"/>
        <v>0</v>
      </c>
      <c r="DE39" s="397">
        <f t="shared" ca="1" si="100"/>
        <v>0</v>
      </c>
      <c r="DF39" s="397">
        <f t="shared" ca="1" si="101"/>
        <v>0</v>
      </c>
      <c r="DG39" s="397">
        <f t="shared" ca="1" si="102"/>
        <v>0</v>
      </c>
      <c r="DH39" s="397">
        <f t="shared" ca="1" si="103"/>
        <v>0</v>
      </c>
      <c r="DJ39" s="125" t="str">
        <f t="shared" ref="DJ39:DK39" si="109">DJ36</f>
        <v>JK</v>
      </c>
      <c r="DK39" s="125" t="str">
        <f t="shared" si="109"/>
        <v>JT</v>
      </c>
      <c r="DL39" s="393">
        <v>10</v>
      </c>
      <c r="DN39" s="84" t="s">
        <v>914</v>
      </c>
      <c r="DR39" s="40" t="s">
        <v>1545</v>
      </c>
      <c r="DS39" s="11">
        <f t="shared" si="0"/>
        <v>1</v>
      </c>
      <c r="DT39" s="11">
        <f t="shared" si="1"/>
        <v>8</v>
      </c>
      <c r="DU39" s="41">
        <v>1</v>
      </c>
      <c r="DV39" s="40" t="s">
        <v>412</v>
      </c>
      <c r="DW39" s="11">
        <f t="shared" si="2"/>
        <v>2</v>
      </c>
      <c r="DX39" s="11">
        <f t="shared" si="3"/>
        <v>1001</v>
      </c>
      <c r="DY39" s="41">
        <v>2</v>
      </c>
    </row>
    <row r="40" spans="1:137" x14ac:dyDescent="0.25">
      <c r="A40" s="125">
        <v>36</v>
      </c>
      <c r="B40" s="125">
        <v>1</v>
      </c>
      <c r="C40" s="125">
        <v>4</v>
      </c>
      <c r="D40" s="125">
        <v>35</v>
      </c>
      <c r="E40" s="125" t="s">
        <v>909</v>
      </c>
      <c r="F40" s="84" t="s">
        <v>933</v>
      </c>
      <c r="G40" s="392" t="s">
        <v>911</v>
      </c>
      <c r="H40" s="84" t="s">
        <v>934</v>
      </c>
      <c r="I40" s="392" t="s">
        <v>913</v>
      </c>
      <c r="K40" s="130">
        <v>58</v>
      </c>
      <c r="M40" s="397">
        <f t="shared" ca="1" si="4"/>
        <v>2</v>
      </c>
      <c r="N40" s="397" t="str">
        <f t="shared" ca="1" si="5"/>
        <v>1|8|5,1|1|2</v>
      </c>
      <c r="O40" s="397">
        <f t="shared" ca="1" si="6"/>
        <v>4</v>
      </c>
      <c r="P40" s="397" t="str">
        <f t="shared" ca="1" si="7"/>
        <v>1|8|5,1|1|2</v>
      </c>
      <c r="Q40" s="397">
        <f t="shared" ca="1" si="8"/>
        <v>6</v>
      </c>
      <c r="R40" s="397" t="str">
        <f t="shared" ca="1" si="9"/>
        <v>1|8|5,1|1|3</v>
      </c>
      <c r="S40" s="397">
        <f t="shared" ca="1" si="10"/>
        <v>8</v>
      </c>
      <c r="T40" s="397" t="str">
        <f t="shared" ca="1" si="11"/>
        <v>1|8|5,1|1|3</v>
      </c>
      <c r="U40" s="397">
        <f t="shared" ca="1" si="12"/>
        <v>10</v>
      </c>
      <c r="V40" s="397" t="str">
        <f t="shared" ca="1" si="13"/>
        <v>1|8|5,1|1|4</v>
      </c>
      <c r="W40" s="397">
        <f t="shared" ca="1" si="14"/>
        <v>12</v>
      </c>
      <c r="X40" s="397" t="str">
        <f t="shared" ca="1" si="15"/>
        <v>1|8|5,1|1|4</v>
      </c>
      <c r="Y40" s="397">
        <f t="shared" ca="1" si="16"/>
        <v>14</v>
      </c>
      <c r="Z40" s="397" t="str">
        <f t="shared" ca="1" si="17"/>
        <v>1|8|5,1|1|5</v>
      </c>
      <c r="AA40" s="397">
        <f t="shared" ca="1" si="18"/>
        <v>16</v>
      </c>
      <c r="AB40" s="397" t="str">
        <f t="shared" ca="1" si="19"/>
        <v>1|8|5,1|1|5</v>
      </c>
      <c r="AC40" s="397">
        <f t="shared" ca="1" si="20"/>
        <v>18</v>
      </c>
      <c r="AD40" s="397" t="str">
        <f t="shared" ca="1" si="21"/>
        <v>1|8|5,1|1|6</v>
      </c>
      <c r="AE40" s="397">
        <f t="shared" ca="1" si="22"/>
        <v>20</v>
      </c>
      <c r="AF40" s="397" t="str">
        <f t="shared" ca="1" si="23"/>
        <v>1|8|5,1|1|6</v>
      </c>
      <c r="AG40" s="397">
        <f t="shared" ca="1" si="24"/>
        <v>22</v>
      </c>
      <c r="AH40" s="397" t="str">
        <f t="shared" ca="1" si="25"/>
        <v>1|8|5,1|1|7</v>
      </c>
      <c r="AI40" s="397">
        <f t="shared" ca="1" si="26"/>
        <v>24</v>
      </c>
      <c r="AJ40" s="397" t="str">
        <f t="shared" ca="1" si="27"/>
        <v>1|8|5,1|1|7</v>
      </c>
      <c r="AK40" s="397">
        <f t="shared" ca="1" si="28"/>
        <v>26</v>
      </c>
      <c r="AL40" s="397" t="str">
        <f t="shared" ca="1" si="29"/>
        <v>1|8|5,1|1|8</v>
      </c>
      <c r="AM40" s="397">
        <f t="shared" ca="1" si="30"/>
        <v>28</v>
      </c>
      <c r="AN40" s="397" t="str">
        <f t="shared" ca="1" si="31"/>
        <v>1|8|5,1|1|8</v>
      </c>
      <c r="AO40" s="397">
        <f t="shared" ca="1" si="32"/>
        <v>30</v>
      </c>
      <c r="AP40" s="397" t="str">
        <f t="shared" ca="1" si="33"/>
        <v>1|8|5,1|1|9</v>
      </c>
      <c r="AQ40" s="397">
        <f t="shared" ca="1" si="34"/>
        <v>32</v>
      </c>
      <c r="AR40" s="397" t="str">
        <f t="shared" ca="1" si="35"/>
        <v>1|8|5,1|1|9</v>
      </c>
      <c r="AS40" s="397">
        <f t="shared" ca="1" si="36"/>
        <v>34</v>
      </c>
      <c r="AT40" s="397" t="str">
        <f t="shared" ca="1" si="37"/>
        <v>1|8|5,1|1|10</v>
      </c>
      <c r="AU40" s="397">
        <f t="shared" ca="1" si="38"/>
        <v>36</v>
      </c>
      <c r="AV40" s="397" t="str">
        <f t="shared" ca="1" si="39"/>
        <v>1|8|5,1|1|10</v>
      </c>
      <c r="AW40" s="397">
        <f t="shared" ca="1" si="40"/>
        <v>38</v>
      </c>
      <c r="AX40" s="397" t="str">
        <f t="shared" ca="1" si="41"/>
        <v>1|8|5,1|1|11</v>
      </c>
      <c r="AY40" s="397">
        <f t="shared" ca="1" si="42"/>
        <v>40</v>
      </c>
      <c r="AZ40" s="397" t="str">
        <f t="shared" ca="1" si="43"/>
        <v>1|8|5,1|1|11</v>
      </c>
      <c r="BA40" s="397">
        <f t="shared" ca="1" si="44"/>
        <v>42</v>
      </c>
      <c r="BB40" s="397" t="str">
        <f t="shared" ca="1" si="45"/>
        <v>1|8|5,1|1|12</v>
      </c>
      <c r="BC40" s="397">
        <f t="shared" ca="1" si="46"/>
        <v>44</v>
      </c>
      <c r="BD40" s="397" t="str">
        <f t="shared" ca="1" si="47"/>
        <v>1|8|5,1|1|12</v>
      </c>
      <c r="BE40" s="397">
        <f t="shared" ca="1" si="48"/>
        <v>46</v>
      </c>
      <c r="BF40" s="397" t="str">
        <f t="shared" ca="1" si="49"/>
        <v>1|8|5,1|1|13</v>
      </c>
      <c r="BG40" s="397">
        <f t="shared" ca="1" si="50"/>
        <v>48</v>
      </c>
      <c r="BH40" s="397" t="str">
        <f t="shared" ca="1" si="51"/>
        <v>1|8|5,1|1|13</v>
      </c>
      <c r="BI40" s="397">
        <f t="shared" ca="1" si="52"/>
        <v>50</v>
      </c>
      <c r="BJ40" s="397" t="str">
        <f t="shared" ca="1" si="53"/>
        <v>1|8|5,1|1|14</v>
      </c>
      <c r="BK40" s="397">
        <f t="shared" ca="1" si="54"/>
        <v>0</v>
      </c>
      <c r="BL40" s="397">
        <f t="shared" ca="1" si="55"/>
        <v>0</v>
      </c>
      <c r="BM40" s="397">
        <f t="shared" ca="1" si="56"/>
        <v>0</v>
      </c>
      <c r="BN40" s="397">
        <f t="shared" ca="1" si="57"/>
        <v>0</v>
      </c>
      <c r="BO40" s="397">
        <f t="shared" ca="1" si="58"/>
        <v>0</v>
      </c>
      <c r="BP40" s="397">
        <f t="shared" ca="1" si="59"/>
        <v>0</v>
      </c>
      <c r="BQ40" s="397">
        <f t="shared" ca="1" si="60"/>
        <v>0</v>
      </c>
      <c r="BR40" s="397">
        <f t="shared" ca="1" si="61"/>
        <v>0</v>
      </c>
      <c r="BS40" s="397">
        <f t="shared" ca="1" si="62"/>
        <v>0</v>
      </c>
      <c r="BT40" s="397">
        <f t="shared" ca="1" si="63"/>
        <v>0</v>
      </c>
      <c r="BU40" s="397">
        <f t="shared" ca="1" si="64"/>
        <v>0</v>
      </c>
      <c r="BV40" s="397">
        <f t="shared" ca="1" si="65"/>
        <v>0</v>
      </c>
      <c r="BW40" s="397">
        <f t="shared" ca="1" si="66"/>
        <v>0</v>
      </c>
      <c r="BX40" s="397">
        <f t="shared" ca="1" si="67"/>
        <v>0</v>
      </c>
      <c r="BY40" s="397">
        <f t="shared" ca="1" si="68"/>
        <v>0</v>
      </c>
      <c r="BZ40" s="397">
        <f t="shared" ca="1" si="69"/>
        <v>0</v>
      </c>
      <c r="CA40" s="397">
        <f t="shared" ca="1" si="70"/>
        <v>0</v>
      </c>
      <c r="CB40" s="397">
        <f t="shared" ca="1" si="71"/>
        <v>0</v>
      </c>
      <c r="CC40" s="397">
        <f t="shared" ca="1" si="72"/>
        <v>0</v>
      </c>
      <c r="CD40" s="397">
        <f t="shared" ca="1" si="73"/>
        <v>0</v>
      </c>
      <c r="CE40" s="397">
        <f t="shared" ca="1" si="74"/>
        <v>0</v>
      </c>
      <c r="CF40" s="397">
        <f t="shared" ca="1" si="75"/>
        <v>0</v>
      </c>
      <c r="CG40" s="397">
        <f t="shared" ca="1" si="76"/>
        <v>0</v>
      </c>
      <c r="CH40" s="397">
        <f t="shared" ca="1" si="77"/>
        <v>0</v>
      </c>
      <c r="CI40" s="397">
        <f t="shared" ca="1" si="78"/>
        <v>0</v>
      </c>
      <c r="CJ40" s="397">
        <f t="shared" ca="1" si="79"/>
        <v>0</v>
      </c>
      <c r="CK40" s="397">
        <f t="shared" ca="1" si="80"/>
        <v>0</v>
      </c>
      <c r="CL40" s="397">
        <f t="shared" ca="1" si="81"/>
        <v>0</v>
      </c>
      <c r="CM40" s="397">
        <f t="shared" ca="1" si="82"/>
        <v>0</v>
      </c>
      <c r="CN40" s="397">
        <f t="shared" ca="1" si="83"/>
        <v>0</v>
      </c>
      <c r="CO40" s="397">
        <f t="shared" ca="1" si="84"/>
        <v>0</v>
      </c>
      <c r="CP40" s="397">
        <f t="shared" ca="1" si="85"/>
        <v>0</v>
      </c>
      <c r="CQ40" s="397">
        <f t="shared" ca="1" si="86"/>
        <v>0</v>
      </c>
      <c r="CR40" s="397">
        <f t="shared" ca="1" si="87"/>
        <v>0</v>
      </c>
      <c r="CS40" s="397">
        <f t="shared" ca="1" si="88"/>
        <v>0</v>
      </c>
      <c r="CT40" s="397">
        <f t="shared" ca="1" si="89"/>
        <v>0</v>
      </c>
      <c r="CU40" s="397">
        <f t="shared" ca="1" si="90"/>
        <v>0</v>
      </c>
      <c r="CV40" s="397">
        <f t="shared" ca="1" si="91"/>
        <v>0</v>
      </c>
      <c r="CW40" s="397">
        <f t="shared" ca="1" si="92"/>
        <v>0</v>
      </c>
      <c r="CX40" s="397">
        <f t="shared" ca="1" si="93"/>
        <v>0</v>
      </c>
      <c r="CY40" s="397">
        <f t="shared" ca="1" si="94"/>
        <v>0</v>
      </c>
      <c r="CZ40" s="397">
        <f t="shared" ca="1" si="95"/>
        <v>0</v>
      </c>
      <c r="DA40" s="397">
        <f t="shared" ca="1" si="96"/>
        <v>0</v>
      </c>
      <c r="DB40" s="397">
        <f t="shared" ca="1" si="97"/>
        <v>0</v>
      </c>
      <c r="DC40" s="397">
        <f t="shared" ca="1" si="98"/>
        <v>0</v>
      </c>
      <c r="DD40" s="397">
        <f t="shared" ca="1" si="99"/>
        <v>0</v>
      </c>
      <c r="DE40" s="397">
        <f t="shared" ca="1" si="100"/>
        <v>0</v>
      </c>
      <c r="DF40" s="397">
        <f t="shared" ca="1" si="101"/>
        <v>0</v>
      </c>
      <c r="DG40" s="397">
        <f t="shared" ca="1" si="102"/>
        <v>0</v>
      </c>
      <c r="DH40" s="397">
        <f t="shared" ca="1" si="103"/>
        <v>0</v>
      </c>
      <c r="DJ40" s="125" t="str">
        <f t="shared" ref="DJ40:DK40" si="110">DJ37</f>
        <v>JV</v>
      </c>
      <c r="DK40" s="125" t="str">
        <f t="shared" si="110"/>
        <v>KE</v>
      </c>
      <c r="DL40" s="393">
        <v>10</v>
      </c>
      <c r="DN40" s="84" t="s">
        <v>914</v>
      </c>
      <c r="DR40" s="40" t="s">
        <v>1543</v>
      </c>
      <c r="DS40" s="11">
        <f t="shared" si="0"/>
        <v>1</v>
      </c>
      <c r="DT40" s="11">
        <f t="shared" si="1"/>
        <v>8</v>
      </c>
      <c r="DU40" s="41">
        <v>1</v>
      </c>
      <c r="DV40" s="40" t="s">
        <v>412</v>
      </c>
      <c r="DW40" s="11">
        <f t="shared" si="2"/>
        <v>2</v>
      </c>
      <c r="DX40" s="11">
        <f t="shared" si="3"/>
        <v>1001</v>
      </c>
      <c r="DY40" s="41">
        <v>2</v>
      </c>
    </row>
    <row r="41" spans="1:137" x14ac:dyDescent="0.25">
      <c r="A41" s="125">
        <v>37</v>
      </c>
      <c r="B41" s="125">
        <v>1</v>
      </c>
      <c r="C41" s="125">
        <v>4</v>
      </c>
      <c r="D41" s="125">
        <v>35</v>
      </c>
      <c r="E41" s="125" t="s">
        <v>909</v>
      </c>
      <c r="F41" s="84" t="s">
        <v>935</v>
      </c>
      <c r="G41" s="392" t="s">
        <v>911</v>
      </c>
      <c r="H41" s="84" t="s">
        <v>936</v>
      </c>
      <c r="I41" s="392" t="s">
        <v>913</v>
      </c>
      <c r="K41" s="130">
        <v>64</v>
      </c>
      <c r="M41" s="397">
        <f t="shared" ca="1" si="4"/>
        <v>2</v>
      </c>
      <c r="N41" s="397" t="str">
        <f t="shared" ca="1" si="5"/>
        <v>1|8|5,2|1003|2</v>
      </c>
      <c r="O41" s="397">
        <f t="shared" ca="1" si="6"/>
        <v>4</v>
      </c>
      <c r="P41" s="397" t="str">
        <f t="shared" ca="1" si="7"/>
        <v>1|8|5,2|1003|2</v>
      </c>
      <c r="Q41" s="397">
        <f t="shared" ca="1" si="8"/>
        <v>6</v>
      </c>
      <c r="R41" s="397" t="str">
        <f t="shared" ca="1" si="9"/>
        <v>1|8|5,2|1003|2</v>
      </c>
      <c r="S41" s="397">
        <f t="shared" ca="1" si="10"/>
        <v>8</v>
      </c>
      <c r="T41" s="397" t="str">
        <f t="shared" ca="1" si="11"/>
        <v>1|8|5,2|1003|2</v>
      </c>
      <c r="U41" s="397">
        <f t="shared" ca="1" si="12"/>
        <v>10</v>
      </c>
      <c r="V41" s="397" t="str">
        <f t="shared" ca="1" si="13"/>
        <v>1|8|5,2|1003|2</v>
      </c>
      <c r="W41" s="397">
        <f t="shared" ca="1" si="14"/>
        <v>12</v>
      </c>
      <c r="X41" s="397" t="str">
        <f t="shared" ca="1" si="15"/>
        <v>1|8|5,2|1003|3</v>
      </c>
      <c r="Y41" s="397">
        <f t="shared" ca="1" si="16"/>
        <v>14</v>
      </c>
      <c r="Z41" s="397" t="str">
        <f t="shared" ca="1" si="17"/>
        <v>1|8|5,2|1003|3</v>
      </c>
      <c r="AA41" s="397">
        <f t="shared" ca="1" si="18"/>
        <v>16</v>
      </c>
      <c r="AB41" s="397" t="str">
        <f t="shared" ca="1" si="19"/>
        <v>1|8|5,2|1003|3</v>
      </c>
      <c r="AC41" s="397">
        <f t="shared" ca="1" si="20"/>
        <v>18</v>
      </c>
      <c r="AD41" s="397" t="str">
        <f t="shared" ca="1" si="21"/>
        <v>1|8|5,2|1003|3</v>
      </c>
      <c r="AE41" s="397">
        <f t="shared" ca="1" si="22"/>
        <v>20</v>
      </c>
      <c r="AF41" s="397" t="str">
        <f t="shared" ca="1" si="23"/>
        <v>1|8|5,2|1003|3</v>
      </c>
      <c r="AG41" s="397">
        <f t="shared" ca="1" si="24"/>
        <v>22</v>
      </c>
      <c r="AH41" s="397" t="str">
        <f t="shared" ca="1" si="25"/>
        <v>1|8|5,2|1003|4</v>
      </c>
      <c r="AI41" s="397">
        <f t="shared" ca="1" si="26"/>
        <v>24</v>
      </c>
      <c r="AJ41" s="397" t="str">
        <f t="shared" ca="1" si="27"/>
        <v>1|8|5,2|1003|4</v>
      </c>
      <c r="AK41" s="397">
        <f t="shared" ca="1" si="28"/>
        <v>26</v>
      </c>
      <c r="AL41" s="397" t="str">
        <f t="shared" ca="1" si="29"/>
        <v>1|8|5,2|1003|4</v>
      </c>
      <c r="AM41" s="397">
        <f t="shared" ca="1" si="30"/>
        <v>28</v>
      </c>
      <c r="AN41" s="397" t="str">
        <f t="shared" ca="1" si="31"/>
        <v>1|8|5,2|1003|4</v>
      </c>
      <c r="AO41" s="397">
        <f t="shared" ca="1" si="32"/>
        <v>30</v>
      </c>
      <c r="AP41" s="397" t="str">
        <f t="shared" ca="1" si="33"/>
        <v>1|8|5,2|1003|4</v>
      </c>
      <c r="AQ41" s="397">
        <f t="shared" ca="1" si="34"/>
        <v>32</v>
      </c>
      <c r="AR41" s="397" t="str">
        <f t="shared" ca="1" si="35"/>
        <v>1|8|5,2|1003|5</v>
      </c>
      <c r="AS41" s="397">
        <f t="shared" ca="1" si="36"/>
        <v>34</v>
      </c>
      <c r="AT41" s="397" t="str">
        <f t="shared" ca="1" si="37"/>
        <v>1|8|5,2|1003|5</v>
      </c>
      <c r="AU41" s="397">
        <f t="shared" ca="1" si="38"/>
        <v>36</v>
      </c>
      <c r="AV41" s="397" t="str">
        <f t="shared" ca="1" si="39"/>
        <v>1|8|5,2|1003|5</v>
      </c>
      <c r="AW41" s="397">
        <f t="shared" ca="1" si="40"/>
        <v>38</v>
      </c>
      <c r="AX41" s="397" t="str">
        <f t="shared" ca="1" si="41"/>
        <v>1|8|5,2|1003|5</v>
      </c>
      <c r="AY41" s="397">
        <f t="shared" ca="1" si="42"/>
        <v>40</v>
      </c>
      <c r="AZ41" s="397" t="str">
        <f t="shared" ca="1" si="43"/>
        <v>1|8|5,2|1003|5</v>
      </c>
      <c r="BA41" s="397">
        <f t="shared" ca="1" si="44"/>
        <v>42</v>
      </c>
      <c r="BB41" s="397" t="str">
        <f t="shared" ca="1" si="45"/>
        <v>1|8|5,2|1003|6</v>
      </c>
      <c r="BC41" s="397">
        <f t="shared" ca="1" si="46"/>
        <v>44</v>
      </c>
      <c r="BD41" s="397" t="str">
        <f t="shared" ca="1" si="47"/>
        <v>1|8|5,2|1003|6</v>
      </c>
      <c r="BE41" s="397">
        <f t="shared" ca="1" si="48"/>
        <v>46</v>
      </c>
      <c r="BF41" s="397" t="str">
        <f t="shared" ca="1" si="49"/>
        <v>1|8|5,2|1003|6</v>
      </c>
      <c r="BG41" s="397">
        <f t="shared" ca="1" si="50"/>
        <v>48</v>
      </c>
      <c r="BH41" s="397" t="str">
        <f t="shared" ca="1" si="51"/>
        <v>1|8|5,2|1003|6</v>
      </c>
      <c r="BI41" s="397">
        <f t="shared" ca="1" si="52"/>
        <v>50</v>
      </c>
      <c r="BJ41" s="397" t="str">
        <f t="shared" ca="1" si="53"/>
        <v>1|8|5,2|1003|6</v>
      </c>
      <c r="BK41" s="397">
        <f t="shared" ca="1" si="54"/>
        <v>0</v>
      </c>
      <c r="BL41" s="397">
        <f t="shared" ca="1" si="55"/>
        <v>0</v>
      </c>
      <c r="BM41" s="397">
        <f t="shared" ca="1" si="56"/>
        <v>0</v>
      </c>
      <c r="BN41" s="397">
        <f t="shared" ca="1" si="57"/>
        <v>0</v>
      </c>
      <c r="BO41" s="397">
        <f t="shared" ca="1" si="58"/>
        <v>0</v>
      </c>
      <c r="BP41" s="397">
        <f t="shared" ca="1" si="59"/>
        <v>0</v>
      </c>
      <c r="BQ41" s="397">
        <f t="shared" ca="1" si="60"/>
        <v>0</v>
      </c>
      <c r="BR41" s="397">
        <f t="shared" ca="1" si="61"/>
        <v>0</v>
      </c>
      <c r="BS41" s="397">
        <f t="shared" ca="1" si="62"/>
        <v>0</v>
      </c>
      <c r="BT41" s="397">
        <f t="shared" ca="1" si="63"/>
        <v>0</v>
      </c>
      <c r="BU41" s="397">
        <f t="shared" ca="1" si="64"/>
        <v>0</v>
      </c>
      <c r="BV41" s="397">
        <f t="shared" ca="1" si="65"/>
        <v>0</v>
      </c>
      <c r="BW41" s="397">
        <f t="shared" ca="1" si="66"/>
        <v>0</v>
      </c>
      <c r="BX41" s="397">
        <f t="shared" ca="1" si="67"/>
        <v>0</v>
      </c>
      <c r="BY41" s="397">
        <f t="shared" ca="1" si="68"/>
        <v>0</v>
      </c>
      <c r="BZ41" s="397">
        <f t="shared" ca="1" si="69"/>
        <v>0</v>
      </c>
      <c r="CA41" s="397">
        <f t="shared" ca="1" si="70"/>
        <v>0</v>
      </c>
      <c r="CB41" s="397">
        <f t="shared" ca="1" si="71"/>
        <v>0</v>
      </c>
      <c r="CC41" s="397">
        <f t="shared" ca="1" si="72"/>
        <v>0</v>
      </c>
      <c r="CD41" s="397">
        <f t="shared" ca="1" si="73"/>
        <v>0</v>
      </c>
      <c r="CE41" s="397">
        <f t="shared" ca="1" si="74"/>
        <v>0</v>
      </c>
      <c r="CF41" s="397">
        <f t="shared" ca="1" si="75"/>
        <v>0</v>
      </c>
      <c r="CG41" s="397">
        <f t="shared" ca="1" si="76"/>
        <v>0</v>
      </c>
      <c r="CH41" s="397">
        <f t="shared" ca="1" si="77"/>
        <v>0</v>
      </c>
      <c r="CI41" s="397">
        <f t="shared" ca="1" si="78"/>
        <v>0</v>
      </c>
      <c r="CJ41" s="397">
        <f t="shared" ca="1" si="79"/>
        <v>0</v>
      </c>
      <c r="CK41" s="397">
        <f t="shared" ca="1" si="80"/>
        <v>0</v>
      </c>
      <c r="CL41" s="397">
        <f t="shared" ca="1" si="81"/>
        <v>0</v>
      </c>
      <c r="CM41" s="397">
        <f t="shared" ca="1" si="82"/>
        <v>0</v>
      </c>
      <c r="CN41" s="397">
        <f t="shared" ca="1" si="83"/>
        <v>0</v>
      </c>
      <c r="CO41" s="397">
        <f t="shared" ca="1" si="84"/>
        <v>0</v>
      </c>
      <c r="CP41" s="397">
        <f t="shared" ca="1" si="85"/>
        <v>0</v>
      </c>
      <c r="CQ41" s="397">
        <f t="shared" ca="1" si="86"/>
        <v>0</v>
      </c>
      <c r="CR41" s="397">
        <f t="shared" ca="1" si="87"/>
        <v>0</v>
      </c>
      <c r="CS41" s="397">
        <f t="shared" ca="1" si="88"/>
        <v>0</v>
      </c>
      <c r="CT41" s="397">
        <f t="shared" ca="1" si="89"/>
        <v>0</v>
      </c>
      <c r="CU41" s="397">
        <f t="shared" ca="1" si="90"/>
        <v>0</v>
      </c>
      <c r="CV41" s="397">
        <f t="shared" ca="1" si="91"/>
        <v>0</v>
      </c>
      <c r="CW41" s="397">
        <f t="shared" ca="1" si="92"/>
        <v>0</v>
      </c>
      <c r="CX41" s="397">
        <f t="shared" ca="1" si="93"/>
        <v>0</v>
      </c>
      <c r="CY41" s="397">
        <f t="shared" ca="1" si="94"/>
        <v>0</v>
      </c>
      <c r="CZ41" s="397">
        <f t="shared" ca="1" si="95"/>
        <v>0</v>
      </c>
      <c r="DA41" s="397">
        <f t="shared" ca="1" si="96"/>
        <v>0</v>
      </c>
      <c r="DB41" s="397">
        <f t="shared" ca="1" si="97"/>
        <v>0</v>
      </c>
      <c r="DC41" s="397">
        <f t="shared" ca="1" si="98"/>
        <v>0</v>
      </c>
      <c r="DD41" s="397">
        <f t="shared" ca="1" si="99"/>
        <v>0</v>
      </c>
      <c r="DE41" s="397">
        <f t="shared" ca="1" si="100"/>
        <v>0</v>
      </c>
      <c r="DF41" s="397">
        <f t="shared" ca="1" si="101"/>
        <v>0</v>
      </c>
      <c r="DG41" s="397">
        <f t="shared" ca="1" si="102"/>
        <v>0</v>
      </c>
      <c r="DH41" s="397">
        <f t="shared" ca="1" si="103"/>
        <v>0</v>
      </c>
      <c r="DJ41" s="125" t="str">
        <f t="shared" ref="DJ41:DK41" si="111">DJ38</f>
        <v>KG</v>
      </c>
      <c r="DK41" s="125" t="str">
        <f t="shared" si="111"/>
        <v>KP</v>
      </c>
      <c r="DL41" s="393">
        <v>10</v>
      </c>
      <c r="DN41" s="84" t="s">
        <v>914</v>
      </c>
      <c r="DR41" s="40" t="s">
        <v>1544</v>
      </c>
      <c r="DS41" s="11">
        <f t="shared" si="0"/>
        <v>1</v>
      </c>
      <c r="DT41" s="11">
        <f t="shared" si="1"/>
        <v>8</v>
      </c>
      <c r="DU41" s="41">
        <v>1</v>
      </c>
      <c r="DV41" s="40" t="s">
        <v>412</v>
      </c>
      <c r="DW41" s="11">
        <f t="shared" si="2"/>
        <v>2</v>
      </c>
      <c r="DX41" s="11">
        <f t="shared" si="3"/>
        <v>1001</v>
      </c>
      <c r="DY41" s="41">
        <v>2</v>
      </c>
    </row>
    <row r="42" spans="1:137" x14ac:dyDescent="0.25">
      <c r="A42" s="125">
        <v>38</v>
      </c>
      <c r="B42" s="125">
        <v>1</v>
      </c>
      <c r="C42" s="125">
        <v>4</v>
      </c>
      <c r="D42" s="125">
        <v>35</v>
      </c>
      <c r="E42" s="125" t="s">
        <v>909</v>
      </c>
      <c r="F42" s="84" t="s">
        <v>937</v>
      </c>
      <c r="G42" s="392" t="s">
        <v>911</v>
      </c>
      <c r="H42" s="84" t="s">
        <v>938</v>
      </c>
      <c r="I42" s="392" t="s">
        <v>913</v>
      </c>
      <c r="K42" s="130">
        <v>76</v>
      </c>
      <c r="M42" s="397">
        <f t="shared" ca="1" si="4"/>
        <v>2</v>
      </c>
      <c r="N42" s="397" t="str">
        <f t="shared" ca="1" si="5"/>
        <v>1|8|5,1|2|5000</v>
      </c>
      <c r="O42" s="397">
        <f t="shared" ca="1" si="6"/>
        <v>4</v>
      </c>
      <c r="P42" s="397" t="str">
        <f t="shared" ca="1" si="7"/>
        <v>1|8|5,1|2|10000</v>
      </c>
      <c r="Q42" s="397">
        <f t="shared" ca="1" si="8"/>
        <v>6</v>
      </c>
      <c r="R42" s="397" t="str">
        <f t="shared" ca="1" si="9"/>
        <v>1|8|5,1|2|15000</v>
      </c>
      <c r="S42" s="397">
        <f t="shared" ca="1" si="10"/>
        <v>8</v>
      </c>
      <c r="T42" s="397" t="str">
        <f t="shared" ca="1" si="11"/>
        <v>1|8|5,1|2|20000</v>
      </c>
      <c r="U42" s="397">
        <f t="shared" ca="1" si="12"/>
        <v>10</v>
      </c>
      <c r="V42" s="397" t="str">
        <f t="shared" ca="1" si="13"/>
        <v>1|8|5,1|2|25000</v>
      </c>
      <c r="W42" s="397">
        <f t="shared" ca="1" si="14"/>
        <v>12</v>
      </c>
      <c r="X42" s="397" t="str">
        <f t="shared" ca="1" si="15"/>
        <v>1|8|5,1|2|30000</v>
      </c>
      <c r="Y42" s="397">
        <f t="shared" ca="1" si="16"/>
        <v>14</v>
      </c>
      <c r="Z42" s="397" t="str">
        <f t="shared" ca="1" si="17"/>
        <v>1|8|5,1|2|35000</v>
      </c>
      <c r="AA42" s="397">
        <f t="shared" ca="1" si="18"/>
        <v>16</v>
      </c>
      <c r="AB42" s="397" t="str">
        <f t="shared" ca="1" si="19"/>
        <v>1|8|5,1|2|40000</v>
      </c>
      <c r="AC42" s="397">
        <f t="shared" ca="1" si="20"/>
        <v>18</v>
      </c>
      <c r="AD42" s="397" t="str">
        <f t="shared" ca="1" si="21"/>
        <v>1|8|5,1|2|45000</v>
      </c>
      <c r="AE42" s="397">
        <f t="shared" ca="1" si="22"/>
        <v>20</v>
      </c>
      <c r="AF42" s="397" t="str">
        <f t="shared" ca="1" si="23"/>
        <v>1|8|5,1|2|50000</v>
      </c>
      <c r="AG42" s="397">
        <f t="shared" ca="1" si="24"/>
        <v>22</v>
      </c>
      <c r="AH42" s="397" t="str">
        <f t="shared" ca="1" si="25"/>
        <v>1|8|5,1|2|55000</v>
      </c>
      <c r="AI42" s="397">
        <f t="shared" ca="1" si="26"/>
        <v>24</v>
      </c>
      <c r="AJ42" s="397" t="str">
        <f t="shared" ca="1" si="27"/>
        <v>1|8|5,1|2|60000</v>
      </c>
      <c r="AK42" s="397">
        <f t="shared" ca="1" si="28"/>
        <v>26</v>
      </c>
      <c r="AL42" s="397" t="str">
        <f t="shared" ca="1" si="29"/>
        <v>1|8|5,1|2|65000</v>
      </c>
      <c r="AM42" s="397">
        <f t="shared" ca="1" si="30"/>
        <v>28</v>
      </c>
      <c r="AN42" s="397" t="str">
        <f t="shared" ca="1" si="31"/>
        <v>1|8|5,1|2|70000</v>
      </c>
      <c r="AO42" s="397">
        <f t="shared" ca="1" si="32"/>
        <v>30</v>
      </c>
      <c r="AP42" s="397" t="str">
        <f t="shared" ca="1" si="33"/>
        <v>1|8|5,1|2|75000</v>
      </c>
      <c r="AQ42" s="397">
        <f t="shared" ca="1" si="34"/>
        <v>32</v>
      </c>
      <c r="AR42" s="397" t="str">
        <f t="shared" ca="1" si="35"/>
        <v>1|8|5,1|2|80000</v>
      </c>
      <c r="AS42" s="397">
        <f t="shared" ca="1" si="36"/>
        <v>34</v>
      </c>
      <c r="AT42" s="397" t="str">
        <f t="shared" ca="1" si="37"/>
        <v>1|8|5,1|2|85000</v>
      </c>
      <c r="AU42" s="397">
        <f t="shared" ca="1" si="38"/>
        <v>36</v>
      </c>
      <c r="AV42" s="397" t="str">
        <f t="shared" ca="1" si="39"/>
        <v>1|8|5,1|2|90000</v>
      </c>
      <c r="AW42" s="397">
        <f t="shared" ca="1" si="40"/>
        <v>38</v>
      </c>
      <c r="AX42" s="397" t="str">
        <f t="shared" ca="1" si="41"/>
        <v>1|8|5,1|2|95000</v>
      </c>
      <c r="AY42" s="397">
        <f t="shared" ca="1" si="42"/>
        <v>40</v>
      </c>
      <c r="AZ42" s="397" t="str">
        <f t="shared" ca="1" si="43"/>
        <v>1|8|5,1|2|100000</v>
      </c>
      <c r="BA42" s="397">
        <f t="shared" ca="1" si="44"/>
        <v>42</v>
      </c>
      <c r="BB42" s="397" t="str">
        <f t="shared" ca="1" si="45"/>
        <v>1|8|5,1|2|105000</v>
      </c>
      <c r="BC42" s="397">
        <f t="shared" ca="1" si="46"/>
        <v>44</v>
      </c>
      <c r="BD42" s="397" t="str">
        <f t="shared" ca="1" si="47"/>
        <v>1|8|5,1|2|110000</v>
      </c>
      <c r="BE42" s="397">
        <f t="shared" ca="1" si="48"/>
        <v>46</v>
      </c>
      <c r="BF42" s="397" t="str">
        <f t="shared" ca="1" si="49"/>
        <v>1|8|5,1|2|115000</v>
      </c>
      <c r="BG42" s="397">
        <f t="shared" ca="1" si="50"/>
        <v>48</v>
      </c>
      <c r="BH42" s="397" t="str">
        <f t="shared" ca="1" si="51"/>
        <v>1|8|5,1|2|120000</v>
      </c>
      <c r="BI42" s="397">
        <f t="shared" ca="1" si="52"/>
        <v>50</v>
      </c>
      <c r="BJ42" s="397" t="str">
        <f t="shared" ca="1" si="53"/>
        <v>1|8|5,1|2|125000</v>
      </c>
      <c r="BK42" s="397">
        <f t="shared" ca="1" si="54"/>
        <v>0</v>
      </c>
      <c r="BL42" s="397">
        <f t="shared" ca="1" si="55"/>
        <v>0</v>
      </c>
      <c r="BM42" s="397">
        <f t="shared" ca="1" si="56"/>
        <v>0</v>
      </c>
      <c r="BN42" s="397">
        <f t="shared" ca="1" si="57"/>
        <v>0</v>
      </c>
      <c r="BO42" s="397">
        <f t="shared" ca="1" si="58"/>
        <v>0</v>
      </c>
      <c r="BP42" s="397">
        <f t="shared" ca="1" si="59"/>
        <v>0</v>
      </c>
      <c r="BQ42" s="397">
        <f t="shared" ca="1" si="60"/>
        <v>0</v>
      </c>
      <c r="BR42" s="397">
        <f t="shared" ca="1" si="61"/>
        <v>0</v>
      </c>
      <c r="BS42" s="397">
        <f t="shared" ca="1" si="62"/>
        <v>0</v>
      </c>
      <c r="BT42" s="397">
        <f t="shared" ca="1" si="63"/>
        <v>0</v>
      </c>
      <c r="BU42" s="397">
        <f t="shared" ca="1" si="64"/>
        <v>0</v>
      </c>
      <c r="BV42" s="397">
        <f t="shared" ca="1" si="65"/>
        <v>0</v>
      </c>
      <c r="BW42" s="397">
        <f t="shared" ca="1" si="66"/>
        <v>0</v>
      </c>
      <c r="BX42" s="397">
        <f t="shared" ca="1" si="67"/>
        <v>0</v>
      </c>
      <c r="BY42" s="397">
        <f t="shared" ca="1" si="68"/>
        <v>0</v>
      </c>
      <c r="BZ42" s="397">
        <f t="shared" ca="1" si="69"/>
        <v>0</v>
      </c>
      <c r="CA42" s="397">
        <f t="shared" ca="1" si="70"/>
        <v>0</v>
      </c>
      <c r="CB42" s="397">
        <f t="shared" ca="1" si="71"/>
        <v>0</v>
      </c>
      <c r="CC42" s="397">
        <f t="shared" ca="1" si="72"/>
        <v>0</v>
      </c>
      <c r="CD42" s="397">
        <f t="shared" ca="1" si="73"/>
        <v>0</v>
      </c>
      <c r="CE42" s="397">
        <f t="shared" ca="1" si="74"/>
        <v>0</v>
      </c>
      <c r="CF42" s="397">
        <f t="shared" ca="1" si="75"/>
        <v>0</v>
      </c>
      <c r="CG42" s="397">
        <f t="shared" ca="1" si="76"/>
        <v>0</v>
      </c>
      <c r="CH42" s="397">
        <f t="shared" ca="1" si="77"/>
        <v>0</v>
      </c>
      <c r="CI42" s="397">
        <f t="shared" ca="1" si="78"/>
        <v>0</v>
      </c>
      <c r="CJ42" s="397">
        <f t="shared" ca="1" si="79"/>
        <v>0</v>
      </c>
      <c r="CK42" s="397">
        <f t="shared" ca="1" si="80"/>
        <v>0</v>
      </c>
      <c r="CL42" s="397">
        <f t="shared" ca="1" si="81"/>
        <v>0</v>
      </c>
      <c r="CM42" s="397">
        <f t="shared" ca="1" si="82"/>
        <v>0</v>
      </c>
      <c r="CN42" s="397">
        <f t="shared" ca="1" si="83"/>
        <v>0</v>
      </c>
      <c r="CO42" s="397">
        <f t="shared" ca="1" si="84"/>
        <v>0</v>
      </c>
      <c r="CP42" s="397">
        <f t="shared" ca="1" si="85"/>
        <v>0</v>
      </c>
      <c r="CQ42" s="397">
        <f t="shared" ca="1" si="86"/>
        <v>0</v>
      </c>
      <c r="CR42" s="397">
        <f t="shared" ca="1" si="87"/>
        <v>0</v>
      </c>
      <c r="CS42" s="397">
        <f t="shared" ca="1" si="88"/>
        <v>0</v>
      </c>
      <c r="CT42" s="397">
        <f t="shared" ca="1" si="89"/>
        <v>0</v>
      </c>
      <c r="CU42" s="397">
        <f t="shared" ca="1" si="90"/>
        <v>0</v>
      </c>
      <c r="CV42" s="397">
        <f t="shared" ca="1" si="91"/>
        <v>0</v>
      </c>
      <c r="CW42" s="397">
        <f t="shared" ca="1" si="92"/>
        <v>0</v>
      </c>
      <c r="CX42" s="397">
        <f t="shared" ca="1" si="93"/>
        <v>0</v>
      </c>
      <c r="CY42" s="397">
        <f t="shared" ca="1" si="94"/>
        <v>0</v>
      </c>
      <c r="CZ42" s="397">
        <f t="shared" ca="1" si="95"/>
        <v>0</v>
      </c>
      <c r="DA42" s="397">
        <f t="shared" ca="1" si="96"/>
        <v>0</v>
      </c>
      <c r="DB42" s="397">
        <f t="shared" ca="1" si="97"/>
        <v>0</v>
      </c>
      <c r="DC42" s="397">
        <f t="shared" ca="1" si="98"/>
        <v>0</v>
      </c>
      <c r="DD42" s="397">
        <f t="shared" ca="1" si="99"/>
        <v>0</v>
      </c>
      <c r="DE42" s="397">
        <f t="shared" ca="1" si="100"/>
        <v>0</v>
      </c>
      <c r="DF42" s="397">
        <f t="shared" ca="1" si="101"/>
        <v>0</v>
      </c>
      <c r="DG42" s="397">
        <f t="shared" ca="1" si="102"/>
        <v>0</v>
      </c>
      <c r="DH42" s="397">
        <f t="shared" ca="1" si="103"/>
        <v>0</v>
      </c>
      <c r="DJ42" s="125" t="str">
        <f t="shared" ref="DJ42:DK42" si="112">DJ39</f>
        <v>JK</v>
      </c>
      <c r="DK42" s="125" t="str">
        <f t="shared" si="112"/>
        <v>JT</v>
      </c>
      <c r="DL42" s="393">
        <v>10</v>
      </c>
      <c r="DN42" s="84" t="s">
        <v>914</v>
      </c>
      <c r="DR42" s="40" t="s">
        <v>1545</v>
      </c>
      <c r="DS42" s="11">
        <f t="shared" si="0"/>
        <v>1</v>
      </c>
      <c r="DT42" s="11">
        <f t="shared" si="1"/>
        <v>8</v>
      </c>
      <c r="DU42" s="41">
        <v>1</v>
      </c>
      <c r="DV42" s="40" t="s">
        <v>412</v>
      </c>
      <c r="DW42" s="11">
        <f t="shared" si="2"/>
        <v>2</v>
      </c>
      <c r="DX42" s="11">
        <f t="shared" si="3"/>
        <v>1001</v>
      </c>
      <c r="DY42" s="41">
        <v>2</v>
      </c>
    </row>
    <row r="43" spans="1:137" x14ac:dyDescent="0.25">
      <c r="A43" s="125">
        <v>39</v>
      </c>
      <c r="B43" s="125">
        <v>1</v>
      </c>
      <c r="C43" s="125">
        <v>4</v>
      </c>
      <c r="D43" s="125">
        <v>35</v>
      </c>
      <c r="E43" s="125" t="s">
        <v>909</v>
      </c>
      <c r="F43" s="84" t="s">
        <v>939</v>
      </c>
      <c r="G43" s="392" t="s">
        <v>911</v>
      </c>
      <c r="H43" s="84" t="s">
        <v>940</v>
      </c>
      <c r="I43" s="392" t="s">
        <v>913</v>
      </c>
      <c r="K43" s="130">
        <v>66</v>
      </c>
      <c r="M43" s="397">
        <f t="shared" ca="1" si="4"/>
        <v>2</v>
      </c>
      <c r="N43" s="397" t="str">
        <f t="shared" ca="1" si="5"/>
        <v>1|8|5,1|1|2</v>
      </c>
      <c r="O43" s="397">
        <f t="shared" ca="1" si="6"/>
        <v>4</v>
      </c>
      <c r="P43" s="397" t="str">
        <f t="shared" ca="1" si="7"/>
        <v>1|8|5,1|1|2</v>
      </c>
      <c r="Q43" s="397">
        <f t="shared" ca="1" si="8"/>
        <v>6</v>
      </c>
      <c r="R43" s="397" t="str">
        <f t="shared" ca="1" si="9"/>
        <v>1|8|5,1|1|3</v>
      </c>
      <c r="S43" s="397">
        <f t="shared" ca="1" si="10"/>
        <v>8</v>
      </c>
      <c r="T43" s="397" t="str">
        <f t="shared" ca="1" si="11"/>
        <v>1|8|5,1|1|3</v>
      </c>
      <c r="U43" s="397">
        <f t="shared" ca="1" si="12"/>
        <v>10</v>
      </c>
      <c r="V43" s="397" t="str">
        <f t="shared" ca="1" si="13"/>
        <v>1|8|5,1|1|4</v>
      </c>
      <c r="W43" s="397">
        <f t="shared" ca="1" si="14"/>
        <v>12</v>
      </c>
      <c r="X43" s="397" t="str">
        <f t="shared" ca="1" si="15"/>
        <v>1|8|5,1|1|4</v>
      </c>
      <c r="Y43" s="397">
        <f t="shared" ca="1" si="16"/>
        <v>14</v>
      </c>
      <c r="Z43" s="397" t="str">
        <f t="shared" ca="1" si="17"/>
        <v>1|8|5,1|1|5</v>
      </c>
      <c r="AA43" s="397">
        <f t="shared" ca="1" si="18"/>
        <v>16</v>
      </c>
      <c r="AB43" s="397" t="str">
        <f t="shared" ca="1" si="19"/>
        <v>1|8|5,1|1|5</v>
      </c>
      <c r="AC43" s="397">
        <f t="shared" ca="1" si="20"/>
        <v>18</v>
      </c>
      <c r="AD43" s="397" t="str">
        <f t="shared" ca="1" si="21"/>
        <v>1|8|5,1|1|6</v>
      </c>
      <c r="AE43" s="397">
        <f t="shared" ca="1" si="22"/>
        <v>20</v>
      </c>
      <c r="AF43" s="397" t="str">
        <f t="shared" ca="1" si="23"/>
        <v>1|8|5,1|1|6</v>
      </c>
      <c r="AG43" s="397">
        <f t="shared" ca="1" si="24"/>
        <v>22</v>
      </c>
      <c r="AH43" s="397" t="str">
        <f t="shared" ca="1" si="25"/>
        <v>1|8|5,1|1|7</v>
      </c>
      <c r="AI43" s="397">
        <f t="shared" ca="1" si="26"/>
        <v>24</v>
      </c>
      <c r="AJ43" s="397" t="str">
        <f t="shared" ca="1" si="27"/>
        <v>1|8|5,1|1|7</v>
      </c>
      <c r="AK43" s="397">
        <f t="shared" ca="1" si="28"/>
        <v>26</v>
      </c>
      <c r="AL43" s="397" t="str">
        <f t="shared" ca="1" si="29"/>
        <v>1|8|5,1|1|8</v>
      </c>
      <c r="AM43" s="397">
        <f t="shared" ca="1" si="30"/>
        <v>28</v>
      </c>
      <c r="AN43" s="397" t="str">
        <f t="shared" ca="1" si="31"/>
        <v>1|8|5,1|1|8</v>
      </c>
      <c r="AO43" s="397">
        <f t="shared" ca="1" si="32"/>
        <v>30</v>
      </c>
      <c r="AP43" s="397" t="str">
        <f t="shared" ca="1" si="33"/>
        <v>1|8|5,1|1|9</v>
      </c>
      <c r="AQ43" s="397">
        <f t="shared" ca="1" si="34"/>
        <v>32</v>
      </c>
      <c r="AR43" s="397" t="str">
        <f t="shared" ca="1" si="35"/>
        <v>1|8|5,1|1|9</v>
      </c>
      <c r="AS43" s="397">
        <f t="shared" ca="1" si="36"/>
        <v>34</v>
      </c>
      <c r="AT43" s="397" t="str">
        <f t="shared" ca="1" si="37"/>
        <v>1|8|5,1|1|10</v>
      </c>
      <c r="AU43" s="397">
        <f t="shared" ca="1" si="38"/>
        <v>36</v>
      </c>
      <c r="AV43" s="397" t="str">
        <f t="shared" ca="1" si="39"/>
        <v>1|8|5,1|1|10</v>
      </c>
      <c r="AW43" s="397">
        <f t="shared" ca="1" si="40"/>
        <v>38</v>
      </c>
      <c r="AX43" s="397" t="str">
        <f t="shared" ca="1" si="41"/>
        <v>1|8|5,1|1|11</v>
      </c>
      <c r="AY43" s="397">
        <f t="shared" ca="1" si="42"/>
        <v>40</v>
      </c>
      <c r="AZ43" s="397" t="str">
        <f t="shared" ca="1" si="43"/>
        <v>1|8|5,1|1|11</v>
      </c>
      <c r="BA43" s="397">
        <f t="shared" ca="1" si="44"/>
        <v>42</v>
      </c>
      <c r="BB43" s="397" t="str">
        <f t="shared" ca="1" si="45"/>
        <v>1|8|5,1|1|12</v>
      </c>
      <c r="BC43" s="397">
        <f t="shared" ca="1" si="46"/>
        <v>44</v>
      </c>
      <c r="BD43" s="397" t="str">
        <f t="shared" ca="1" si="47"/>
        <v>1|8|5,1|1|12</v>
      </c>
      <c r="BE43" s="397">
        <f t="shared" ca="1" si="48"/>
        <v>46</v>
      </c>
      <c r="BF43" s="397" t="str">
        <f t="shared" ca="1" si="49"/>
        <v>1|8|5,1|1|13</v>
      </c>
      <c r="BG43" s="397">
        <f t="shared" ca="1" si="50"/>
        <v>48</v>
      </c>
      <c r="BH43" s="397" t="str">
        <f t="shared" ca="1" si="51"/>
        <v>1|8|5,1|1|13</v>
      </c>
      <c r="BI43" s="397">
        <f t="shared" ca="1" si="52"/>
        <v>50</v>
      </c>
      <c r="BJ43" s="397" t="str">
        <f t="shared" ca="1" si="53"/>
        <v>1|8|5,1|1|14</v>
      </c>
      <c r="BK43" s="397">
        <f t="shared" ca="1" si="54"/>
        <v>0</v>
      </c>
      <c r="BL43" s="397">
        <f t="shared" ca="1" si="55"/>
        <v>0</v>
      </c>
      <c r="BM43" s="397">
        <f t="shared" ca="1" si="56"/>
        <v>0</v>
      </c>
      <c r="BN43" s="397">
        <f t="shared" ca="1" si="57"/>
        <v>0</v>
      </c>
      <c r="BO43" s="397">
        <f t="shared" ca="1" si="58"/>
        <v>0</v>
      </c>
      <c r="BP43" s="397">
        <f t="shared" ca="1" si="59"/>
        <v>0</v>
      </c>
      <c r="BQ43" s="397">
        <f t="shared" ca="1" si="60"/>
        <v>0</v>
      </c>
      <c r="BR43" s="397">
        <f t="shared" ca="1" si="61"/>
        <v>0</v>
      </c>
      <c r="BS43" s="397">
        <f t="shared" ca="1" si="62"/>
        <v>0</v>
      </c>
      <c r="BT43" s="397">
        <f t="shared" ca="1" si="63"/>
        <v>0</v>
      </c>
      <c r="BU43" s="397">
        <f t="shared" ca="1" si="64"/>
        <v>0</v>
      </c>
      <c r="BV43" s="397">
        <f t="shared" ca="1" si="65"/>
        <v>0</v>
      </c>
      <c r="BW43" s="397">
        <f t="shared" ca="1" si="66"/>
        <v>0</v>
      </c>
      <c r="BX43" s="397">
        <f t="shared" ca="1" si="67"/>
        <v>0</v>
      </c>
      <c r="BY43" s="397">
        <f t="shared" ca="1" si="68"/>
        <v>0</v>
      </c>
      <c r="BZ43" s="397">
        <f t="shared" ca="1" si="69"/>
        <v>0</v>
      </c>
      <c r="CA43" s="397">
        <f t="shared" ca="1" si="70"/>
        <v>0</v>
      </c>
      <c r="CB43" s="397">
        <f t="shared" ca="1" si="71"/>
        <v>0</v>
      </c>
      <c r="CC43" s="397">
        <f t="shared" ca="1" si="72"/>
        <v>0</v>
      </c>
      <c r="CD43" s="397">
        <f t="shared" ca="1" si="73"/>
        <v>0</v>
      </c>
      <c r="CE43" s="397">
        <f t="shared" ca="1" si="74"/>
        <v>0</v>
      </c>
      <c r="CF43" s="397">
        <f t="shared" ca="1" si="75"/>
        <v>0</v>
      </c>
      <c r="CG43" s="397">
        <f t="shared" ca="1" si="76"/>
        <v>0</v>
      </c>
      <c r="CH43" s="397">
        <f t="shared" ca="1" si="77"/>
        <v>0</v>
      </c>
      <c r="CI43" s="397">
        <f t="shared" ca="1" si="78"/>
        <v>0</v>
      </c>
      <c r="CJ43" s="397">
        <f t="shared" ca="1" si="79"/>
        <v>0</v>
      </c>
      <c r="CK43" s="397">
        <f t="shared" ca="1" si="80"/>
        <v>0</v>
      </c>
      <c r="CL43" s="397">
        <f t="shared" ca="1" si="81"/>
        <v>0</v>
      </c>
      <c r="CM43" s="397">
        <f t="shared" ca="1" si="82"/>
        <v>0</v>
      </c>
      <c r="CN43" s="397">
        <f t="shared" ca="1" si="83"/>
        <v>0</v>
      </c>
      <c r="CO43" s="397">
        <f t="shared" ca="1" si="84"/>
        <v>0</v>
      </c>
      <c r="CP43" s="397">
        <f t="shared" ca="1" si="85"/>
        <v>0</v>
      </c>
      <c r="CQ43" s="397">
        <f t="shared" ca="1" si="86"/>
        <v>0</v>
      </c>
      <c r="CR43" s="397">
        <f t="shared" ca="1" si="87"/>
        <v>0</v>
      </c>
      <c r="CS43" s="397">
        <f t="shared" ca="1" si="88"/>
        <v>0</v>
      </c>
      <c r="CT43" s="397">
        <f t="shared" ca="1" si="89"/>
        <v>0</v>
      </c>
      <c r="CU43" s="397">
        <f t="shared" ca="1" si="90"/>
        <v>0</v>
      </c>
      <c r="CV43" s="397">
        <f t="shared" ca="1" si="91"/>
        <v>0</v>
      </c>
      <c r="CW43" s="397">
        <f t="shared" ca="1" si="92"/>
        <v>0</v>
      </c>
      <c r="CX43" s="397">
        <f t="shared" ca="1" si="93"/>
        <v>0</v>
      </c>
      <c r="CY43" s="397">
        <f t="shared" ca="1" si="94"/>
        <v>0</v>
      </c>
      <c r="CZ43" s="397">
        <f t="shared" ca="1" si="95"/>
        <v>0</v>
      </c>
      <c r="DA43" s="397">
        <f t="shared" ca="1" si="96"/>
        <v>0</v>
      </c>
      <c r="DB43" s="397">
        <f t="shared" ca="1" si="97"/>
        <v>0</v>
      </c>
      <c r="DC43" s="397">
        <f t="shared" ca="1" si="98"/>
        <v>0</v>
      </c>
      <c r="DD43" s="397">
        <f t="shared" ca="1" si="99"/>
        <v>0</v>
      </c>
      <c r="DE43" s="397">
        <f t="shared" ca="1" si="100"/>
        <v>0</v>
      </c>
      <c r="DF43" s="397">
        <f t="shared" ca="1" si="101"/>
        <v>0</v>
      </c>
      <c r="DG43" s="397">
        <f t="shared" ca="1" si="102"/>
        <v>0</v>
      </c>
      <c r="DH43" s="397">
        <f t="shared" ca="1" si="103"/>
        <v>0</v>
      </c>
      <c r="DJ43" s="125" t="str">
        <f t="shared" ref="DJ43:DK43" si="113">DJ40</f>
        <v>JV</v>
      </c>
      <c r="DK43" s="125" t="str">
        <f t="shared" si="113"/>
        <v>KE</v>
      </c>
      <c r="DL43" s="393">
        <v>10</v>
      </c>
      <c r="DN43" s="84" t="s">
        <v>914</v>
      </c>
      <c r="DR43" s="40" t="s">
        <v>1543</v>
      </c>
      <c r="DS43" s="11">
        <f t="shared" si="0"/>
        <v>1</v>
      </c>
      <c r="DT43" s="11">
        <f t="shared" si="1"/>
        <v>8</v>
      </c>
      <c r="DU43" s="41">
        <v>1</v>
      </c>
      <c r="DV43" s="40" t="s">
        <v>412</v>
      </c>
      <c r="DW43" s="11">
        <f t="shared" si="2"/>
        <v>2</v>
      </c>
      <c r="DX43" s="11">
        <f t="shared" si="3"/>
        <v>1001</v>
      </c>
      <c r="DY43" s="41">
        <v>2</v>
      </c>
    </row>
    <row r="44" spans="1:137" x14ac:dyDescent="0.25">
      <c r="A44" s="125">
        <v>40</v>
      </c>
      <c r="B44" s="125">
        <v>1</v>
      </c>
      <c r="C44" s="125">
        <v>4</v>
      </c>
      <c r="D44" s="125">
        <v>35</v>
      </c>
      <c r="E44" s="125" t="s">
        <v>909</v>
      </c>
      <c r="F44" s="84" t="s">
        <v>941</v>
      </c>
      <c r="G44" s="392" t="s">
        <v>911</v>
      </c>
      <c r="H44" s="84" t="s">
        <v>942</v>
      </c>
      <c r="I44" s="392" t="s">
        <v>913</v>
      </c>
      <c r="K44" s="130">
        <v>67</v>
      </c>
      <c r="M44" s="397">
        <f t="shared" ca="1" si="4"/>
        <v>2</v>
      </c>
      <c r="N44" s="397" t="str">
        <f t="shared" ca="1" si="5"/>
        <v>1|8|5,2|1003|2</v>
      </c>
      <c r="O44" s="397">
        <f t="shared" ca="1" si="6"/>
        <v>4</v>
      </c>
      <c r="P44" s="397" t="str">
        <f t="shared" ca="1" si="7"/>
        <v>1|8|5,2|1003|2</v>
      </c>
      <c r="Q44" s="397">
        <f t="shared" ca="1" si="8"/>
        <v>6</v>
      </c>
      <c r="R44" s="397" t="str">
        <f t="shared" ca="1" si="9"/>
        <v>1|8|5,2|1003|2</v>
      </c>
      <c r="S44" s="397">
        <f t="shared" ca="1" si="10"/>
        <v>8</v>
      </c>
      <c r="T44" s="397" t="str">
        <f t="shared" ca="1" si="11"/>
        <v>1|8|5,2|1003|2</v>
      </c>
      <c r="U44" s="397">
        <f t="shared" ca="1" si="12"/>
        <v>10</v>
      </c>
      <c r="V44" s="397" t="str">
        <f t="shared" ca="1" si="13"/>
        <v>1|8|5,2|1003|2</v>
      </c>
      <c r="W44" s="397">
        <f t="shared" ca="1" si="14"/>
        <v>12</v>
      </c>
      <c r="X44" s="397" t="str">
        <f t="shared" ca="1" si="15"/>
        <v>1|8|5,2|1003|3</v>
      </c>
      <c r="Y44" s="397">
        <f t="shared" ca="1" si="16"/>
        <v>14</v>
      </c>
      <c r="Z44" s="397" t="str">
        <f t="shared" ca="1" si="17"/>
        <v>1|8|5,2|1003|3</v>
      </c>
      <c r="AA44" s="397">
        <f t="shared" ca="1" si="18"/>
        <v>16</v>
      </c>
      <c r="AB44" s="397" t="str">
        <f t="shared" ca="1" si="19"/>
        <v>1|8|5,2|1003|3</v>
      </c>
      <c r="AC44" s="397">
        <f t="shared" ca="1" si="20"/>
        <v>18</v>
      </c>
      <c r="AD44" s="397" t="str">
        <f t="shared" ca="1" si="21"/>
        <v>1|8|5,2|1003|3</v>
      </c>
      <c r="AE44" s="397">
        <f t="shared" ca="1" si="22"/>
        <v>20</v>
      </c>
      <c r="AF44" s="397" t="str">
        <f t="shared" ca="1" si="23"/>
        <v>1|8|5,2|1003|3</v>
      </c>
      <c r="AG44" s="397">
        <f t="shared" ca="1" si="24"/>
        <v>22</v>
      </c>
      <c r="AH44" s="397" t="str">
        <f t="shared" ca="1" si="25"/>
        <v>1|8|5,2|1003|4</v>
      </c>
      <c r="AI44" s="397">
        <f t="shared" ca="1" si="26"/>
        <v>24</v>
      </c>
      <c r="AJ44" s="397" t="str">
        <f t="shared" ca="1" si="27"/>
        <v>1|8|5,2|1003|4</v>
      </c>
      <c r="AK44" s="397">
        <f t="shared" ca="1" si="28"/>
        <v>26</v>
      </c>
      <c r="AL44" s="397" t="str">
        <f t="shared" ca="1" si="29"/>
        <v>1|8|5,2|1003|4</v>
      </c>
      <c r="AM44" s="397">
        <f t="shared" ca="1" si="30"/>
        <v>28</v>
      </c>
      <c r="AN44" s="397" t="str">
        <f t="shared" ca="1" si="31"/>
        <v>1|8|5,2|1003|4</v>
      </c>
      <c r="AO44" s="397">
        <f t="shared" ca="1" si="32"/>
        <v>30</v>
      </c>
      <c r="AP44" s="397" t="str">
        <f t="shared" ca="1" si="33"/>
        <v>1|8|5,2|1003|4</v>
      </c>
      <c r="AQ44" s="397">
        <f t="shared" ca="1" si="34"/>
        <v>32</v>
      </c>
      <c r="AR44" s="397" t="str">
        <f t="shared" ca="1" si="35"/>
        <v>1|8|5,2|1003|5</v>
      </c>
      <c r="AS44" s="397">
        <f t="shared" ca="1" si="36"/>
        <v>34</v>
      </c>
      <c r="AT44" s="397" t="str">
        <f t="shared" ca="1" si="37"/>
        <v>1|8|5,2|1003|5</v>
      </c>
      <c r="AU44" s="397">
        <f t="shared" ca="1" si="38"/>
        <v>36</v>
      </c>
      <c r="AV44" s="397" t="str">
        <f t="shared" ca="1" si="39"/>
        <v>1|8|5,2|1003|5</v>
      </c>
      <c r="AW44" s="397">
        <f t="shared" ca="1" si="40"/>
        <v>38</v>
      </c>
      <c r="AX44" s="397" t="str">
        <f t="shared" ca="1" si="41"/>
        <v>1|8|5,2|1003|5</v>
      </c>
      <c r="AY44" s="397">
        <f t="shared" ca="1" si="42"/>
        <v>40</v>
      </c>
      <c r="AZ44" s="397" t="str">
        <f t="shared" ca="1" si="43"/>
        <v>1|8|5,2|1003|5</v>
      </c>
      <c r="BA44" s="397">
        <f t="shared" ca="1" si="44"/>
        <v>42</v>
      </c>
      <c r="BB44" s="397" t="str">
        <f t="shared" ca="1" si="45"/>
        <v>1|8|5,2|1003|6</v>
      </c>
      <c r="BC44" s="397">
        <f t="shared" ca="1" si="46"/>
        <v>44</v>
      </c>
      <c r="BD44" s="397" t="str">
        <f t="shared" ca="1" si="47"/>
        <v>1|8|5,2|1003|6</v>
      </c>
      <c r="BE44" s="397">
        <f t="shared" ca="1" si="48"/>
        <v>46</v>
      </c>
      <c r="BF44" s="397" t="str">
        <f t="shared" ca="1" si="49"/>
        <v>1|8|5,2|1003|6</v>
      </c>
      <c r="BG44" s="397">
        <f t="shared" ca="1" si="50"/>
        <v>48</v>
      </c>
      <c r="BH44" s="397" t="str">
        <f t="shared" ca="1" si="51"/>
        <v>1|8|5,2|1003|6</v>
      </c>
      <c r="BI44" s="397">
        <f t="shared" ca="1" si="52"/>
        <v>50</v>
      </c>
      <c r="BJ44" s="397" t="str">
        <f t="shared" ca="1" si="53"/>
        <v>1|8|5,2|1003|6</v>
      </c>
      <c r="BK44" s="397">
        <f t="shared" ca="1" si="54"/>
        <v>0</v>
      </c>
      <c r="BL44" s="397">
        <f t="shared" ca="1" si="55"/>
        <v>0</v>
      </c>
      <c r="BM44" s="397">
        <f t="shared" ca="1" si="56"/>
        <v>0</v>
      </c>
      <c r="BN44" s="397">
        <f t="shared" ca="1" si="57"/>
        <v>0</v>
      </c>
      <c r="BO44" s="397">
        <f t="shared" ca="1" si="58"/>
        <v>0</v>
      </c>
      <c r="BP44" s="397">
        <f t="shared" ca="1" si="59"/>
        <v>0</v>
      </c>
      <c r="BQ44" s="397">
        <f t="shared" ca="1" si="60"/>
        <v>0</v>
      </c>
      <c r="BR44" s="397">
        <f t="shared" ca="1" si="61"/>
        <v>0</v>
      </c>
      <c r="BS44" s="397">
        <f t="shared" ca="1" si="62"/>
        <v>0</v>
      </c>
      <c r="BT44" s="397">
        <f t="shared" ca="1" si="63"/>
        <v>0</v>
      </c>
      <c r="BU44" s="397">
        <f t="shared" ca="1" si="64"/>
        <v>0</v>
      </c>
      <c r="BV44" s="397">
        <f t="shared" ca="1" si="65"/>
        <v>0</v>
      </c>
      <c r="BW44" s="397">
        <f t="shared" ca="1" si="66"/>
        <v>0</v>
      </c>
      <c r="BX44" s="397">
        <f t="shared" ca="1" si="67"/>
        <v>0</v>
      </c>
      <c r="BY44" s="397">
        <f t="shared" ca="1" si="68"/>
        <v>0</v>
      </c>
      <c r="BZ44" s="397">
        <f t="shared" ca="1" si="69"/>
        <v>0</v>
      </c>
      <c r="CA44" s="397">
        <f t="shared" ca="1" si="70"/>
        <v>0</v>
      </c>
      <c r="CB44" s="397">
        <f t="shared" ca="1" si="71"/>
        <v>0</v>
      </c>
      <c r="CC44" s="397">
        <f t="shared" ca="1" si="72"/>
        <v>0</v>
      </c>
      <c r="CD44" s="397">
        <f t="shared" ca="1" si="73"/>
        <v>0</v>
      </c>
      <c r="CE44" s="397">
        <f t="shared" ca="1" si="74"/>
        <v>0</v>
      </c>
      <c r="CF44" s="397">
        <f t="shared" ca="1" si="75"/>
        <v>0</v>
      </c>
      <c r="CG44" s="397">
        <f t="shared" ca="1" si="76"/>
        <v>0</v>
      </c>
      <c r="CH44" s="397">
        <f t="shared" ca="1" si="77"/>
        <v>0</v>
      </c>
      <c r="CI44" s="397">
        <f t="shared" ca="1" si="78"/>
        <v>0</v>
      </c>
      <c r="CJ44" s="397">
        <f t="shared" ca="1" si="79"/>
        <v>0</v>
      </c>
      <c r="CK44" s="397">
        <f t="shared" ca="1" si="80"/>
        <v>0</v>
      </c>
      <c r="CL44" s="397">
        <f t="shared" ca="1" si="81"/>
        <v>0</v>
      </c>
      <c r="CM44" s="397">
        <f t="shared" ca="1" si="82"/>
        <v>0</v>
      </c>
      <c r="CN44" s="397">
        <f t="shared" ca="1" si="83"/>
        <v>0</v>
      </c>
      <c r="CO44" s="397">
        <f t="shared" ca="1" si="84"/>
        <v>0</v>
      </c>
      <c r="CP44" s="397">
        <f t="shared" ca="1" si="85"/>
        <v>0</v>
      </c>
      <c r="CQ44" s="397">
        <f t="shared" ca="1" si="86"/>
        <v>0</v>
      </c>
      <c r="CR44" s="397">
        <f t="shared" ca="1" si="87"/>
        <v>0</v>
      </c>
      <c r="CS44" s="397">
        <f t="shared" ca="1" si="88"/>
        <v>0</v>
      </c>
      <c r="CT44" s="397">
        <f t="shared" ca="1" si="89"/>
        <v>0</v>
      </c>
      <c r="CU44" s="397">
        <f t="shared" ca="1" si="90"/>
        <v>0</v>
      </c>
      <c r="CV44" s="397">
        <f t="shared" ca="1" si="91"/>
        <v>0</v>
      </c>
      <c r="CW44" s="397">
        <f t="shared" ca="1" si="92"/>
        <v>0</v>
      </c>
      <c r="CX44" s="397">
        <f t="shared" ca="1" si="93"/>
        <v>0</v>
      </c>
      <c r="CY44" s="397">
        <f t="shared" ca="1" si="94"/>
        <v>0</v>
      </c>
      <c r="CZ44" s="397">
        <f t="shared" ca="1" si="95"/>
        <v>0</v>
      </c>
      <c r="DA44" s="397">
        <f t="shared" ca="1" si="96"/>
        <v>0</v>
      </c>
      <c r="DB44" s="397">
        <f t="shared" ca="1" si="97"/>
        <v>0</v>
      </c>
      <c r="DC44" s="397">
        <f t="shared" ca="1" si="98"/>
        <v>0</v>
      </c>
      <c r="DD44" s="397">
        <f t="shared" ca="1" si="99"/>
        <v>0</v>
      </c>
      <c r="DE44" s="397">
        <f t="shared" ca="1" si="100"/>
        <v>0</v>
      </c>
      <c r="DF44" s="397">
        <f t="shared" ca="1" si="101"/>
        <v>0</v>
      </c>
      <c r="DG44" s="397">
        <f t="shared" ca="1" si="102"/>
        <v>0</v>
      </c>
      <c r="DH44" s="397">
        <f t="shared" ca="1" si="103"/>
        <v>0</v>
      </c>
      <c r="DJ44" s="125" t="str">
        <f t="shared" ref="DJ44:DK44" si="114">DJ41</f>
        <v>KG</v>
      </c>
      <c r="DK44" s="125" t="str">
        <f t="shared" si="114"/>
        <v>KP</v>
      </c>
      <c r="DL44" s="393">
        <v>10</v>
      </c>
      <c r="DN44" s="84" t="s">
        <v>914</v>
      </c>
      <c r="DR44" s="40" t="s">
        <v>1544</v>
      </c>
      <c r="DS44" s="11">
        <f t="shared" si="0"/>
        <v>1</v>
      </c>
      <c r="DT44" s="11">
        <f t="shared" si="1"/>
        <v>8</v>
      </c>
      <c r="DU44" s="41">
        <v>1</v>
      </c>
      <c r="DV44" s="40" t="s">
        <v>412</v>
      </c>
      <c r="DW44" s="11">
        <f t="shared" si="2"/>
        <v>2</v>
      </c>
      <c r="DX44" s="11">
        <f t="shared" si="3"/>
        <v>1001</v>
      </c>
      <c r="DY44" s="41">
        <v>2</v>
      </c>
    </row>
    <row r="45" spans="1:137" x14ac:dyDescent="0.25">
      <c r="A45" s="125">
        <v>41</v>
      </c>
      <c r="B45" s="125">
        <v>1</v>
      </c>
      <c r="C45" s="125">
        <v>4</v>
      </c>
      <c r="D45" s="125">
        <v>35</v>
      </c>
      <c r="E45" s="125" t="s">
        <v>909</v>
      </c>
      <c r="F45" s="84" t="s">
        <v>943</v>
      </c>
      <c r="G45" s="392" t="s">
        <v>911</v>
      </c>
      <c r="H45" s="84" t="s">
        <v>944</v>
      </c>
      <c r="I45" s="392" t="s">
        <v>913</v>
      </c>
      <c r="K45" s="130">
        <v>68</v>
      </c>
      <c r="M45" s="397">
        <f t="shared" ca="1" si="4"/>
        <v>2</v>
      </c>
      <c r="N45" s="397" t="str">
        <f t="shared" ca="1" si="5"/>
        <v>1|8|5,1|2|5000</v>
      </c>
      <c r="O45" s="397">
        <f t="shared" ca="1" si="6"/>
        <v>4</v>
      </c>
      <c r="P45" s="397" t="str">
        <f t="shared" ca="1" si="7"/>
        <v>1|8|5,1|2|10000</v>
      </c>
      <c r="Q45" s="397">
        <f t="shared" ca="1" si="8"/>
        <v>6</v>
      </c>
      <c r="R45" s="397" t="str">
        <f t="shared" ca="1" si="9"/>
        <v>1|8|5,1|2|15000</v>
      </c>
      <c r="S45" s="397">
        <f t="shared" ca="1" si="10"/>
        <v>8</v>
      </c>
      <c r="T45" s="397" t="str">
        <f t="shared" ca="1" si="11"/>
        <v>1|8|5,1|2|20000</v>
      </c>
      <c r="U45" s="397">
        <f t="shared" ca="1" si="12"/>
        <v>10</v>
      </c>
      <c r="V45" s="397" t="str">
        <f t="shared" ca="1" si="13"/>
        <v>1|8|5,1|2|25000</v>
      </c>
      <c r="W45" s="397">
        <f t="shared" ca="1" si="14"/>
        <v>12</v>
      </c>
      <c r="X45" s="397" t="str">
        <f t="shared" ca="1" si="15"/>
        <v>1|8|5,1|2|30000</v>
      </c>
      <c r="Y45" s="397">
        <f t="shared" ca="1" si="16"/>
        <v>14</v>
      </c>
      <c r="Z45" s="397" t="str">
        <f t="shared" ca="1" si="17"/>
        <v>1|8|5,1|2|35000</v>
      </c>
      <c r="AA45" s="397">
        <f t="shared" ca="1" si="18"/>
        <v>16</v>
      </c>
      <c r="AB45" s="397" t="str">
        <f t="shared" ca="1" si="19"/>
        <v>1|8|5,1|2|40000</v>
      </c>
      <c r="AC45" s="397">
        <f t="shared" ca="1" si="20"/>
        <v>18</v>
      </c>
      <c r="AD45" s="397" t="str">
        <f t="shared" ca="1" si="21"/>
        <v>1|8|5,1|2|45000</v>
      </c>
      <c r="AE45" s="397">
        <f t="shared" ca="1" si="22"/>
        <v>20</v>
      </c>
      <c r="AF45" s="397" t="str">
        <f t="shared" ca="1" si="23"/>
        <v>1|8|5,1|2|50000</v>
      </c>
      <c r="AG45" s="397">
        <f t="shared" ca="1" si="24"/>
        <v>22</v>
      </c>
      <c r="AH45" s="397" t="str">
        <f t="shared" ca="1" si="25"/>
        <v>1|8|5,1|2|55000</v>
      </c>
      <c r="AI45" s="397">
        <f t="shared" ca="1" si="26"/>
        <v>24</v>
      </c>
      <c r="AJ45" s="397" t="str">
        <f t="shared" ca="1" si="27"/>
        <v>1|8|5,1|2|60000</v>
      </c>
      <c r="AK45" s="397">
        <f t="shared" ca="1" si="28"/>
        <v>26</v>
      </c>
      <c r="AL45" s="397" t="str">
        <f t="shared" ca="1" si="29"/>
        <v>1|8|5,1|2|65000</v>
      </c>
      <c r="AM45" s="397">
        <f t="shared" ca="1" si="30"/>
        <v>28</v>
      </c>
      <c r="AN45" s="397" t="str">
        <f t="shared" ca="1" si="31"/>
        <v>1|8|5,1|2|70000</v>
      </c>
      <c r="AO45" s="397">
        <f t="shared" ca="1" si="32"/>
        <v>30</v>
      </c>
      <c r="AP45" s="397" t="str">
        <f t="shared" ca="1" si="33"/>
        <v>1|8|5,1|2|75000</v>
      </c>
      <c r="AQ45" s="397">
        <f t="shared" ca="1" si="34"/>
        <v>32</v>
      </c>
      <c r="AR45" s="397" t="str">
        <f t="shared" ca="1" si="35"/>
        <v>1|8|5,1|2|80000</v>
      </c>
      <c r="AS45" s="397">
        <f t="shared" ca="1" si="36"/>
        <v>34</v>
      </c>
      <c r="AT45" s="397" t="str">
        <f t="shared" ca="1" si="37"/>
        <v>1|8|5,1|2|85000</v>
      </c>
      <c r="AU45" s="397">
        <f t="shared" ca="1" si="38"/>
        <v>36</v>
      </c>
      <c r="AV45" s="397" t="str">
        <f t="shared" ca="1" si="39"/>
        <v>1|8|5,1|2|90000</v>
      </c>
      <c r="AW45" s="397">
        <f t="shared" ca="1" si="40"/>
        <v>38</v>
      </c>
      <c r="AX45" s="397" t="str">
        <f t="shared" ca="1" si="41"/>
        <v>1|8|5,1|2|95000</v>
      </c>
      <c r="AY45" s="397">
        <f t="shared" ca="1" si="42"/>
        <v>40</v>
      </c>
      <c r="AZ45" s="397" t="str">
        <f t="shared" ca="1" si="43"/>
        <v>1|8|5,1|2|100000</v>
      </c>
      <c r="BA45" s="397">
        <f t="shared" ca="1" si="44"/>
        <v>42</v>
      </c>
      <c r="BB45" s="397" t="str">
        <f t="shared" ca="1" si="45"/>
        <v>1|8|5,1|2|105000</v>
      </c>
      <c r="BC45" s="397">
        <f t="shared" ca="1" si="46"/>
        <v>44</v>
      </c>
      <c r="BD45" s="397" t="str">
        <f t="shared" ca="1" si="47"/>
        <v>1|8|5,1|2|110000</v>
      </c>
      <c r="BE45" s="397">
        <f t="shared" ca="1" si="48"/>
        <v>46</v>
      </c>
      <c r="BF45" s="397" t="str">
        <f t="shared" ca="1" si="49"/>
        <v>1|8|5,1|2|115000</v>
      </c>
      <c r="BG45" s="397">
        <f t="shared" ca="1" si="50"/>
        <v>48</v>
      </c>
      <c r="BH45" s="397" t="str">
        <f t="shared" ca="1" si="51"/>
        <v>1|8|5,1|2|120000</v>
      </c>
      <c r="BI45" s="397">
        <f t="shared" ca="1" si="52"/>
        <v>50</v>
      </c>
      <c r="BJ45" s="397" t="str">
        <f t="shared" ca="1" si="53"/>
        <v>1|8|5,1|2|125000</v>
      </c>
      <c r="BK45" s="397">
        <f t="shared" ca="1" si="54"/>
        <v>0</v>
      </c>
      <c r="BL45" s="397">
        <f t="shared" ca="1" si="55"/>
        <v>0</v>
      </c>
      <c r="BM45" s="397">
        <f t="shared" ca="1" si="56"/>
        <v>0</v>
      </c>
      <c r="BN45" s="397">
        <f t="shared" ca="1" si="57"/>
        <v>0</v>
      </c>
      <c r="BO45" s="397">
        <f t="shared" ca="1" si="58"/>
        <v>0</v>
      </c>
      <c r="BP45" s="397">
        <f t="shared" ca="1" si="59"/>
        <v>0</v>
      </c>
      <c r="BQ45" s="397">
        <f t="shared" ca="1" si="60"/>
        <v>0</v>
      </c>
      <c r="BR45" s="397">
        <f t="shared" ca="1" si="61"/>
        <v>0</v>
      </c>
      <c r="BS45" s="397">
        <f t="shared" ca="1" si="62"/>
        <v>0</v>
      </c>
      <c r="BT45" s="397">
        <f t="shared" ca="1" si="63"/>
        <v>0</v>
      </c>
      <c r="BU45" s="397">
        <f t="shared" ca="1" si="64"/>
        <v>0</v>
      </c>
      <c r="BV45" s="397">
        <f t="shared" ca="1" si="65"/>
        <v>0</v>
      </c>
      <c r="BW45" s="397">
        <f t="shared" ca="1" si="66"/>
        <v>0</v>
      </c>
      <c r="BX45" s="397">
        <f t="shared" ca="1" si="67"/>
        <v>0</v>
      </c>
      <c r="BY45" s="397">
        <f t="shared" ca="1" si="68"/>
        <v>0</v>
      </c>
      <c r="BZ45" s="397">
        <f t="shared" ca="1" si="69"/>
        <v>0</v>
      </c>
      <c r="CA45" s="397">
        <f t="shared" ca="1" si="70"/>
        <v>0</v>
      </c>
      <c r="CB45" s="397">
        <f t="shared" ca="1" si="71"/>
        <v>0</v>
      </c>
      <c r="CC45" s="397">
        <f t="shared" ca="1" si="72"/>
        <v>0</v>
      </c>
      <c r="CD45" s="397">
        <f t="shared" ca="1" si="73"/>
        <v>0</v>
      </c>
      <c r="CE45" s="397">
        <f t="shared" ca="1" si="74"/>
        <v>0</v>
      </c>
      <c r="CF45" s="397">
        <f t="shared" ca="1" si="75"/>
        <v>0</v>
      </c>
      <c r="CG45" s="397">
        <f t="shared" ca="1" si="76"/>
        <v>0</v>
      </c>
      <c r="CH45" s="397">
        <f t="shared" ca="1" si="77"/>
        <v>0</v>
      </c>
      <c r="CI45" s="397">
        <f t="shared" ca="1" si="78"/>
        <v>0</v>
      </c>
      <c r="CJ45" s="397">
        <f t="shared" ca="1" si="79"/>
        <v>0</v>
      </c>
      <c r="CK45" s="397">
        <f t="shared" ca="1" si="80"/>
        <v>0</v>
      </c>
      <c r="CL45" s="397">
        <f t="shared" ca="1" si="81"/>
        <v>0</v>
      </c>
      <c r="CM45" s="397">
        <f t="shared" ca="1" si="82"/>
        <v>0</v>
      </c>
      <c r="CN45" s="397">
        <f t="shared" ca="1" si="83"/>
        <v>0</v>
      </c>
      <c r="CO45" s="397">
        <f t="shared" ca="1" si="84"/>
        <v>0</v>
      </c>
      <c r="CP45" s="397">
        <f t="shared" ca="1" si="85"/>
        <v>0</v>
      </c>
      <c r="CQ45" s="397">
        <f t="shared" ca="1" si="86"/>
        <v>0</v>
      </c>
      <c r="CR45" s="397">
        <f t="shared" ca="1" si="87"/>
        <v>0</v>
      </c>
      <c r="CS45" s="397">
        <f t="shared" ca="1" si="88"/>
        <v>0</v>
      </c>
      <c r="CT45" s="397">
        <f t="shared" ca="1" si="89"/>
        <v>0</v>
      </c>
      <c r="CU45" s="397">
        <f t="shared" ca="1" si="90"/>
        <v>0</v>
      </c>
      <c r="CV45" s="397">
        <f t="shared" ca="1" si="91"/>
        <v>0</v>
      </c>
      <c r="CW45" s="397">
        <f t="shared" ca="1" si="92"/>
        <v>0</v>
      </c>
      <c r="CX45" s="397">
        <f t="shared" ca="1" si="93"/>
        <v>0</v>
      </c>
      <c r="CY45" s="397">
        <f t="shared" ca="1" si="94"/>
        <v>0</v>
      </c>
      <c r="CZ45" s="397">
        <f t="shared" ca="1" si="95"/>
        <v>0</v>
      </c>
      <c r="DA45" s="397">
        <f t="shared" ca="1" si="96"/>
        <v>0</v>
      </c>
      <c r="DB45" s="397">
        <f t="shared" ca="1" si="97"/>
        <v>0</v>
      </c>
      <c r="DC45" s="397">
        <f t="shared" ca="1" si="98"/>
        <v>0</v>
      </c>
      <c r="DD45" s="397">
        <f t="shared" ca="1" si="99"/>
        <v>0</v>
      </c>
      <c r="DE45" s="397">
        <f t="shared" ca="1" si="100"/>
        <v>0</v>
      </c>
      <c r="DF45" s="397">
        <f t="shared" ca="1" si="101"/>
        <v>0</v>
      </c>
      <c r="DG45" s="397">
        <f t="shared" ca="1" si="102"/>
        <v>0</v>
      </c>
      <c r="DH45" s="397">
        <f t="shared" ca="1" si="103"/>
        <v>0</v>
      </c>
      <c r="DJ45" s="125" t="str">
        <f t="shared" ref="DJ45:DK45" si="115">DJ42</f>
        <v>JK</v>
      </c>
      <c r="DK45" s="125" t="str">
        <f t="shared" si="115"/>
        <v>JT</v>
      </c>
      <c r="DL45" s="393">
        <v>10</v>
      </c>
      <c r="DN45" s="84" t="s">
        <v>914</v>
      </c>
      <c r="DR45" s="40" t="s">
        <v>1545</v>
      </c>
      <c r="DS45" s="11">
        <f t="shared" si="0"/>
        <v>1</v>
      </c>
      <c r="DT45" s="11">
        <f t="shared" si="1"/>
        <v>8</v>
      </c>
      <c r="DU45" s="41">
        <v>1</v>
      </c>
      <c r="DV45" s="40" t="s">
        <v>412</v>
      </c>
      <c r="DW45" s="11">
        <f t="shared" si="2"/>
        <v>2</v>
      </c>
      <c r="DX45" s="11">
        <f t="shared" si="3"/>
        <v>1001</v>
      </c>
      <c r="DY45" s="41">
        <v>2</v>
      </c>
    </row>
    <row r="46" spans="1:137" x14ac:dyDescent="0.25">
      <c r="A46" s="125">
        <v>42</v>
      </c>
      <c r="B46" s="125">
        <v>1</v>
      </c>
      <c r="C46" s="125">
        <v>4</v>
      </c>
      <c r="D46" s="125">
        <v>35</v>
      </c>
      <c r="E46" s="125" t="s">
        <v>909</v>
      </c>
      <c r="F46" s="84" t="s">
        <v>945</v>
      </c>
      <c r="G46" s="392" t="s">
        <v>911</v>
      </c>
      <c r="H46" s="84" t="s">
        <v>946</v>
      </c>
      <c r="I46" s="392" t="s">
        <v>913</v>
      </c>
      <c r="K46" s="130">
        <v>77</v>
      </c>
      <c r="M46" s="397">
        <f t="shared" ca="1" si="4"/>
        <v>2</v>
      </c>
      <c r="N46" s="397" t="str">
        <f t="shared" ca="1" si="5"/>
        <v>1|8|5,1|1|2</v>
      </c>
      <c r="O46" s="397">
        <f t="shared" ca="1" si="6"/>
        <v>4</v>
      </c>
      <c r="P46" s="397" t="str">
        <f t="shared" ca="1" si="7"/>
        <v>1|8|5,1|1|2</v>
      </c>
      <c r="Q46" s="397">
        <f t="shared" ca="1" si="8"/>
        <v>6</v>
      </c>
      <c r="R46" s="397" t="str">
        <f t="shared" ca="1" si="9"/>
        <v>1|8|5,1|1|3</v>
      </c>
      <c r="S46" s="397">
        <f t="shared" ca="1" si="10"/>
        <v>8</v>
      </c>
      <c r="T46" s="397" t="str">
        <f t="shared" ca="1" si="11"/>
        <v>1|8|5,1|1|3</v>
      </c>
      <c r="U46" s="397">
        <f t="shared" ca="1" si="12"/>
        <v>10</v>
      </c>
      <c r="V46" s="397" t="str">
        <f t="shared" ca="1" si="13"/>
        <v>1|8|5,1|1|4</v>
      </c>
      <c r="W46" s="397">
        <f t="shared" ca="1" si="14"/>
        <v>12</v>
      </c>
      <c r="X46" s="397" t="str">
        <f t="shared" ca="1" si="15"/>
        <v>1|8|5,1|1|4</v>
      </c>
      <c r="Y46" s="397">
        <f t="shared" ca="1" si="16"/>
        <v>14</v>
      </c>
      <c r="Z46" s="397" t="str">
        <f t="shared" ca="1" si="17"/>
        <v>1|8|5,1|1|5</v>
      </c>
      <c r="AA46" s="397">
        <f t="shared" ca="1" si="18"/>
        <v>16</v>
      </c>
      <c r="AB46" s="397" t="str">
        <f t="shared" ca="1" si="19"/>
        <v>1|8|5,1|1|5</v>
      </c>
      <c r="AC46" s="397">
        <f t="shared" ca="1" si="20"/>
        <v>18</v>
      </c>
      <c r="AD46" s="397" t="str">
        <f t="shared" ca="1" si="21"/>
        <v>1|8|5,1|1|6</v>
      </c>
      <c r="AE46" s="397">
        <f t="shared" ca="1" si="22"/>
        <v>20</v>
      </c>
      <c r="AF46" s="397" t="str">
        <f t="shared" ca="1" si="23"/>
        <v>1|8|5,1|1|6</v>
      </c>
      <c r="AG46" s="397">
        <f t="shared" ca="1" si="24"/>
        <v>22</v>
      </c>
      <c r="AH46" s="397" t="str">
        <f t="shared" ca="1" si="25"/>
        <v>1|8|5,1|1|7</v>
      </c>
      <c r="AI46" s="397">
        <f t="shared" ca="1" si="26"/>
        <v>24</v>
      </c>
      <c r="AJ46" s="397" t="str">
        <f t="shared" ca="1" si="27"/>
        <v>1|8|5,1|1|7</v>
      </c>
      <c r="AK46" s="397">
        <f t="shared" ca="1" si="28"/>
        <v>26</v>
      </c>
      <c r="AL46" s="397" t="str">
        <f t="shared" ca="1" si="29"/>
        <v>1|8|5,1|1|8</v>
      </c>
      <c r="AM46" s="397">
        <f t="shared" ca="1" si="30"/>
        <v>28</v>
      </c>
      <c r="AN46" s="397" t="str">
        <f t="shared" ca="1" si="31"/>
        <v>1|8|5,1|1|8</v>
      </c>
      <c r="AO46" s="397">
        <f t="shared" ca="1" si="32"/>
        <v>30</v>
      </c>
      <c r="AP46" s="397" t="str">
        <f t="shared" ca="1" si="33"/>
        <v>1|8|5,1|1|9</v>
      </c>
      <c r="AQ46" s="397">
        <f t="shared" ca="1" si="34"/>
        <v>32</v>
      </c>
      <c r="AR46" s="397" t="str">
        <f t="shared" ca="1" si="35"/>
        <v>1|8|5,1|1|9</v>
      </c>
      <c r="AS46" s="397">
        <f t="shared" ca="1" si="36"/>
        <v>34</v>
      </c>
      <c r="AT46" s="397" t="str">
        <f t="shared" ca="1" si="37"/>
        <v>1|8|5,1|1|10</v>
      </c>
      <c r="AU46" s="397">
        <f t="shared" ca="1" si="38"/>
        <v>36</v>
      </c>
      <c r="AV46" s="397" t="str">
        <f t="shared" ca="1" si="39"/>
        <v>1|8|5,1|1|10</v>
      </c>
      <c r="AW46" s="397">
        <f t="shared" ca="1" si="40"/>
        <v>38</v>
      </c>
      <c r="AX46" s="397" t="str">
        <f t="shared" ca="1" si="41"/>
        <v>1|8|5,1|1|11</v>
      </c>
      <c r="AY46" s="397">
        <f t="shared" ca="1" si="42"/>
        <v>40</v>
      </c>
      <c r="AZ46" s="397" t="str">
        <f t="shared" ca="1" si="43"/>
        <v>1|8|5,1|1|11</v>
      </c>
      <c r="BA46" s="397">
        <f t="shared" ca="1" si="44"/>
        <v>42</v>
      </c>
      <c r="BB46" s="397" t="str">
        <f t="shared" ca="1" si="45"/>
        <v>1|8|5,1|1|12</v>
      </c>
      <c r="BC46" s="397">
        <f t="shared" ca="1" si="46"/>
        <v>44</v>
      </c>
      <c r="BD46" s="397" t="str">
        <f t="shared" ca="1" si="47"/>
        <v>1|8|5,1|1|12</v>
      </c>
      <c r="BE46" s="397">
        <f t="shared" ca="1" si="48"/>
        <v>46</v>
      </c>
      <c r="BF46" s="397" t="str">
        <f t="shared" ca="1" si="49"/>
        <v>1|8|5,1|1|13</v>
      </c>
      <c r="BG46" s="397">
        <f t="shared" ca="1" si="50"/>
        <v>48</v>
      </c>
      <c r="BH46" s="397" t="str">
        <f t="shared" ca="1" si="51"/>
        <v>1|8|5,1|1|13</v>
      </c>
      <c r="BI46" s="397">
        <f t="shared" ca="1" si="52"/>
        <v>50</v>
      </c>
      <c r="BJ46" s="397" t="str">
        <f t="shared" ca="1" si="53"/>
        <v>1|8|5,1|1|14</v>
      </c>
      <c r="BK46" s="397">
        <f t="shared" ca="1" si="54"/>
        <v>0</v>
      </c>
      <c r="BL46" s="397">
        <f t="shared" ca="1" si="55"/>
        <v>0</v>
      </c>
      <c r="BM46" s="397">
        <f t="shared" ca="1" si="56"/>
        <v>0</v>
      </c>
      <c r="BN46" s="397">
        <f t="shared" ca="1" si="57"/>
        <v>0</v>
      </c>
      <c r="BO46" s="397">
        <f t="shared" ca="1" si="58"/>
        <v>0</v>
      </c>
      <c r="BP46" s="397">
        <f t="shared" ca="1" si="59"/>
        <v>0</v>
      </c>
      <c r="BQ46" s="397">
        <f t="shared" ca="1" si="60"/>
        <v>0</v>
      </c>
      <c r="BR46" s="397">
        <f t="shared" ca="1" si="61"/>
        <v>0</v>
      </c>
      <c r="BS46" s="397">
        <f t="shared" ca="1" si="62"/>
        <v>0</v>
      </c>
      <c r="BT46" s="397">
        <f t="shared" ca="1" si="63"/>
        <v>0</v>
      </c>
      <c r="BU46" s="397">
        <f t="shared" ca="1" si="64"/>
        <v>0</v>
      </c>
      <c r="BV46" s="397">
        <f t="shared" ca="1" si="65"/>
        <v>0</v>
      </c>
      <c r="BW46" s="397">
        <f t="shared" ca="1" si="66"/>
        <v>0</v>
      </c>
      <c r="BX46" s="397">
        <f t="shared" ca="1" si="67"/>
        <v>0</v>
      </c>
      <c r="BY46" s="397">
        <f t="shared" ca="1" si="68"/>
        <v>0</v>
      </c>
      <c r="BZ46" s="397">
        <f t="shared" ca="1" si="69"/>
        <v>0</v>
      </c>
      <c r="CA46" s="397">
        <f t="shared" ca="1" si="70"/>
        <v>0</v>
      </c>
      <c r="CB46" s="397">
        <f t="shared" ca="1" si="71"/>
        <v>0</v>
      </c>
      <c r="CC46" s="397">
        <f t="shared" ca="1" si="72"/>
        <v>0</v>
      </c>
      <c r="CD46" s="397">
        <f t="shared" ca="1" si="73"/>
        <v>0</v>
      </c>
      <c r="CE46" s="397">
        <f t="shared" ca="1" si="74"/>
        <v>0</v>
      </c>
      <c r="CF46" s="397">
        <f t="shared" ca="1" si="75"/>
        <v>0</v>
      </c>
      <c r="CG46" s="397">
        <f t="shared" ca="1" si="76"/>
        <v>0</v>
      </c>
      <c r="CH46" s="397">
        <f t="shared" ca="1" si="77"/>
        <v>0</v>
      </c>
      <c r="CI46" s="397">
        <f t="shared" ca="1" si="78"/>
        <v>0</v>
      </c>
      <c r="CJ46" s="397">
        <f t="shared" ca="1" si="79"/>
        <v>0</v>
      </c>
      <c r="CK46" s="397">
        <f t="shared" ca="1" si="80"/>
        <v>0</v>
      </c>
      <c r="CL46" s="397">
        <f t="shared" ca="1" si="81"/>
        <v>0</v>
      </c>
      <c r="CM46" s="397">
        <f t="shared" ca="1" si="82"/>
        <v>0</v>
      </c>
      <c r="CN46" s="397">
        <f t="shared" ca="1" si="83"/>
        <v>0</v>
      </c>
      <c r="CO46" s="397">
        <f t="shared" ca="1" si="84"/>
        <v>0</v>
      </c>
      <c r="CP46" s="397">
        <f t="shared" ca="1" si="85"/>
        <v>0</v>
      </c>
      <c r="CQ46" s="397">
        <f t="shared" ca="1" si="86"/>
        <v>0</v>
      </c>
      <c r="CR46" s="397">
        <f t="shared" ca="1" si="87"/>
        <v>0</v>
      </c>
      <c r="CS46" s="397">
        <f t="shared" ca="1" si="88"/>
        <v>0</v>
      </c>
      <c r="CT46" s="397">
        <f t="shared" ca="1" si="89"/>
        <v>0</v>
      </c>
      <c r="CU46" s="397">
        <f t="shared" ca="1" si="90"/>
        <v>0</v>
      </c>
      <c r="CV46" s="397">
        <f t="shared" ca="1" si="91"/>
        <v>0</v>
      </c>
      <c r="CW46" s="397">
        <f t="shared" ca="1" si="92"/>
        <v>0</v>
      </c>
      <c r="CX46" s="397">
        <f t="shared" ca="1" si="93"/>
        <v>0</v>
      </c>
      <c r="CY46" s="397">
        <f t="shared" ca="1" si="94"/>
        <v>0</v>
      </c>
      <c r="CZ46" s="397">
        <f t="shared" ca="1" si="95"/>
        <v>0</v>
      </c>
      <c r="DA46" s="397">
        <f t="shared" ca="1" si="96"/>
        <v>0</v>
      </c>
      <c r="DB46" s="397">
        <f t="shared" ca="1" si="97"/>
        <v>0</v>
      </c>
      <c r="DC46" s="397">
        <f t="shared" ca="1" si="98"/>
        <v>0</v>
      </c>
      <c r="DD46" s="397">
        <f t="shared" ca="1" si="99"/>
        <v>0</v>
      </c>
      <c r="DE46" s="397">
        <f t="shared" ca="1" si="100"/>
        <v>0</v>
      </c>
      <c r="DF46" s="397">
        <f t="shared" ca="1" si="101"/>
        <v>0</v>
      </c>
      <c r="DG46" s="397">
        <f t="shared" ca="1" si="102"/>
        <v>0</v>
      </c>
      <c r="DH46" s="397">
        <f t="shared" ca="1" si="103"/>
        <v>0</v>
      </c>
      <c r="DJ46" s="125" t="str">
        <f t="shared" ref="DJ46:DK46" si="116">DJ43</f>
        <v>JV</v>
      </c>
      <c r="DK46" s="125" t="str">
        <f t="shared" si="116"/>
        <v>KE</v>
      </c>
      <c r="DL46" s="393">
        <v>10</v>
      </c>
      <c r="DN46" s="84" t="s">
        <v>914</v>
      </c>
      <c r="DR46" s="40" t="s">
        <v>1543</v>
      </c>
      <c r="DS46" s="11">
        <f t="shared" si="0"/>
        <v>1</v>
      </c>
      <c r="DT46" s="11">
        <f t="shared" si="1"/>
        <v>8</v>
      </c>
      <c r="DU46" s="41">
        <v>1</v>
      </c>
      <c r="DV46" s="40" t="s">
        <v>412</v>
      </c>
      <c r="DW46" s="11">
        <f t="shared" si="2"/>
        <v>2</v>
      </c>
      <c r="DX46" s="11">
        <f t="shared" si="3"/>
        <v>1001</v>
      </c>
      <c r="DY46" s="41">
        <v>2</v>
      </c>
    </row>
    <row r="47" spans="1:137" x14ac:dyDescent="0.25">
      <c r="A47" s="125">
        <v>43</v>
      </c>
      <c r="B47" s="125">
        <v>1</v>
      </c>
      <c r="C47" s="125">
        <v>4</v>
      </c>
      <c r="D47" s="125">
        <v>35</v>
      </c>
      <c r="E47" s="125" t="s">
        <v>909</v>
      </c>
      <c r="F47" s="84" t="s">
        <v>947</v>
      </c>
      <c r="G47" s="392" t="s">
        <v>911</v>
      </c>
      <c r="H47" s="84" t="s">
        <v>948</v>
      </c>
      <c r="I47" s="392" t="s">
        <v>913</v>
      </c>
      <c r="K47" s="130">
        <v>74</v>
      </c>
      <c r="M47" s="397">
        <f t="shared" ca="1" si="4"/>
        <v>2</v>
      </c>
      <c r="N47" s="397" t="str">
        <f t="shared" ca="1" si="5"/>
        <v>1|8|5,2|1003|2</v>
      </c>
      <c r="O47" s="397">
        <f t="shared" ca="1" si="6"/>
        <v>4</v>
      </c>
      <c r="P47" s="397" t="str">
        <f t="shared" ca="1" si="7"/>
        <v>1|8|5,2|1003|2</v>
      </c>
      <c r="Q47" s="397">
        <f t="shared" ca="1" si="8"/>
        <v>6</v>
      </c>
      <c r="R47" s="397" t="str">
        <f t="shared" ca="1" si="9"/>
        <v>1|8|5,2|1003|2</v>
      </c>
      <c r="S47" s="397">
        <f t="shared" ca="1" si="10"/>
        <v>8</v>
      </c>
      <c r="T47" s="397" t="str">
        <f t="shared" ca="1" si="11"/>
        <v>1|8|5,2|1003|2</v>
      </c>
      <c r="U47" s="397">
        <f t="shared" ca="1" si="12"/>
        <v>10</v>
      </c>
      <c r="V47" s="397" t="str">
        <f t="shared" ca="1" si="13"/>
        <v>1|8|5,2|1003|2</v>
      </c>
      <c r="W47" s="397">
        <f t="shared" ca="1" si="14"/>
        <v>12</v>
      </c>
      <c r="X47" s="397" t="str">
        <f t="shared" ca="1" si="15"/>
        <v>1|8|5,2|1003|3</v>
      </c>
      <c r="Y47" s="397">
        <f t="shared" ca="1" si="16"/>
        <v>14</v>
      </c>
      <c r="Z47" s="397" t="str">
        <f t="shared" ca="1" si="17"/>
        <v>1|8|5,2|1003|3</v>
      </c>
      <c r="AA47" s="397">
        <f t="shared" ca="1" si="18"/>
        <v>16</v>
      </c>
      <c r="AB47" s="397" t="str">
        <f t="shared" ca="1" si="19"/>
        <v>1|8|5,2|1003|3</v>
      </c>
      <c r="AC47" s="397">
        <f t="shared" ca="1" si="20"/>
        <v>18</v>
      </c>
      <c r="AD47" s="397" t="str">
        <f t="shared" ca="1" si="21"/>
        <v>1|8|5,2|1003|3</v>
      </c>
      <c r="AE47" s="397">
        <f t="shared" ca="1" si="22"/>
        <v>20</v>
      </c>
      <c r="AF47" s="397" t="str">
        <f t="shared" ca="1" si="23"/>
        <v>1|8|5,2|1003|3</v>
      </c>
      <c r="AG47" s="397">
        <f t="shared" ca="1" si="24"/>
        <v>22</v>
      </c>
      <c r="AH47" s="397" t="str">
        <f t="shared" ca="1" si="25"/>
        <v>1|8|5,2|1003|4</v>
      </c>
      <c r="AI47" s="397">
        <f t="shared" ca="1" si="26"/>
        <v>24</v>
      </c>
      <c r="AJ47" s="397" t="str">
        <f t="shared" ca="1" si="27"/>
        <v>1|8|5,2|1003|4</v>
      </c>
      <c r="AK47" s="397">
        <f t="shared" ca="1" si="28"/>
        <v>26</v>
      </c>
      <c r="AL47" s="397" t="str">
        <f t="shared" ca="1" si="29"/>
        <v>1|8|5,2|1003|4</v>
      </c>
      <c r="AM47" s="397">
        <f t="shared" ca="1" si="30"/>
        <v>28</v>
      </c>
      <c r="AN47" s="397" t="str">
        <f t="shared" ca="1" si="31"/>
        <v>1|8|5,2|1003|4</v>
      </c>
      <c r="AO47" s="397">
        <f t="shared" ca="1" si="32"/>
        <v>30</v>
      </c>
      <c r="AP47" s="397" t="str">
        <f t="shared" ca="1" si="33"/>
        <v>1|8|5,2|1003|4</v>
      </c>
      <c r="AQ47" s="397">
        <f t="shared" ca="1" si="34"/>
        <v>32</v>
      </c>
      <c r="AR47" s="397" t="str">
        <f t="shared" ca="1" si="35"/>
        <v>1|8|5,2|1003|5</v>
      </c>
      <c r="AS47" s="397">
        <f t="shared" ca="1" si="36"/>
        <v>34</v>
      </c>
      <c r="AT47" s="397" t="str">
        <f t="shared" ca="1" si="37"/>
        <v>1|8|5,2|1003|5</v>
      </c>
      <c r="AU47" s="397">
        <f t="shared" ca="1" si="38"/>
        <v>36</v>
      </c>
      <c r="AV47" s="397" t="str">
        <f t="shared" ca="1" si="39"/>
        <v>1|8|5,2|1003|5</v>
      </c>
      <c r="AW47" s="397">
        <f t="shared" ca="1" si="40"/>
        <v>38</v>
      </c>
      <c r="AX47" s="397" t="str">
        <f t="shared" ca="1" si="41"/>
        <v>1|8|5,2|1003|5</v>
      </c>
      <c r="AY47" s="397">
        <f t="shared" ca="1" si="42"/>
        <v>40</v>
      </c>
      <c r="AZ47" s="397" t="str">
        <f t="shared" ca="1" si="43"/>
        <v>1|8|5,2|1003|5</v>
      </c>
      <c r="BA47" s="397">
        <f t="shared" ca="1" si="44"/>
        <v>42</v>
      </c>
      <c r="BB47" s="397" t="str">
        <f t="shared" ca="1" si="45"/>
        <v>1|8|5,2|1003|6</v>
      </c>
      <c r="BC47" s="397">
        <f t="shared" ca="1" si="46"/>
        <v>44</v>
      </c>
      <c r="BD47" s="397" t="str">
        <f t="shared" ca="1" si="47"/>
        <v>1|8|5,2|1003|6</v>
      </c>
      <c r="BE47" s="397">
        <f t="shared" ca="1" si="48"/>
        <v>46</v>
      </c>
      <c r="BF47" s="397" t="str">
        <f t="shared" ca="1" si="49"/>
        <v>1|8|5,2|1003|6</v>
      </c>
      <c r="BG47" s="397">
        <f t="shared" ca="1" si="50"/>
        <v>48</v>
      </c>
      <c r="BH47" s="397" t="str">
        <f t="shared" ca="1" si="51"/>
        <v>1|8|5,2|1003|6</v>
      </c>
      <c r="BI47" s="397">
        <f t="shared" ca="1" si="52"/>
        <v>50</v>
      </c>
      <c r="BJ47" s="397" t="str">
        <f t="shared" ca="1" si="53"/>
        <v>1|8|5,2|1003|6</v>
      </c>
      <c r="BK47" s="397">
        <f t="shared" ca="1" si="54"/>
        <v>0</v>
      </c>
      <c r="BL47" s="397">
        <f t="shared" ca="1" si="55"/>
        <v>0</v>
      </c>
      <c r="BM47" s="397">
        <f t="shared" ca="1" si="56"/>
        <v>0</v>
      </c>
      <c r="BN47" s="397">
        <f t="shared" ca="1" si="57"/>
        <v>0</v>
      </c>
      <c r="BO47" s="397">
        <f t="shared" ca="1" si="58"/>
        <v>0</v>
      </c>
      <c r="BP47" s="397">
        <f t="shared" ca="1" si="59"/>
        <v>0</v>
      </c>
      <c r="BQ47" s="397">
        <f t="shared" ca="1" si="60"/>
        <v>0</v>
      </c>
      <c r="BR47" s="397">
        <f t="shared" ca="1" si="61"/>
        <v>0</v>
      </c>
      <c r="BS47" s="397">
        <f t="shared" ca="1" si="62"/>
        <v>0</v>
      </c>
      <c r="BT47" s="397">
        <f t="shared" ca="1" si="63"/>
        <v>0</v>
      </c>
      <c r="BU47" s="397">
        <f t="shared" ca="1" si="64"/>
        <v>0</v>
      </c>
      <c r="BV47" s="397">
        <f t="shared" ca="1" si="65"/>
        <v>0</v>
      </c>
      <c r="BW47" s="397">
        <f t="shared" ca="1" si="66"/>
        <v>0</v>
      </c>
      <c r="BX47" s="397">
        <f t="shared" ca="1" si="67"/>
        <v>0</v>
      </c>
      <c r="BY47" s="397">
        <f t="shared" ca="1" si="68"/>
        <v>0</v>
      </c>
      <c r="BZ47" s="397">
        <f t="shared" ca="1" si="69"/>
        <v>0</v>
      </c>
      <c r="CA47" s="397">
        <f t="shared" ca="1" si="70"/>
        <v>0</v>
      </c>
      <c r="CB47" s="397">
        <f t="shared" ca="1" si="71"/>
        <v>0</v>
      </c>
      <c r="CC47" s="397">
        <f t="shared" ca="1" si="72"/>
        <v>0</v>
      </c>
      <c r="CD47" s="397">
        <f t="shared" ca="1" si="73"/>
        <v>0</v>
      </c>
      <c r="CE47" s="397">
        <f t="shared" ca="1" si="74"/>
        <v>0</v>
      </c>
      <c r="CF47" s="397">
        <f t="shared" ca="1" si="75"/>
        <v>0</v>
      </c>
      <c r="CG47" s="397">
        <f t="shared" ca="1" si="76"/>
        <v>0</v>
      </c>
      <c r="CH47" s="397">
        <f t="shared" ca="1" si="77"/>
        <v>0</v>
      </c>
      <c r="CI47" s="397">
        <f t="shared" ca="1" si="78"/>
        <v>0</v>
      </c>
      <c r="CJ47" s="397">
        <f t="shared" ca="1" si="79"/>
        <v>0</v>
      </c>
      <c r="CK47" s="397">
        <f t="shared" ca="1" si="80"/>
        <v>0</v>
      </c>
      <c r="CL47" s="397">
        <f t="shared" ca="1" si="81"/>
        <v>0</v>
      </c>
      <c r="CM47" s="397">
        <f t="shared" ca="1" si="82"/>
        <v>0</v>
      </c>
      <c r="CN47" s="397">
        <f t="shared" ca="1" si="83"/>
        <v>0</v>
      </c>
      <c r="CO47" s="397">
        <f t="shared" ca="1" si="84"/>
        <v>0</v>
      </c>
      <c r="CP47" s="397">
        <f t="shared" ca="1" si="85"/>
        <v>0</v>
      </c>
      <c r="CQ47" s="397">
        <f t="shared" ca="1" si="86"/>
        <v>0</v>
      </c>
      <c r="CR47" s="397">
        <f t="shared" ca="1" si="87"/>
        <v>0</v>
      </c>
      <c r="CS47" s="397">
        <f t="shared" ca="1" si="88"/>
        <v>0</v>
      </c>
      <c r="CT47" s="397">
        <f t="shared" ca="1" si="89"/>
        <v>0</v>
      </c>
      <c r="CU47" s="397">
        <f t="shared" ca="1" si="90"/>
        <v>0</v>
      </c>
      <c r="CV47" s="397">
        <f t="shared" ca="1" si="91"/>
        <v>0</v>
      </c>
      <c r="CW47" s="397">
        <f t="shared" ca="1" si="92"/>
        <v>0</v>
      </c>
      <c r="CX47" s="397">
        <f t="shared" ca="1" si="93"/>
        <v>0</v>
      </c>
      <c r="CY47" s="397">
        <f t="shared" ca="1" si="94"/>
        <v>0</v>
      </c>
      <c r="CZ47" s="397">
        <f t="shared" ca="1" si="95"/>
        <v>0</v>
      </c>
      <c r="DA47" s="397">
        <f t="shared" ca="1" si="96"/>
        <v>0</v>
      </c>
      <c r="DB47" s="397">
        <f t="shared" ca="1" si="97"/>
        <v>0</v>
      </c>
      <c r="DC47" s="397">
        <f t="shared" ca="1" si="98"/>
        <v>0</v>
      </c>
      <c r="DD47" s="397">
        <f t="shared" ca="1" si="99"/>
        <v>0</v>
      </c>
      <c r="DE47" s="397">
        <f t="shared" ca="1" si="100"/>
        <v>0</v>
      </c>
      <c r="DF47" s="397">
        <f t="shared" ca="1" si="101"/>
        <v>0</v>
      </c>
      <c r="DG47" s="397">
        <f t="shared" ca="1" si="102"/>
        <v>0</v>
      </c>
      <c r="DH47" s="397">
        <f t="shared" ca="1" si="103"/>
        <v>0</v>
      </c>
      <c r="DJ47" s="125" t="str">
        <f t="shared" ref="DJ47:DK47" si="117">DJ44</f>
        <v>KG</v>
      </c>
      <c r="DK47" s="125" t="str">
        <f t="shared" si="117"/>
        <v>KP</v>
      </c>
      <c r="DL47" s="393">
        <v>10</v>
      </c>
      <c r="DN47" s="84" t="s">
        <v>914</v>
      </c>
      <c r="DR47" s="40" t="s">
        <v>1544</v>
      </c>
      <c r="DS47" s="11">
        <f t="shared" si="0"/>
        <v>1</v>
      </c>
      <c r="DT47" s="11">
        <f t="shared" si="1"/>
        <v>8</v>
      </c>
      <c r="DU47" s="41">
        <v>1</v>
      </c>
      <c r="DV47" s="40" t="s">
        <v>412</v>
      </c>
      <c r="DW47" s="11">
        <f t="shared" si="2"/>
        <v>2</v>
      </c>
      <c r="DX47" s="11">
        <f t="shared" si="3"/>
        <v>1001</v>
      </c>
      <c r="DY47" s="41">
        <v>2</v>
      </c>
    </row>
    <row r="48" spans="1:137" x14ac:dyDescent="0.35">
      <c r="A48" s="125">
        <v>44</v>
      </c>
      <c r="B48" s="125">
        <v>1</v>
      </c>
      <c r="C48" s="125">
        <v>4</v>
      </c>
      <c r="D48" s="125">
        <v>35</v>
      </c>
      <c r="E48" s="125" t="s">
        <v>909</v>
      </c>
      <c r="F48" s="84" t="s">
        <v>949</v>
      </c>
      <c r="G48" s="392" t="s">
        <v>911</v>
      </c>
      <c r="H48" s="84" t="s">
        <v>950</v>
      </c>
      <c r="I48" s="392" t="s">
        <v>913</v>
      </c>
      <c r="K48" s="129">
        <v>78</v>
      </c>
      <c r="M48" s="397">
        <f t="shared" ca="1" si="4"/>
        <v>2</v>
      </c>
      <c r="N48" s="397" t="str">
        <f t="shared" ca="1" si="5"/>
        <v>1|8|5,1|2|5000</v>
      </c>
      <c r="O48" s="397">
        <f t="shared" ca="1" si="6"/>
        <v>4</v>
      </c>
      <c r="P48" s="397" t="str">
        <f t="shared" ca="1" si="7"/>
        <v>1|8|5,1|2|10000</v>
      </c>
      <c r="Q48" s="397">
        <f t="shared" ca="1" si="8"/>
        <v>6</v>
      </c>
      <c r="R48" s="397" t="str">
        <f t="shared" ca="1" si="9"/>
        <v>1|8|5,1|2|15000</v>
      </c>
      <c r="S48" s="397">
        <f t="shared" ca="1" si="10"/>
        <v>8</v>
      </c>
      <c r="T48" s="397" t="str">
        <f t="shared" ca="1" si="11"/>
        <v>1|8|5,1|2|20000</v>
      </c>
      <c r="U48" s="397">
        <f t="shared" ca="1" si="12"/>
        <v>10</v>
      </c>
      <c r="V48" s="397" t="str">
        <f t="shared" ca="1" si="13"/>
        <v>1|8|5,1|2|25000</v>
      </c>
      <c r="W48" s="397">
        <f t="shared" ca="1" si="14"/>
        <v>12</v>
      </c>
      <c r="X48" s="397" t="str">
        <f t="shared" ca="1" si="15"/>
        <v>1|8|5,1|2|30000</v>
      </c>
      <c r="Y48" s="397">
        <f t="shared" ca="1" si="16"/>
        <v>14</v>
      </c>
      <c r="Z48" s="397" t="str">
        <f t="shared" ca="1" si="17"/>
        <v>1|8|5,1|2|35000</v>
      </c>
      <c r="AA48" s="397">
        <f t="shared" ca="1" si="18"/>
        <v>16</v>
      </c>
      <c r="AB48" s="397" t="str">
        <f t="shared" ca="1" si="19"/>
        <v>1|8|5,1|2|40000</v>
      </c>
      <c r="AC48" s="397">
        <f t="shared" ca="1" si="20"/>
        <v>18</v>
      </c>
      <c r="AD48" s="397" t="str">
        <f t="shared" ca="1" si="21"/>
        <v>1|8|5,1|2|45000</v>
      </c>
      <c r="AE48" s="397">
        <f t="shared" ca="1" si="22"/>
        <v>20</v>
      </c>
      <c r="AF48" s="397" t="str">
        <f t="shared" ca="1" si="23"/>
        <v>1|8|5,1|2|50000</v>
      </c>
      <c r="AG48" s="397">
        <f t="shared" ca="1" si="24"/>
        <v>22</v>
      </c>
      <c r="AH48" s="397" t="str">
        <f t="shared" ca="1" si="25"/>
        <v>1|8|5,1|2|55000</v>
      </c>
      <c r="AI48" s="397">
        <f t="shared" ca="1" si="26"/>
        <v>24</v>
      </c>
      <c r="AJ48" s="397" t="str">
        <f t="shared" ca="1" si="27"/>
        <v>1|8|5,1|2|60000</v>
      </c>
      <c r="AK48" s="397">
        <f t="shared" ca="1" si="28"/>
        <v>26</v>
      </c>
      <c r="AL48" s="397" t="str">
        <f t="shared" ca="1" si="29"/>
        <v>1|8|5,1|2|65000</v>
      </c>
      <c r="AM48" s="397">
        <f t="shared" ca="1" si="30"/>
        <v>28</v>
      </c>
      <c r="AN48" s="397" t="str">
        <f t="shared" ca="1" si="31"/>
        <v>1|8|5,1|2|70000</v>
      </c>
      <c r="AO48" s="397">
        <f t="shared" ca="1" si="32"/>
        <v>30</v>
      </c>
      <c r="AP48" s="397" t="str">
        <f t="shared" ca="1" si="33"/>
        <v>1|8|5,1|2|75000</v>
      </c>
      <c r="AQ48" s="397">
        <f t="shared" ca="1" si="34"/>
        <v>32</v>
      </c>
      <c r="AR48" s="397" t="str">
        <f t="shared" ca="1" si="35"/>
        <v>1|8|5,1|2|80000</v>
      </c>
      <c r="AS48" s="397">
        <f t="shared" ca="1" si="36"/>
        <v>34</v>
      </c>
      <c r="AT48" s="397" t="str">
        <f t="shared" ca="1" si="37"/>
        <v>1|8|5,1|2|85000</v>
      </c>
      <c r="AU48" s="397">
        <f t="shared" ca="1" si="38"/>
        <v>36</v>
      </c>
      <c r="AV48" s="397" t="str">
        <f t="shared" ca="1" si="39"/>
        <v>1|8|5,1|2|90000</v>
      </c>
      <c r="AW48" s="397">
        <f t="shared" ca="1" si="40"/>
        <v>38</v>
      </c>
      <c r="AX48" s="397" t="str">
        <f t="shared" ca="1" si="41"/>
        <v>1|8|5,1|2|95000</v>
      </c>
      <c r="AY48" s="397">
        <f t="shared" ca="1" si="42"/>
        <v>40</v>
      </c>
      <c r="AZ48" s="397" t="str">
        <f t="shared" ca="1" si="43"/>
        <v>1|8|5,1|2|100000</v>
      </c>
      <c r="BA48" s="397">
        <f t="shared" ca="1" si="44"/>
        <v>42</v>
      </c>
      <c r="BB48" s="397" t="str">
        <f t="shared" ca="1" si="45"/>
        <v>1|8|5,1|2|105000</v>
      </c>
      <c r="BC48" s="397">
        <f t="shared" ca="1" si="46"/>
        <v>44</v>
      </c>
      <c r="BD48" s="397" t="str">
        <f t="shared" ca="1" si="47"/>
        <v>1|8|5,1|2|110000</v>
      </c>
      <c r="BE48" s="397">
        <f t="shared" ca="1" si="48"/>
        <v>46</v>
      </c>
      <c r="BF48" s="397" t="str">
        <f t="shared" ca="1" si="49"/>
        <v>1|8|5,1|2|115000</v>
      </c>
      <c r="BG48" s="397">
        <f t="shared" ca="1" si="50"/>
        <v>48</v>
      </c>
      <c r="BH48" s="397" t="str">
        <f t="shared" ca="1" si="51"/>
        <v>1|8|5,1|2|120000</v>
      </c>
      <c r="BI48" s="397">
        <f t="shared" ca="1" si="52"/>
        <v>50</v>
      </c>
      <c r="BJ48" s="397" t="str">
        <f t="shared" ca="1" si="53"/>
        <v>1|8|5,1|2|125000</v>
      </c>
      <c r="BK48" s="397">
        <f t="shared" ca="1" si="54"/>
        <v>0</v>
      </c>
      <c r="BL48" s="397">
        <f t="shared" ca="1" si="55"/>
        <v>0</v>
      </c>
      <c r="BM48" s="397">
        <f t="shared" ca="1" si="56"/>
        <v>0</v>
      </c>
      <c r="BN48" s="397">
        <f t="shared" ca="1" si="57"/>
        <v>0</v>
      </c>
      <c r="BO48" s="397">
        <f t="shared" ca="1" si="58"/>
        <v>0</v>
      </c>
      <c r="BP48" s="397">
        <f t="shared" ca="1" si="59"/>
        <v>0</v>
      </c>
      <c r="BQ48" s="397">
        <f t="shared" ca="1" si="60"/>
        <v>0</v>
      </c>
      <c r="BR48" s="397">
        <f t="shared" ca="1" si="61"/>
        <v>0</v>
      </c>
      <c r="BS48" s="397">
        <f t="shared" ca="1" si="62"/>
        <v>0</v>
      </c>
      <c r="BT48" s="397">
        <f t="shared" ca="1" si="63"/>
        <v>0</v>
      </c>
      <c r="BU48" s="397">
        <f t="shared" ca="1" si="64"/>
        <v>0</v>
      </c>
      <c r="BV48" s="397">
        <f t="shared" ca="1" si="65"/>
        <v>0</v>
      </c>
      <c r="BW48" s="397">
        <f t="shared" ca="1" si="66"/>
        <v>0</v>
      </c>
      <c r="BX48" s="397">
        <f t="shared" ca="1" si="67"/>
        <v>0</v>
      </c>
      <c r="BY48" s="397">
        <f t="shared" ca="1" si="68"/>
        <v>0</v>
      </c>
      <c r="BZ48" s="397">
        <f t="shared" ca="1" si="69"/>
        <v>0</v>
      </c>
      <c r="CA48" s="397">
        <f t="shared" ca="1" si="70"/>
        <v>0</v>
      </c>
      <c r="CB48" s="397">
        <f t="shared" ca="1" si="71"/>
        <v>0</v>
      </c>
      <c r="CC48" s="397">
        <f t="shared" ca="1" si="72"/>
        <v>0</v>
      </c>
      <c r="CD48" s="397">
        <f t="shared" ca="1" si="73"/>
        <v>0</v>
      </c>
      <c r="CE48" s="397">
        <f t="shared" ca="1" si="74"/>
        <v>0</v>
      </c>
      <c r="CF48" s="397">
        <f t="shared" ca="1" si="75"/>
        <v>0</v>
      </c>
      <c r="CG48" s="397">
        <f t="shared" ca="1" si="76"/>
        <v>0</v>
      </c>
      <c r="CH48" s="397">
        <f t="shared" ca="1" si="77"/>
        <v>0</v>
      </c>
      <c r="CI48" s="397">
        <f t="shared" ca="1" si="78"/>
        <v>0</v>
      </c>
      <c r="CJ48" s="397">
        <f t="shared" ca="1" si="79"/>
        <v>0</v>
      </c>
      <c r="CK48" s="397">
        <f t="shared" ca="1" si="80"/>
        <v>0</v>
      </c>
      <c r="CL48" s="397">
        <f t="shared" ca="1" si="81"/>
        <v>0</v>
      </c>
      <c r="CM48" s="397">
        <f t="shared" ca="1" si="82"/>
        <v>0</v>
      </c>
      <c r="CN48" s="397">
        <f t="shared" ca="1" si="83"/>
        <v>0</v>
      </c>
      <c r="CO48" s="397">
        <f t="shared" ca="1" si="84"/>
        <v>0</v>
      </c>
      <c r="CP48" s="397">
        <f t="shared" ca="1" si="85"/>
        <v>0</v>
      </c>
      <c r="CQ48" s="397">
        <f t="shared" ca="1" si="86"/>
        <v>0</v>
      </c>
      <c r="CR48" s="397">
        <f t="shared" ca="1" si="87"/>
        <v>0</v>
      </c>
      <c r="CS48" s="397">
        <f t="shared" ca="1" si="88"/>
        <v>0</v>
      </c>
      <c r="CT48" s="397">
        <f t="shared" ca="1" si="89"/>
        <v>0</v>
      </c>
      <c r="CU48" s="397">
        <f t="shared" ca="1" si="90"/>
        <v>0</v>
      </c>
      <c r="CV48" s="397">
        <f t="shared" ca="1" si="91"/>
        <v>0</v>
      </c>
      <c r="CW48" s="397">
        <f t="shared" ca="1" si="92"/>
        <v>0</v>
      </c>
      <c r="CX48" s="397">
        <f t="shared" ca="1" si="93"/>
        <v>0</v>
      </c>
      <c r="CY48" s="397">
        <f t="shared" ca="1" si="94"/>
        <v>0</v>
      </c>
      <c r="CZ48" s="397">
        <f t="shared" ca="1" si="95"/>
        <v>0</v>
      </c>
      <c r="DA48" s="397">
        <f t="shared" ca="1" si="96"/>
        <v>0</v>
      </c>
      <c r="DB48" s="397">
        <f t="shared" ca="1" si="97"/>
        <v>0</v>
      </c>
      <c r="DC48" s="397">
        <f t="shared" ca="1" si="98"/>
        <v>0</v>
      </c>
      <c r="DD48" s="397">
        <f t="shared" ca="1" si="99"/>
        <v>0</v>
      </c>
      <c r="DE48" s="397">
        <f t="shared" ca="1" si="100"/>
        <v>0</v>
      </c>
      <c r="DF48" s="397">
        <f t="shared" ca="1" si="101"/>
        <v>0</v>
      </c>
      <c r="DG48" s="397">
        <f t="shared" ca="1" si="102"/>
        <v>0</v>
      </c>
      <c r="DH48" s="397">
        <f t="shared" ca="1" si="103"/>
        <v>0</v>
      </c>
      <c r="DJ48" s="125" t="str">
        <f t="shared" ref="DJ48:DK48" si="118">DJ45</f>
        <v>JK</v>
      </c>
      <c r="DK48" s="125" t="str">
        <f t="shared" si="118"/>
        <v>JT</v>
      </c>
      <c r="DL48" s="393">
        <v>10</v>
      </c>
      <c r="DN48" s="84" t="s">
        <v>914</v>
      </c>
      <c r="DR48" s="40" t="s">
        <v>1545</v>
      </c>
      <c r="DS48" s="11">
        <f t="shared" si="0"/>
        <v>1</v>
      </c>
      <c r="DT48" s="11">
        <f t="shared" si="1"/>
        <v>8</v>
      </c>
      <c r="DU48" s="41">
        <v>1</v>
      </c>
      <c r="DV48" s="40" t="s">
        <v>412</v>
      </c>
      <c r="DW48" s="11">
        <f t="shared" si="2"/>
        <v>2</v>
      </c>
      <c r="DX48" s="11">
        <f t="shared" si="3"/>
        <v>1001</v>
      </c>
      <c r="DY48" s="41">
        <v>2</v>
      </c>
    </row>
    <row r="49" spans="1:129" x14ac:dyDescent="0.35">
      <c r="A49" s="125">
        <v>45</v>
      </c>
      <c r="B49" s="125">
        <v>1</v>
      </c>
      <c r="C49" s="125">
        <v>4</v>
      </c>
      <c r="D49" s="125">
        <v>35</v>
      </c>
      <c r="E49" s="125" t="s">
        <v>909</v>
      </c>
      <c r="F49" s="84" t="s">
        <v>951</v>
      </c>
      <c r="G49" s="392" t="s">
        <v>911</v>
      </c>
      <c r="H49" s="84" t="s">
        <v>952</v>
      </c>
      <c r="I49" s="392" t="s">
        <v>913</v>
      </c>
      <c r="K49" s="129">
        <v>79</v>
      </c>
      <c r="M49" s="397">
        <f t="shared" ca="1" si="4"/>
        <v>2</v>
      </c>
      <c r="N49" s="397" t="str">
        <f t="shared" ca="1" si="5"/>
        <v>1|8|5,1|1|2</v>
      </c>
      <c r="O49" s="397">
        <f t="shared" ca="1" si="6"/>
        <v>4</v>
      </c>
      <c r="P49" s="397" t="str">
        <f t="shared" ca="1" si="7"/>
        <v>1|8|5,1|1|2</v>
      </c>
      <c r="Q49" s="397">
        <f t="shared" ca="1" si="8"/>
        <v>6</v>
      </c>
      <c r="R49" s="397" t="str">
        <f t="shared" ca="1" si="9"/>
        <v>1|8|5,1|1|3</v>
      </c>
      <c r="S49" s="397">
        <f t="shared" ca="1" si="10"/>
        <v>8</v>
      </c>
      <c r="T49" s="397" t="str">
        <f t="shared" ca="1" si="11"/>
        <v>1|8|5,1|1|3</v>
      </c>
      <c r="U49" s="397">
        <f t="shared" ca="1" si="12"/>
        <v>10</v>
      </c>
      <c r="V49" s="397" t="str">
        <f t="shared" ca="1" si="13"/>
        <v>1|8|5,1|1|4</v>
      </c>
      <c r="W49" s="397">
        <f t="shared" ca="1" si="14"/>
        <v>12</v>
      </c>
      <c r="X49" s="397" t="str">
        <f t="shared" ca="1" si="15"/>
        <v>1|8|5,1|1|4</v>
      </c>
      <c r="Y49" s="397">
        <f t="shared" ca="1" si="16"/>
        <v>14</v>
      </c>
      <c r="Z49" s="397" t="str">
        <f t="shared" ca="1" si="17"/>
        <v>1|8|5,1|1|5</v>
      </c>
      <c r="AA49" s="397">
        <f t="shared" ca="1" si="18"/>
        <v>16</v>
      </c>
      <c r="AB49" s="397" t="str">
        <f t="shared" ca="1" si="19"/>
        <v>1|8|5,1|1|5</v>
      </c>
      <c r="AC49" s="397">
        <f t="shared" ca="1" si="20"/>
        <v>18</v>
      </c>
      <c r="AD49" s="397" t="str">
        <f t="shared" ca="1" si="21"/>
        <v>1|8|5,1|1|6</v>
      </c>
      <c r="AE49" s="397">
        <f t="shared" ca="1" si="22"/>
        <v>20</v>
      </c>
      <c r="AF49" s="397" t="str">
        <f t="shared" ca="1" si="23"/>
        <v>1|8|5,1|1|6</v>
      </c>
      <c r="AG49" s="397">
        <f t="shared" ca="1" si="24"/>
        <v>22</v>
      </c>
      <c r="AH49" s="397" t="str">
        <f t="shared" ca="1" si="25"/>
        <v>1|8|5,1|1|7</v>
      </c>
      <c r="AI49" s="397">
        <f t="shared" ca="1" si="26"/>
        <v>24</v>
      </c>
      <c r="AJ49" s="397" t="str">
        <f t="shared" ca="1" si="27"/>
        <v>1|8|5,1|1|7</v>
      </c>
      <c r="AK49" s="397">
        <f t="shared" ca="1" si="28"/>
        <v>26</v>
      </c>
      <c r="AL49" s="397" t="str">
        <f t="shared" ca="1" si="29"/>
        <v>1|8|5,1|1|8</v>
      </c>
      <c r="AM49" s="397">
        <f t="shared" ca="1" si="30"/>
        <v>28</v>
      </c>
      <c r="AN49" s="397" t="str">
        <f t="shared" ca="1" si="31"/>
        <v>1|8|5,1|1|8</v>
      </c>
      <c r="AO49" s="397">
        <f t="shared" ca="1" si="32"/>
        <v>30</v>
      </c>
      <c r="AP49" s="397" t="str">
        <f t="shared" ca="1" si="33"/>
        <v>1|8|5,1|1|9</v>
      </c>
      <c r="AQ49" s="397">
        <f t="shared" ca="1" si="34"/>
        <v>32</v>
      </c>
      <c r="AR49" s="397" t="str">
        <f t="shared" ca="1" si="35"/>
        <v>1|8|5,1|1|9</v>
      </c>
      <c r="AS49" s="397">
        <f t="shared" ca="1" si="36"/>
        <v>34</v>
      </c>
      <c r="AT49" s="397" t="str">
        <f t="shared" ca="1" si="37"/>
        <v>1|8|5,1|1|10</v>
      </c>
      <c r="AU49" s="397">
        <f t="shared" ca="1" si="38"/>
        <v>36</v>
      </c>
      <c r="AV49" s="397" t="str">
        <f t="shared" ca="1" si="39"/>
        <v>1|8|5,1|1|10</v>
      </c>
      <c r="AW49" s="397">
        <f t="shared" ca="1" si="40"/>
        <v>38</v>
      </c>
      <c r="AX49" s="397" t="str">
        <f t="shared" ca="1" si="41"/>
        <v>1|8|5,1|1|11</v>
      </c>
      <c r="AY49" s="397">
        <f t="shared" ca="1" si="42"/>
        <v>40</v>
      </c>
      <c r="AZ49" s="397" t="str">
        <f t="shared" ca="1" si="43"/>
        <v>1|8|5,1|1|11</v>
      </c>
      <c r="BA49" s="397">
        <f t="shared" ca="1" si="44"/>
        <v>42</v>
      </c>
      <c r="BB49" s="397" t="str">
        <f t="shared" ca="1" si="45"/>
        <v>1|8|5,1|1|12</v>
      </c>
      <c r="BC49" s="397">
        <f t="shared" ca="1" si="46"/>
        <v>44</v>
      </c>
      <c r="BD49" s="397" t="str">
        <f t="shared" ca="1" si="47"/>
        <v>1|8|5,1|1|12</v>
      </c>
      <c r="BE49" s="397">
        <f t="shared" ca="1" si="48"/>
        <v>46</v>
      </c>
      <c r="BF49" s="397" t="str">
        <f t="shared" ca="1" si="49"/>
        <v>1|8|5,1|1|13</v>
      </c>
      <c r="BG49" s="397">
        <f t="shared" ca="1" si="50"/>
        <v>48</v>
      </c>
      <c r="BH49" s="397" t="str">
        <f t="shared" ca="1" si="51"/>
        <v>1|8|5,1|1|13</v>
      </c>
      <c r="BI49" s="397">
        <f t="shared" ca="1" si="52"/>
        <v>50</v>
      </c>
      <c r="BJ49" s="397" t="str">
        <f t="shared" ca="1" si="53"/>
        <v>1|8|5,1|1|14</v>
      </c>
      <c r="BK49" s="397">
        <f t="shared" ca="1" si="54"/>
        <v>0</v>
      </c>
      <c r="BL49" s="397">
        <f t="shared" ca="1" si="55"/>
        <v>0</v>
      </c>
      <c r="BM49" s="397">
        <f t="shared" ca="1" si="56"/>
        <v>0</v>
      </c>
      <c r="BN49" s="397">
        <f t="shared" ca="1" si="57"/>
        <v>0</v>
      </c>
      <c r="BO49" s="397">
        <f t="shared" ca="1" si="58"/>
        <v>0</v>
      </c>
      <c r="BP49" s="397">
        <f t="shared" ca="1" si="59"/>
        <v>0</v>
      </c>
      <c r="BQ49" s="397">
        <f t="shared" ca="1" si="60"/>
        <v>0</v>
      </c>
      <c r="BR49" s="397">
        <f t="shared" ca="1" si="61"/>
        <v>0</v>
      </c>
      <c r="BS49" s="397">
        <f t="shared" ca="1" si="62"/>
        <v>0</v>
      </c>
      <c r="BT49" s="397">
        <f t="shared" ca="1" si="63"/>
        <v>0</v>
      </c>
      <c r="BU49" s="397">
        <f t="shared" ca="1" si="64"/>
        <v>0</v>
      </c>
      <c r="BV49" s="397">
        <f t="shared" ca="1" si="65"/>
        <v>0</v>
      </c>
      <c r="BW49" s="397">
        <f t="shared" ca="1" si="66"/>
        <v>0</v>
      </c>
      <c r="BX49" s="397">
        <f t="shared" ca="1" si="67"/>
        <v>0</v>
      </c>
      <c r="BY49" s="397">
        <f t="shared" ca="1" si="68"/>
        <v>0</v>
      </c>
      <c r="BZ49" s="397">
        <f t="shared" ca="1" si="69"/>
        <v>0</v>
      </c>
      <c r="CA49" s="397">
        <f t="shared" ca="1" si="70"/>
        <v>0</v>
      </c>
      <c r="CB49" s="397">
        <f t="shared" ca="1" si="71"/>
        <v>0</v>
      </c>
      <c r="CC49" s="397">
        <f t="shared" ca="1" si="72"/>
        <v>0</v>
      </c>
      <c r="CD49" s="397">
        <f t="shared" ca="1" si="73"/>
        <v>0</v>
      </c>
      <c r="CE49" s="397">
        <f t="shared" ca="1" si="74"/>
        <v>0</v>
      </c>
      <c r="CF49" s="397">
        <f t="shared" ca="1" si="75"/>
        <v>0</v>
      </c>
      <c r="CG49" s="397">
        <f t="shared" ca="1" si="76"/>
        <v>0</v>
      </c>
      <c r="CH49" s="397">
        <f t="shared" ca="1" si="77"/>
        <v>0</v>
      </c>
      <c r="CI49" s="397">
        <f t="shared" ca="1" si="78"/>
        <v>0</v>
      </c>
      <c r="CJ49" s="397">
        <f t="shared" ca="1" si="79"/>
        <v>0</v>
      </c>
      <c r="CK49" s="397">
        <f t="shared" ca="1" si="80"/>
        <v>0</v>
      </c>
      <c r="CL49" s="397">
        <f t="shared" ca="1" si="81"/>
        <v>0</v>
      </c>
      <c r="CM49" s="397">
        <f t="shared" ca="1" si="82"/>
        <v>0</v>
      </c>
      <c r="CN49" s="397">
        <f t="shared" ca="1" si="83"/>
        <v>0</v>
      </c>
      <c r="CO49" s="397">
        <f t="shared" ca="1" si="84"/>
        <v>0</v>
      </c>
      <c r="CP49" s="397">
        <f t="shared" ca="1" si="85"/>
        <v>0</v>
      </c>
      <c r="CQ49" s="397">
        <f t="shared" ca="1" si="86"/>
        <v>0</v>
      </c>
      <c r="CR49" s="397">
        <f t="shared" ca="1" si="87"/>
        <v>0</v>
      </c>
      <c r="CS49" s="397">
        <f t="shared" ca="1" si="88"/>
        <v>0</v>
      </c>
      <c r="CT49" s="397">
        <f t="shared" ca="1" si="89"/>
        <v>0</v>
      </c>
      <c r="CU49" s="397">
        <f t="shared" ca="1" si="90"/>
        <v>0</v>
      </c>
      <c r="CV49" s="397">
        <f t="shared" ca="1" si="91"/>
        <v>0</v>
      </c>
      <c r="CW49" s="397">
        <f t="shared" ca="1" si="92"/>
        <v>0</v>
      </c>
      <c r="CX49" s="397">
        <f t="shared" ca="1" si="93"/>
        <v>0</v>
      </c>
      <c r="CY49" s="397">
        <f t="shared" ca="1" si="94"/>
        <v>0</v>
      </c>
      <c r="CZ49" s="397">
        <f t="shared" ca="1" si="95"/>
        <v>0</v>
      </c>
      <c r="DA49" s="397">
        <f t="shared" ca="1" si="96"/>
        <v>0</v>
      </c>
      <c r="DB49" s="397">
        <f t="shared" ca="1" si="97"/>
        <v>0</v>
      </c>
      <c r="DC49" s="397">
        <f t="shared" ca="1" si="98"/>
        <v>0</v>
      </c>
      <c r="DD49" s="397">
        <f t="shared" ca="1" si="99"/>
        <v>0</v>
      </c>
      <c r="DE49" s="397">
        <f t="shared" ca="1" si="100"/>
        <v>0</v>
      </c>
      <c r="DF49" s="397">
        <f t="shared" ca="1" si="101"/>
        <v>0</v>
      </c>
      <c r="DG49" s="397">
        <f t="shared" ca="1" si="102"/>
        <v>0</v>
      </c>
      <c r="DH49" s="397">
        <f t="shared" ca="1" si="103"/>
        <v>0</v>
      </c>
      <c r="DJ49" s="125" t="str">
        <f t="shared" ref="DJ49:DK49" si="119">DJ46</f>
        <v>JV</v>
      </c>
      <c r="DK49" s="125" t="str">
        <f t="shared" si="119"/>
        <v>KE</v>
      </c>
      <c r="DL49" s="393">
        <v>10</v>
      </c>
      <c r="DN49" s="84" t="s">
        <v>914</v>
      </c>
      <c r="DR49" s="40" t="s">
        <v>1543</v>
      </c>
      <c r="DS49" s="11">
        <f t="shared" si="0"/>
        <v>1</v>
      </c>
      <c r="DT49" s="11">
        <f t="shared" si="1"/>
        <v>8</v>
      </c>
      <c r="DU49" s="41">
        <v>1</v>
      </c>
      <c r="DV49" s="40" t="s">
        <v>412</v>
      </c>
      <c r="DW49" s="11">
        <f t="shared" si="2"/>
        <v>2</v>
      </c>
      <c r="DX49" s="11">
        <f t="shared" si="3"/>
        <v>1001</v>
      </c>
      <c r="DY49" s="41">
        <v>2</v>
      </c>
    </row>
    <row r="50" spans="1:129" x14ac:dyDescent="0.35">
      <c r="A50" s="125">
        <v>46</v>
      </c>
      <c r="B50" s="125">
        <v>1</v>
      </c>
      <c r="C50" s="125">
        <v>4</v>
      </c>
      <c r="D50" s="125">
        <v>35</v>
      </c>
      <c r="E50" s="125" t="s">
        <v>909</v>
      </c>
      <c r="F50" s="84" t="s">
        <v>953</v>
      </c>
      <c r="G50" s="392" t="s">
        <v>911</v>
      </c>
      <c r="H50" s="84" t="s">
        <v>954</v>
      </c>
      <c r="I50" s="392" t="s">
        <v>913</v>
      </c>
      <c r="K50" s="129">
        <v>80</v>
      </c>
      <c r="M50" s="397">
        <f t="shared" ca="1" si="4"/>
        <v>2</v>
      </c>
      <c r="N50" s="397" t="str">
        <f t="shared" ca="1" si="5"/>
        <v>1|8|5,2|1003|2</v>
      </c>
      <c r="O50" s="397">
        <f t="shared" ca="1" si="6"/>
        <v>4</v>
      </c>
      <c r="P50" s="397" t="str">
        <f t="shared" ca="1" si="7"/>
        <v>1|8|5,2|1003|2</v>
      </c>
      <c r="Q50" s="397">
        <f t="shared" ca="1" si="8"/>
        <v>6</v>
      </c>
      <c r="R50" s="397" t="str">
        <f t="shared" ca="1" si="9"/>
        <v>1|8|5,2|1003|2</v>
      </c>
      <c r="S50" s="397">
        <f t="shared" ca="1" si="10"/>
        <v>8</v>
      </c>
      <c r="T50" s="397" t="str">
        <f t="shared" ca="1" si="11"/>
        <v>1|8|5,2|1003|2</v>
      </c>
      <c r="U50" s="397">
        <f t="shared" ca="1" si="12"/>
        <v>10</v>
      </c>
      <c r="V50" s="397" t="str">
        <f t="shared" ca="1" si="13"/>
        <v>1|8|5,2|1003|2</v>
      </c>
      <c r="W50" s="397">
        <f t="shared" ca="1" si="14"/>
        <v>12</v>
      </c>
      <c r="X50" s="397" t="str">
        <f t="shared" ca="1" si="15"/>
        <v>1|8|5,2|1003|3</v>
      </c>
      <c r="Y50" s="397">
        <f t="shared" ca="1" si="16"/>
        <v>14</v>
      </c>
      <c r="Z50" s="397" t="str">
        <f t="shared" ca="1" si="17"/>
        <v>1|8|5,2|1003|3</v>
      </c>
      <c r="AA50" s="397">
        <f t="shared" ca="1" si="18"/>
        <v>16</v>
      </c>
      <c r="AB50" s="397" t="str">
        <f t="shared" ca="1" si="19"/>
        <v>1|8|5,2|1003|3</v>
      </c>
      <c r="AC50" s="397">
        <f t="shared" ca="1" si="20"/>
        <v>18</v>
      </c>
      <c r="AD50" s="397" t="str">
        <f t="shared" ca="1" si="21"/>
        <v>1|8|5,2|1003|3</v>
      </c>
      <c r="AE50" s="397">
        <f t="shared" ca="1" si="22"/>
        <v>20</v>
      </c>
      <c r="AF50" s="397" t="str">
        <f t="shared" ca="1" si="23"/>
        <v>1|8|5,2|1003|3</v>
      </c>
      <c r="AG50" s="397">
        <f t="shared" ca="1" si="24"/>
        <v>22</v>
      </c>
      <c r="AH50" s="397" t="str">
        <f t="shared" ca="1" si="25"/>
        <v>1|8|5,2|1003|4</v>
      </c>
      <c r="AI50" s="397">
        <f t="shared" ca="1" si="26"/>
        <v>24</v>
      </c>
      <c r="AJ50" s="397" t="str">
        <f t="shared" ca="1" si="27"/>
        <v>1|8|5,2|1003|4</v>
      </c>
      <c r="AK50" s="397">
        <f t="shared" ca="1" si="28"/>
        <v>26</v>
      </c>
      <c r="AL50" s="397" t="str">
        <f t="shared" ca="1" si="29"/>
        <v>1|8|5,2|1003|4</v>
      </c>
      <c r="AM50" s="397">
        <f t="shared" ca="1" si="30"/>
        <v>28</v>
      </c>
      <c r="AN50" s="397" t="str">
        <f t="shared" ca="1" si="31"/>
        <v>1|8|5,2|1003|4</v>
      </c>
      <c r="AO50" s="397">
        <f t="shared" ca="1" si="32"/>
        <v>30</v>
      </c>
      <c r="AP50" s="397" t="str">
        <f t="shared" ca="1" si="33"/>
        <v>1|8|5,2|1003|4</v>
      </c>
      <c r="AQ50" s="397">
        <f t="shared" ca="1" si="34"/>
        <v>32</v>
      </c>
      <c r="AR50" s="397" t="str">
        <f t="shared" ca="1" si="35"/>
        <v>1|8|5,2|1003|5</v>
      </c>
      <c r="AS50" s="397">
        <f t="shared" ca="1" si="36"/>
        <v>34</v>
      </c>
      <c r="AT50" s="397" t="str">
        <f t="shared" ca="1" si="37"/>
        <v>1|8|5,2|1003|5</v>
      </c>
      <c r="AU50" s="397">
        <f t="shared" ca="1" si="38"/>
        <v>36</v>
      </c>
      <c r="AV50" s="397" t="str">
        <f t="shared" ca="1" si="39"/>
        <v>1|8|5,2|1003|5</v>
      </c>
      <c r="AW50" s="397">
        <f t="shared" ca="1" si="40"/>
        <v>38</v>
      </c>
      <c r="AX50" s="397" t="str">
        <f t="shared" ca="1" si="41"/>
        <v>1|8|5,2|1003|5</v>
      </c>
      <c r="AY50" s="397">
        <f t="shared" ca="1" si="42"/>
        <v>40</v>
      </c>
      <c r="AZ50" s="397" t="str">
        <f t="shared" ca="1" si="43"/>
        <v>1|8|5,2|1003|5</v>
      </c>
      <c r="BA50" s="397">
        <f t="shared" ca="1" si="44"/>
        <v>42</v>
      </c>
      <c r="BB50" s="397" t="str">
        <f t="shared" ca="1" si="45"/>
        <v>1|8|5,2|1003|6</v>
      </c>
      <c r="BC50" s="397">
        <f t="shared" ca="1" si="46"/>
        <v>44</v>
      </c>
      <c r="BD50" s="397" t="str">
        <f t="shared" ca="1" si="47"/>
        <v>1|8|5,2|1003|6</v>
      </c>
      <c r="BE50" s="397">
        <f t="shared" ca="1" si="48"/>
        <v>46</v>
      </c>
      <c r="BF50" s="397" t="str">
        <f t="shared" ca="1" si="49"/>
        <v>1|8|5,2|1003|6</v>
      </c>
      <c r="BG50" s="397">
        <f t="shared" ca="1" si="50"/>
        <v>48</v>
      </c>
      <c r="BH50" s="397" t="str">
        <f t="shared" ca="1" si="51"/>
        <v>1|8|5,2|1003|6</v>
      </c>
      <c r="BI50" s="397">
        <f t="shared" ca="1" si="52"/>
        <v>50</v>
      </c>
      <c r="BJ50" s="397" t="str">
        <f t="shared" ca="1" si="53"/>
        <v>1|8|5,2|1003|6</v>
      </c>
      <c r="BK50" s="397">
        <f t="shared" ca="1" si="54"/>
        <v>0</v>
      </c>
      <c r="BL50" s="397">
        <f t="shared" ca="1" si="55"/>
        <v>0</v>
      </c>
      <c r="BM50" s="397">
        <f t="shared" ca="1" si="56"/>
        <v>0</v>
      </c>
      <c r="BN50" s="397">
        <f t="shared" ca="1" si="57"/>
        <v>0</v>
      </c>
      <c r="BO50" s="397">
        <f t="shared" ca="1" si="58"/>
        <v>0</v>
      </c>
      <c r="BP50" s="397">
        <f t="shared" ca="1" si="59"/>
        <v>0</v>
      </c>
      <c r="BQ50" s="397">
        <f t="shared" ca="1" si="60"/>
        <v>0</v>
      </c>
      <c r="BR50" s="397">
        <f t="shared" ca="1" si="61"/>
        <v>0</v>
      </c>
      <c r="BS50" s="397">
        <f t="shared" ca="1" si="62"/>
        <v>0</v>
      </c>
      <c r="BT50" s="397">
        <f t="shared" ca="1" si="63"/>
        <v>0</v>
      </c>
      <c r="BU50" s="397">
        <f t="shared" ca="1" si="64"/>
        <v>0</v>
      </c>
      <c r="BV50" s="397">
        <f t="shared" ca="1" si="65"/>
        <v>0</v>
      </c>
      <c r="BW50" s="397">
        <f t="shared" ca="1" si="66"/>
        <v>0</v>
      </c>
      <c r="BX50" s="397">
        <f t="shared" ca="1" si="67"/>
        <v>0</v>
      </c>
      <c r="BY50" s="397">
        <f t="shared" ca="1" si="68"/>
        <v>0</v>
      </c>
      <c r="BZ50" s="397">
        <f t="shared" ca="1" si="69"/>
        <v>0</v>
      </c>
      <c r="CA50" s="397">
        <f t="shared" ca="1" si="70"/>
        <v>0</v>
      </c>
      <c r="CB50" s="397">
        <f t="shared" ca="1" si="71"/>
        <v>0</v>
      </c>
      <c r="CC50" s="397">
        <f t="shared" ca="1" si="72"/>
        <v>0</v>
      </c>
      <c r="CD50" s="397">
        <f t="shared" ca="1" si="73"/>
        <v>0</v>
      </c>
      <c r="CE50" s="397">
        <f t="shared" ca="1" si="74"/>
        <v>0</v>
      </c>
      <c r="CF50" s="397">
        <f t="shared" ca="1" si="75"/>
        <v>0</v>
      </c>
      <c r="CG50" s="397">
        <f t="shared" ca="1" si="76"/>
        <v>0</v>
      </c>
      <c r="CH50" s="397">
        <f t="shared" ca="1" si="77"/>
        <v>0</v>
      </c>
      <c r="CI50" s="397">
        <f t="shared" ca="1" si="78"/>
        <v>0</v>
      </c>
      <c r="CJ50" s="397">
        <f t="shared" ca="1" si="79"/>
        <v>0</v>
      </c>
      <c r="CK50" s="397">
        <f t="shared" ca="1" si="80"/>
        <v>0</v>
      </c>
      <c r="CL50" s="397">
        <f t="shared" ca="1" si="81"/>
        <v>0</v>
      </c>
      <c r="CM50" s="397">
        <f t="shared" ca="1" si="82"/>
        <v>0</v>
      </c>
      <c r="CN50" s="397">
        <f t="shared" ca="1" si="83"/>
        <v>0</v>
      </c>
      <c r="CO50" s="397">
        <f t="shared" ca="1" si="84"/>
        <v>0</v>
      </c>
      <c r="CP50" s="397">
        <f t="shared" ca="1" si="85"/>
        <v>0</v>
      </c>
      <c r="CQ50" s="397">
        <f t="shared" ca="1" si="86"/>
        <v>0</v>
      </c>
      <c r="CR50" s="397">
        <f t="shared" ca="1" si="87"/>
        <v>0</v>
      </c>
      <c r="CS50" s="397">
        <f t="shared" ca="1" si="88"/>
        <v>0</v>
      </c>
      <c r="CT50" s="397">
        <f t="shared" ca="1" si="89"/>
        <v>0</v>
      </c>
      <c r="CU50" s="397">
        <f t="shared" ca="1" si="90"/>
        <v>0</v>
      </c>
      <c r="CV50" s="397">
        <f t="shared" ca="1" si="91"/>
        <v>0</v>
      </c>
      <c r="CW50" s="397">
        <f t="shared" ca="1" si="92"/>
        <v>0</v>
      </c>
      <c r="CX50" s="397">
        <f t="shared" ca="1" si="93"/>
        <v>0</v>
      </c>
      <c r="CY50" s="397">
        <f t="shared" ca="1" si="94"/>
        <v>0</v>
      </c>
      <c r="CZ50" s="397">
        <f t="shared" ca="1" si="95"/>
        <v>0</v>
      </c>
      <c r="DA50" s="397">
        <f t="shared" ca="1" si="96"/>
        <v>0</v>
      </c>
      <c r="DB50" s="397">
        <f t="shared" ca="1" si="97"/>
        <v>0</v>
      </c>
      <c r="DC50" s="397">
        <f t="shared" ca="1" si="98"/>
        <v>0</v>
      </c>
      <c r="DD50" s="397">
        <f t="shared" ca="1" si="99"/>
        <v>0</v>
      </c>
      <c r="DE50" s="397">
        <f t="shared" ca="1" si="100"/>
        <v>0</v>
      </c>
      <c r="DF50" s="397">
        <f t="shared" ca="1" si="101"/>
        <v>0</v>
      </c>
      <c r="DG50" s="397">
        <f t="shared" ca="1" si="102"/>
        <v>0</v>
      </c>
      <c r="DH50" s="397">
        <f t="shared" ca="1" si="103"/>
        <v>0</v>
      </c>
      <c r="DJ50" s="125" t="str">
        <f t="shared" ref="DJ50:DK50" si="120">DJ47</f>
        <v>KG</v>
      </c>
      <c r="DK50" s="125" t="str">
        <f t="shared" si="120"/>
        <v>KP</v>
      </c>
      <c r="DL50" s="393">
        <v>10</v>
      </c>
      <c r="DN50" s="84" t="s">
        <v>914</v>
      </c>
      <c r="DR50" s="40" t="s">
        <v>1544</v>
      </c>
      <c r="DS50" s="11">
        <f t="shared" si="0"/>
        <v>1</v>
      </c>
      <c r="DT50" s="11">
        <f t="shared" si="1"/>
        <v>8</v>
      </c>
      <c r="DU50" s="41">
        <v>1</v>
      </c>
      <c r="DV50" s="40" t="s">
        <v>412</v>
      </c>
      <c r="DW50" s="11">
        <f t="shared" si="2"/>
        <v>2</v>
      </c>
      <c r="DX50" s="11">
        <f t="shared" si="3"/>
        <v>1001</v>
      </c>
      <c r="DY50" s="41">
        <v>2</v>
      </c>
    </row>
    <row r="51" spans="1:129" x14ac:dyDescent="0.35">
      <c r="A51" s="125">
        <v>47</v>
      </c>
      <c r="B51" s="125">
        <v>1</v>
      </c>
      <c r="C51" s="125">
        <v>4</v>
      </c>
      <c r="D51" s="125">
        <v>35</v>
      </c>
      <c r="E51" s="125" t="s">
        <v>909</v>
      </c>
      <c r="F51" s="84" t="s">
        <v>955</v>
      </c>
      <c r="G51" s="392" t="s">
        <v>911</v>
      </c>
      <c r="H51" s="84" t="s">
        <v>956</v>
      </c>
      <c r="I51" s="392" t="s">
        <v>913</v>
      </c>
      <c r="K51" s="129">
        <v>81</v>
      </c>
      <c r="M51" s="397">
        <f t="shared" ca="1" si="4"/>
        <v>2</v>
      </c>
      <c r="N51" s="397" t="str">
        <f t="shared" ca="1" si="5"/>
        <v>1|8|5,1|2|5000</v>
      </c>
      <c r="O51" s="397">
        <f t="shared" ca="1" si="6"/>
        <v>4</v>
      </c>
      <c r="P51" s="397" t="str">
        <f t="shared" ca="1" si="7"/>
        <v>1|8|5,1|2|10000</v>
      </c>
      <c r="Q51" s="397">
        <f t="shared" ca="1" si="8"/>
        <v>6</v>
      </c>
      <c r="R51" s="397" t="str">
        <f t="shared" ca="1" si="9"/>
        <v>1|8|5,1|2|15000</v>
      </c>
      <c r="S51" s="397">
        <f t="shared" ca="1" si="10"/>
        <v>8</v>
      </c>
      <c r="T51" s="397" t="str">
        <f t="shared" ca="1" si="11"/>
        <v>1|8|5,1|2|20000</v>
      </c>
      <c r="U51" s="397">
        <f t="shared" ca="1" si="12"/>
        <v>10</v>
      </c>
      <c r="V51" s="397" t="str">
        <f t="shared" ca="1" si="13"/>
        <v>1|8|5,1|2|25000</v>
      </c>
      <c r="W51" s="397">
        <f t="shared" ca="1" si="14"/>
        <v>12</v>
      </c>
      <c r="X51" s="397" t="str">
        <f t="shared" ca="1" si="15"/>
        <v>1|8|5,1|2|30000</v>
      </c>
      <c r="Y51" s="397">
        <f t="shared" ca="1" si="16"/>
        <v>14</v>
      </c>
      <c r="Z51" s="397" t="str">
        <f t="shared" ca="1" si="17"/>
        <v>1|8|5,1|2|35000</v>
      </c>
      <c r="AA51" s="397">
        <f t="shared" ca="1" si="18"/>
        <v>16</v>
      </c>
      <c r="AB51" s="397" t="str">
        <f t="shared" ca="1" si="19"/>
        <v>1|8|5,1|2|40000</v>
      </c>
      <c r="AC51" s="397">
        <f t="shared" ca="1" si="20"/>
        <v>18</v>
      </c>
      <c r="AD51" s="397" t="str">
        <f t="shared" ca="1" si="21"/>
        <v>1|8|5,1|2|45000</v>
      </c>
      <c r="AE51" s="397">
        <f t="shared" ca="1" si="22"/>
        <v>20</v>
      </c>
      <c r="AF51" s="397" t="str">
        <f t="shared" ca="1" si="23"/>
        <v>1|8|5,1|2|50000</v>
      </c>
      <c r="AG51" s="397">
        <f t="shared" ca="1" si="24"/>
        <v>22</v>
      </c>
      <c r="AH51" s="397" t="str">
        <f t="shared" ca="1" si="25"/>
        <v>1|8|5,1|2|55000</v>
      </c>
      <c r="AI51" s="397">
        <f t="shared" ca="1" si="26"/>
        <v>24</v>
      </c>
      <c r="AJ51" s="397" t="str">
        <f t="shared" ca="1" si="27"/>
        <v>1|8|5,1|2|60000</v>
      </c>
      <c r="AK51" s="397">
        <f t="shared" ca="1" si="28"/>
        <v>26</v>
      </c>
      <c r="AL51" s="397" t="str">
        <f t="shared" ca="1" si="29"/>
        <v>1|8|5,1|2|65000</v>
      </c>
      <c r="AM51" s="397">
        <f t="shared" ca="1" si="30"/>
        <v>28</v>
      </c>
      <c r="AN51" s="397" t="str">
        <f t="shared" ca="1" si="31"/>
        <v>1|8|5,1|2|70000</v>
      </c>
      <c r="AO51" s="397">
        <f t="shared" ca="1" si="32"/>
        <v>30</v>
      </c>
      <c r="AP51" s="397" t="str">
        <f t="shared" ca="1" si="33"/>
        <v>1|8|5,1|2|75000</v>
      </c>
      <c r="AQ51" s="397">
        <f t="shared" ca="1" si="34"/>
        <v>32</v>
      </c>
      <c r="AR51" s="397" t="str">
        <f t="shared" ca="1" si="35"/>
        <v>1|8|5,1|2|80000</v>
      </c>
      <c r="AS51" s="397">
        <f t="shared" ca="1" si="36"/>
        <v>34</v>
      </c>
      <c r="AT51" s="397" t="str">
        <f t="shared" ca="1" si="37"/>
        <v>1|8|5,1|2|85000</v>
      </c>
      <c r="AU51" s="397">
        <f t="shared" ca="1" si="38"/>
        <v>36</v>
      </c>
      <c r="AV51" s="397" t="str">
        <f t="shared" ca="1" si="39"/>
        <v>1|8|5,1|2|90000</v>
      </c>
      <c r="AW51" s="397">
        <f t="shared" ca="1" si="40"/>
        <v>38</v>
      </c>
      <c r="AX51" s="397" t="str">
        <f t="shared" ca="1" si="41"/>
        <v>1|8|5,1|2|95000</v>
      </c>
      <c r="AY51" s="397">
        <f t="shared" ca="1" si="42"/>
        <v>40</v>
      </c>
      <c r="AZ51" s="397" t="str">
        <f t="shared" ca="1" si="43"/>
        <v>1|8|5,1|2|100000</v>
      </c>
      <c r="BA51" s="397">
        <f t="shared" ca="1" si="44"/>
        <v>42</v>
      </c>
      <c r="BB51" s="397" t="str">
        <f t="shared" ca="1" si="45"/>
        <v>1|8|5,1|2|105000</v>
      </c>
      <c r="BC51" s="397">
        <f t="shared" ca="1" si="46"/>
        <v>44</v>
      </c>
      <c r="BD51" s="397" t="str">
        <f t="shared" ca="1" si="47"/>
        <v>1|8|5,1|2|110000</v>
      </c>
      <c r="BE51" s="397">
        <f t="shared" ca="1" si="48"/>
        <v>46</v>
      </c>
      <c r="BF51" s="397" t="str">
        <f t="shared" ca="1" si="49"/>
        <v>1|8|5,1|2|115000</v>
      </c>
      <c r="BG51" s="397">
        <f t="shared" ca="1" si="50"/>
        <v>48</v>
      </c>
      <c r="BH51" s="397" t="str">
        <f t="shared" ca="1" si="51"/>
        <v>1|8|5,1|2|120000</v>
      </c>
      <c r="BI51" s="397">
        <f t="shared" ca="1" si="52"/>
        <v>50</v>
      </c>
      <c r="BJ51" s="397" t="str">
        <f t="shared" ca="1" si="53"/>
        <v>1|8|5,1|2|125000</v>
      </c>
      <c r="BK51" s="397">
        <f t="shared" ca="1" si="54"/>
        <v>0</v>
      </c>
      <c r="BL51" s="397">
        <f t="shared" ca="1" si="55"/>
        <v>0</v>
      </c>
      <c r="BM51" s="397">
        <f t="shared" ca="1" si="56"/>
        <v>0</v>
      </c>
      <c r="BN51" s="397">
        <f t="shared" ca="1" si="57"/>
        <v>0</v>
      </c>
      <c r="BO51" s="397">
        <f t="shared" ca="1" si="58"/>
        <v>0</v>
      </c>
      <c r="BP51" s="397">
        <f t="shared" ca="1" si="59"/>
        <v>0</v>
      </c>
      <c r="BQ51" s="397">
        <f t="shared" ca="1" si="60"/>
        <v>0</v>
      </c>
      <c r="BR51" s="397">
        <f t="shared" ca="1" si="61"/>
        <v>0</v>
      </c>
      <c r="BS51" s="397">
        <f t="shared" ca="1" si="62"/>
        <v>0</v>
      </c>
      <c r="BT51" s="397">
        <f t="shared" ca="1" si="63"/>
        <v>0</v>
      </c>
      <c r="BU51" s="397">
        <f t="shared" ca="1" si="64"/>
        <v>0</v>
      </c>
      <c r="BV51" s="397">
        <f t="shared" ca="1" si="65"/>
        <v>0</v>
      </c>
      <c r="BW51" s="397">
        <f t="shared" ca="1" si="66"/>
        <v>0</v>
      </c>
      <c r="BX51" s="397">
        <f t="shared" ca="1" si="67"/>
        <v>0</v>
      </c>
      <c r="BY51" s="397">
        <f t="shared" ca="1" si="68"/>
        <v>0</v>
      </c>
      <c r="BZ51" s="397">
        <f t="shared" ca="1" si="69"/>
        <v>0</v>
      </c>
      <c r="CA51" s="397">
        <f t="shared" ca="1" si="70"/>
        <v>0</v>
      </c>
      <c r="CB51" s="397">
        <f t="shared" ca="1" si="71"/>
        <v>0</v>
      </c>
      <c r="CC51" s="397">
        <f t="shared" ca="1" si="72"/>
        <v>0</v>
      </c>
      <c r="CD51" s="397">
        <f t="shared" ca="1" si="73"/>
        <v>0</v>
      </c>
      <c r="CE51" s="397">
        <f t="shared" ca="1" si="74"/>
        <v>0</v>
      </c>
      <c r="CF51" s="397">
        <f t="shared" ca="1" si="75"/>
        <v>0</v>
      </c>
      <c r="CG51" s="397">
        <f t="shared" ca="1" si="76"/>
        <v>0</v>
      </c>
      <c r="CH51" s="397">
        <f t="shared" ca="1" si="77"/>
        <v>0</v>
      </c>
      <c r="CI51" s="397">
        <f t="shared" ca="1" si="78"/>
        <v>0</v>
      </c>
      <c r="CJ51" s="397">
        <f t="shared" ca="1" si="79"/>
        <v>0</v>
      </c>
      <c r="CK51" s="397">
        <f t="shared" ca="1" si="80"/>
        <v>0</v>
      </c>
      <c r="CL51" s="397">
        <f t="shared" ca="1" si="81"/>
        <v>0</v>
      </c>
      <c r="CM51" s="397">
        <f t="shared" ca="1" si="82"/>
        <v>0</v>
      </c>
      <c r="CN51" s="397">
        <f t="shared" ca="1" si="83"/>
        <v>0</v>
      </c>
      <c r="CO51" s="397">
        <f t="shared" ca="1" si="84"/>
        <v>0</v>
      </c>
      <c r="CP51" s="397">
        <f t="shared" ca="1" si="85"/>
        <v>0</v>
      </c>
      <c r="CQ51" s="397">
        <f t="shared" ca="1" si="86"/>
        <v>0</v>
      </c>
      <c r="CR51" s="397">
        <f t="shared" ca="1" si="87"/>
        <v>0</v>
      </c>
      <c r="CS51" s="397">
        <f t="shared" ca="1" si="88"/>
        <v>0</v>
      </c>
      <c r="CT51" s="397">
        <f t="shared" ca="1" si="89"/>
        <v>0</v>
      </c>
      <c r="CU51" s="397">
        <f t="shared" ca="1" si="90"/>
        <v>0</v>
      </c>
      <c r="CV51" s="397">
        <f t="shared" ca="1" si="91"/>
        <v>0</v>
      </c>
      <c r="CW51" s="397">
        <f t="shared" ca="1" si="92"/>
        <v>0</v>
      </c>
      <c r="CX51" s="397">
        <f t="shared" ca="1" si="93"/>
        <v>0</v>
      </c>
      <c r="CY51" s="397">
        <f t="shared" ca="1" si="94"/>
        <v>0</v>
      </c>
      <c r="CZ51" s="397">
        <f t="shared" ca="1" si="95"/>
        <v>0</v>
      </c>
      <c r="DA51" s="397">
        <f t="shared" ca="1" si="96"/>
        <v>0</v>
      </c>
      <c r="DB51" s="397">
        <f t="shared" ca="1" si="97"/>
        <v>0</v>
      </c>
      <c r="DC51" s="397">
        <f t="shared" ca="1" si="98"/>
        <v>0</v>
      </c>
      <c r="DD51" s="397">
        <f t="shared" ca="1" si="99"/>
        <v>0</v>
      </c>
      <c r="DE51" s="397">
        <f t="shared" ca="1" si="100"/>
        <v>0</v>
      </c>
      <c r="DF51" s="397">
        <f t="shared" ca="1" si="101"/>
        <v>0</v>
      </c>
      <c r="DG51" s="397">
        <f t="shared" ca="1" si="102"/>
        <v>0</v>
      </c>
      <c r="DH51" s="397">
        <f t="shared" ca="1" si="103"/>
        <v>0</v>
      </c>
      <c r="DJ51" s="125" t="str">
        <f t="shared" ref="DJ51:DK51" si="121">DJ48</f>
        <v>JK</v>
      </c>
      <c r="DK51" s="125" t="str">
        <f t="shared" si="121"/>
        <v>JT</v>
      </c>
      <c r="DL51" s="393">
        <v>10</v>
      </c>
      <c r="DN51" s="84" t="s">
        <v>914</v>
      </c>
      <c r="DR51" s="40" t="s">
        <v>1545</v>
      </c>
      <c r="DS51" s="11">
        <f t="shared" si="0"/>
        <v>1</v>
      </c>
      <c r="DT51" s="11">
        <f t="shared" si="1"/>
        <v>8</v>
      </c>
      <c r="DU51" s="41">
        <v>1</v>
      </c>
      <c r="DV51" s="40" t="s">
        <v>412</v>
      </c>
      <c r="DW51" s="11">
        <f t="shared" si="2"/>
        <v>2</v>
      </c>
      <c r="DX51" s="11">
        <f t="shared" si="3"/>
        <v>1001</v>
      </c>
      <c r="DY51" s="41">
        <v>2</v>
      </c>
    </row>
    <row r="52" spans="1:129" x14ac:dyDescent="0.35">
      <c r="A52" s="125">
        <v>48</v>
      </c>
      <c r="B52" s="125">
        <v>1</v>
      </c>
      <c r="C52" s="125">
        <v>4</v>
      </c>
      <c r="D52" s="125">
        <v>35</v>
      </c>
      <c r="E52" s="125" t="s">
        <v>909</v>
      </c>
      <c r="F52" s="84" t="s">
        <v>957</v>
      </c>
      <c r="G52" s="392" t="s">
        <v>911</v>
      </c>
      <c r="H52" s="84" t="s">
        <v>958</v>
      </c>
      <c r="I52" s="392" t="s">
        <v>913</v>
      </c>
      <c r="K52" s="129">
        <v>82</v>
      </c>
      <c r="M52" s="397">
        <f t="shared" ca="1" si="4"/>
        <v>2</v>
      </c>
      <c r="N52" s="397" t="str">
        <f t="shared" ca="1" si="5"/>
        <v>1|8|5,1|1|2</v>
      </c>
      <c r="O52" s="397">
        <f t="shared" ca="1" si="6"/>
        <v>4</v>
      </c>
      <c r="P52" s="397" t="str">
        <f t="shared" ca="1" si="7"/>
        <v>1|8|5,1|1|2</v>
      </c>
      <c r="Q52" s="397">
        <f t="shared" ca="1" si="8"/>
        <v>6</v>
      </c>
      <c r="R52" s="397" t="str">
        <f t="shared" ca="1" si="9"/>
        <v>1|8|5,1|1|3</v>
      </c>
      <c r="S52" s="397">
        <f t="shared" ca="1" si="10"/>
        <v>8</v>
      </c>
      <c r="T52" s="397" t="str">
        <f t="shared" ca="1" si="11"/>
        <v>1|8|5,1|1|3</v>
      </c>
      <c r="U52" s="397">
        <f t="shared" ca="1" si="12"/>
        <v>10</v>
      </c>
      <c r="V52" s="397" t="str">
        <f t="shared" ca="1" si="13"/>
        <v>1|8|5,1|1|4</v>
      </c>
      <c r="W52" s="397">
        <f t="shared" ca="1" si="14"/>
        <v>12</v>
      </c>
      <c r="X52" s="397" t="str">
        <f t="shared" ca="1" si="15"/>
        <v>1|8|5,1|1|4</v>
      </c>
      <c r="Y52" s="397">
        <f t="shared" ca="1" si="16"/>
        <v>14</v>
      </c>
      <c r="Z52" s="397" t="str">
        <f t="shared" ca="1" si="17"/>
        <v>1|8|5,1|1|5</v>
      </c>
      <c r="AA52" s="397">
        <f t="shared" ca="1" si="18"/>
        <v>16</v>
      </c>
      <c r="AB52" s="397" t="str">
        <f t="shared" ca="1" si="19"/>
        <v>1|8|5,1|1|5</v>
      </c>
      <c r="AC52" s="397">
        <f t="shared" ca="1" si="20"/>
        <v>18</v>
      </c>
      <c r="AD52" s="397" t="str">
        <f t="shared" ca="1" si="21"/>
        <v>1|8|5,1|1|6</v>
      </c>
      <c r="AE52" s="397">
        <f t="shared" ca="1" si="22"/>
        <v>20</v>
      </c>
      <c r="AF52" s="397" t="str">
        <f t="shared" ca="1" si="23"/>
        <v>1|8|5,1|1|6</v>
      </c>
      <c r="AG52" s="397">
        <f t="shared" ca="1" si="24"/>
        <v>22</v>
      </c>
      <c r="AH52" s="397" t="str">
        <f t="shared" ca="1" si="25"/>
        <v>1|8|5,1|1|7</v>
      </c>
      <c r="AI52" s="397">
        <f t="shared" ca="1" si="26"/>
        <v>24</v>
      </c>
      <c r="AJ52" s="397" t="str">
        <f t="shared" ca="1" si="27"/>
        <v>1|8|5,1|1|7</v>
      </c>
      <c r="AK52" s="397">
        <f t="shared" ca="1" si="28"/>
        <v>26</v>
      </c>
      <c r="AL52" s="397" t="str">
        <f t="shared" ca="1" si="29"/>
        <v>1|8|5,1|1|8</v>
      </c>
      <c r="AM52" s="397">
        <f t="shared" ca="1" si="30"/>
        <v>28</v>
      </c>
      <c r="AN52" s="397" t="str">
        <f t="shared" ca="1" si="31"/>
        <v>1|8|5,1|1|8</v>
      </c>
      <c r="AO52" s="397">
        <f t="shared" ca="1" si="32"/>
        <v>30</v>
      </c>
      <c r="AP52" s="397" t="str">
        <f t="shared" ca="1" si="33"/>
        <v>1|8|5,1|1|9</v>
      </c>
      <c r="AQ52" s="397">
        <f t="shared" ca="1" si="34"/>
        <v>32</v>
      </c>
      <c r="AR52" s="397" t="str">
        <f t="shared" ca="1" si="35"/>
        <v>1|8|5,1|1|9</v>
      </c>
      <c r="AS52" s="397">
        <f t="shared" ca="1" si="36"/>
        <v>34</v>
      </c>
      <c r="AT52" s="397" t="str">
        <f t="shared" ca="1" si="37"/>
        <v>1|8|5,1|1|10</v>
      </c>
      <c r="AU52" s="397">
        <f t="shared" ca="1" si="38"/>
        <v>36</v>
      </c>
      <c r="AV52" s="397" t="str">
        <f t="shared" ca="1" si="39"/>
        <v>1|8|5,1|1|10</v>
      </c>
      <c r="AW52" s="397">
        <f t="shared" ca="1" si="40"/>
        <v>38</v>
      </c>
      <c r="AX52" s="397" t="str">
        <f t="shared" ca="1" si="41"/>
        <v>1|8|5,1|1|11</v>
      </c>
      <c r="AY52" s="397">
        <f t="shared" ca="1" si="42"/>
        <v>40</v>
      </c>
      <c r="AZ52" s="397" t="str">
        <f t="shared" ca="1" si="43"/>
        <v>1|8|5,1|1|11</v>
      </c>
      <c r="BA52" s="397">
        <f t="shared" ca="1" si="44"/>
        <v>42</v>
      </c>
      <c r="BB52" s="397" t="str">
        <f t="shared" ca="1" si="45"/>
        <v>1|8|5,1|1|12</v>
      </c>
      <c r="BC52" s="397">
        <f t="shared" ca="1" si="46"/>
        <v>44</v>
      </c>
      <c r="BD52" s="397" t="str">
        <f t="shared" ca="1" si="47"/>
        <v>1|8|5,1|1|12</v>
      </c>
      <c r="BE52" s="397">
        <f t="shared" ca="1" si="48"/>
        <v>46</v>
      </c>
      <c r="BF52" s="397" t="str">
        <f t="shared" ca="1" si="49"/>
        <v>1|8|5,1|1|13</v>
      </c>
      <c r="BG52" s="397">
        <f t="shared" ca="1" si="50"/>
        <v>48</v>
      </c>
      <c r="BH52" s="397" t="str">
        <f t="shared" ca="1" si="51"/>
        <v>1|8|5,1|1|13</v>
      </c>
      <c r="BI52" s="397">
        <f t="shared" ca="1" si="52"/>
        <v>50</v>
      </c>
      <c r="BJ52" s="397" t="str">
        <f t="shared" ca="1" si="53"/>
        <v>1|8|5,1|1|14</v>
      </c>
      <c r="BK52" s="397">
        <f t="shared" ca="1" si="54"/>
        <v>0</v>
      </c>
      <c r="BL52" s="397">
        <f t="shared" ca="1" si="55"/>
        <v>0</v>
      </c>
      <c r="BM52" s="397">
        <f t="shared" ca="1" si="56"/>
        <v>0</v>
      </c>
      <c r="BN52" s="397">
        <f t="shared" ca="1" si="57"/>
        <v>0</v>
      </c>
      <c r="BO52" s="397">
        <f t="shared" ca="1" si="58"/>
        <v>0</v>
      </c>
      <c r="BP52" s="397">
        <f t="shared" ca="1" si="59"/>
        <v>0</v>
      </c>
      <c r="BQ52" s="397">
        <f t="shared" ca="1" si="60"/>
        <v>0</v>
      </c>
      <c r="BR52" s="397">
        <f t="shared" ca="1" si="61"/>
        <v>0</v>
      </c>
      <c r="BS52" s="397">
        <f t="shared" ca="1" si="62"/>
        <v>0</v>
      </c>
      <c r="BT52" s="397">
        <f t="shared" ca="1" si="63"/>
        <v>0</v>
      </c>
      <c r="BU52" s="397">
        <f t="shared" ca="1" si="64"/>
        <v>0</v>
      </c>
      <c r="BV52" s="397">
        <f t="shared" ca="1" si="65"/>
        <v>0</v>
      </c>
      <c r="BW52" s="397">
        <f t="shared" ca="1" si="66"/>
        <v>0</v>
      </c>
      <c r="BX52" s="397">
        <f t="shared" ca="1" si="67"/>
        <v>0</v>
      </c>
      <c r="BY52" s="397">
        <f t="shared" ca="1" si="68"/>
        <v>0</v>
      </c>
      <c r="BZ52" s="397">
        <f t="shared" ca="1" si="69"/>
        <v>0</v>
      </c>
      <c r="CA52" s="397">
        <f t="shared" ca="1" si="70"/>
        <v>0</v>
      </c>
      <c r="CB52" s="397">
        <f t="shared" ca="1" si="71"/>
        <v>0</v>
      </c>
      <c r="CC52" s="397">
        <f t="shared" ca="1" si="72"/>
        <v>0</v>
      </c>
      <c r="CD52" s="397">
        <f t="shared" ca="1" si="73"/>
        <v>0</v>
      </c>
      <c r="CE52" s="397">
        <f t="shared" ca="1" si="74"/>
        <v>0</v>
      </c>
      <c r="CF52" s="397">
        <f t="shared" ca="1" si="75"/>
        <v>0</v>
      </c>
      <c r="CG52" s="397">
        <f t="shared" ca="1" si="76"/>
        <v>0</v>
      </c>
      <c r="CH52" s="397">
        <f t="shared" ca="1" si="77"/>
        <v>0</v>
      </c>
      <c r="CI52" s="397">
        <f t="shared" ca="1" si="78"/>
        <v>0</v>
      </c>
      <c r="CJ52" s="397">
        <f t="shared" ca="1" si="79"/>
        <v>0</v>
      </c>
      <c r="CK52" s="397">
        <f t="shared" ca="1" si="80"/>
        <v>0</v>
      </c>
      <c r="CL52" s="397">
        <f t="shared" ca="1" si="81"/>
        <v>0</v>
      </c>
      <c r="CM52" s="397">
        <f t="shared" ca="1" si="82"/>
        <v>0</v>
      </c>
      <c r="CN52" s="397">
        <f t="shared" ca="1" si="83"/>
        <v>0</v>
      </c>
      <c r="CO52" s="397">
        <f t="shared" ca="1" si="84"/>
        <v>0</v>
      </c>
      <c r="CP52" s="397">
        <f t="shared" ca="1" si="85"/>
        <v>0</v>
      </c>
      <c r="CQ52" s="397">
        <f t="shared" ca="1" si="86"/>
        <v>0</v>
      </c>
      <c r="CR52" s="397">
        <f t="shared" ca="1" si="87"/>
        <v>0</v>
      </c>
      <c r="CS52" s="397">
        <f t="shared" ca="1" si="88"/>
        <v>0</v>
      </c>
      <c r="CT52" s="397">
        <f t="shared" ca="1" si="89"/>
        <v>0</v>
      </c>
      <c r="CU52" s="397">
        <f t="shared" ca="1" si="90"/>
        <v>0</v>
      </c>
      <c r="CV52" s="397">
        <f t="shared" ca="1" si="91"/>
        <v>0</v>
      </c>
      <c r="CW52" s="397">
        <f t="shared" ca="1" si="92"/>
        <v>0</v>
      </c>
      <c r="CX52" s="397">
        <f t="shared" ca="1" si="93"/>
        <v>0</v>
      </c>
      <c r="CY52" s="397">
        <f t="shared" ca="1" si="94"/>
        <v>0</v>
      </c>
      <c r="CZ52" s="397">
        <f t="shared" ca="1" si="95"/>
        <v>0</v>
      </c>
      <c r="DA52" s="397">
        <f t="shared" ca="1" si="96"/>
        <v>0</v>
      </c>
      <c r="DB52" s="397">
        <f t="shared" ca="1" si="97"/>
        <v>0</v>
      </c>
      <c r="DC52" s="397">
        <f t="shared" ca="1" si="98"/>
        <v>0</v>
      </c>
      <c r="DD52" s="397">
        <f t="shared" ca="1" si="99"/>
        <v>0</v>
      </c>
      <c r="DE52" s="397">
        <f t="shared" ca="1" si="100"/>
        <v>0</v>
      </c>
      <c r="DF52" s="397">
        <f t="shared" ca="1" si="101"/>
        <v>0</v>
      </c>
      <c r="DG52" s="397">
        <f t="shared" ca="1" si="102"/>
        <v>0</v>
      </c>
      <c r="DH52" s="397">
        <f t="shared" ca="1" si="103"/>
        <v>0</v>
      </c>
      <c r="DJ52" s="125" t="str">
        <f t="shared" ref="DJ52:DK52" si="122">DJ49</f>
        <v>JV</v>
      </c>
      <c r="DK52" s="125" t="str">
        <f t="shared" si="122"/>
        <v>KE</v>
      </c>
      <c r="DL52" s="393">
        <v>10</v>
      </c>
      <c r="DN52" s="84" t="s">
        <v>914</v>
      </c>
      <c r="DR52" s="40" t="s">
        <v>1543</v>
      </c>
      <c r="DS52" s="11">
        <f t="shared" si="0"/>
        <v>1</v>
      </c>
      <c r="DT52" s="11">
        <f t="shared" si="1"/>
        <v>8</v>
      </c>
      <c r="DU52" s="41">
        <v>1</v>
      </c>
      <c r="DV52" s="40" t="s">
        <v>412</v>
      </c>
      <c r="DW52" s="11">
        <f t="shared" si="2"/>
        <v>2</v>
      </c>
      <c r="DX52" s="11">
        <f t="shared" si="3"/>
        <v>1001</v>
      </c>
      <c r="DY52" s="41">
        <v>2</v>
      </c>
    </row>
    <row r="53" spans="1:129" x14ac:dyDescent="0.35">
      <c r="A53" s="125">
        <v>49</v>
      </c>
      <c r="B53" s="125">
        <v>1</v>
      </c>
      <c r="C53" s="125">
        <v>4</v>
      </c>
      <c r="D53" s="125">
        <v>35</v>
      </c>
      <c r="E53" s="125" t="s">
        <v>909</v>
      </c>
      <c r="F53" s="84" t="s">
        <v>959</v>
      </c>
      <c r="G53" s="392" t="s">
        <v>911</v>
      </c>
      <c r="H53" s="84" t="s">
        <v>960</v>
      </c>
      <c r="I53" s="392" t="s">
        <v>913</v>
      </c>
      <c r="K53" s="129">
        <v>83</v>
      </c>
      <c r="M53" s="397">
        <f t="shared" ca="1" si="4"/>
        <v>2</v>
      </c>
      <c r="N53" s="397" t="str">
        <f t="shared" ca="1" si="5"/>
        <v>1|8|5,2|1003|2</v>
      </c>
      <c r="O53" s="397">
        <f t="shared" ca="1" si="6"/>
        <v>4</v>
      </c>
      <c r="P53" s="397" t="str">
        <f t="shared" ca="1" si="7"/>
        <v>1|8|5,2|1003|2</v>
      </c>
      <c r="Q53" s="397">
        <f t="shared" ca="1" si="8"/>
        <v>6</v>
      </c>
      <c r="R53" s="397" t="str">
        <f t="shared" ca="1" si="9"/>
        <v>1|8|5,2|1003|2</v>
      </c>
      <c r="S53" s="397">
        <f t="shared" ca="1" si="10"/>
        <v>8</v>
      </c>
      <c r="T53" s="397" t="str">
        <f t="shared" ca="1" si="11"/>
        <v>1|8|5,2|1003|2</v>
      </c>
      <c r="U53" s="397">
        <f t="shared" ca="1" si="12"/>
        <v>10</v>
      </c>
      <c r="V53" s="397" t="str">
        <f t="shared" ca="1" si="13"/>
        <v>1|8|5,2|1003|2</v>
      </c>
      <c r="W53" s="397">
        <f t="shared" ca="1" si="14"/>
        <v>12</v>
      </c>
      <c r="X53" s="397" t="str">
        <f t="shared" ca="1" si="15"/>
        <v>1|8|5,2|1003|3</v>
      </c>
      <c r="Y53" s="397">
        <f t="shared" ca="1" si="16"/>
        <v>14</v>
      </c>
      <c r="Z53" s="397" t="str">
        <f t="shared" ca="1" si="17"/>
        <v>1|8|5,2|1003|3</v>
      </c>
      <c r="AA53" s="397">
        <f t="shared" ca="1" si="18"/>
        <v>16</v>
      </c>
      <c r="AB53" s="397" t="str">
        <f t="shared" ca="1" si="19"/>
        <v>1|8|5,2|1003|3</v>
      </c>
      <c r="AC53" s="397">
        <f t="shared" ca="1" si="20"/>
        <v>18</v>
      </c>
      <c r="AD53" s="397" t="str">
        <f t="shared" ca="1" si="21"/>
        <v>1|8|5,2|1003|3</v>
      </c>
      <c r="AE53" s="397">
        <f t="shared" ca="1" si="22"/>
        <v>20</v>
      </c>
      <c r="AF53" s="397" t="str">
        <f t="shared" ca="1" si="23"/>
        <v>1|8|5,2|1003|3</v>
      </c>
      <c r="AG53" s="397">
        <f t="shared" ca="1" si="24"/>
        <v>22</v>
      </c>
      <c r="AH53" s="397" t="str">
        <f t="shared" ca="1" si="25"/>
        <v>1|8|5,2|1003|4</v>
      </c>
      <c r="AI53" s="397">
        <f t="shared" ca="1" si="26"/>
        <v>24</v>
      </c>
      <c r="AJ53" s="397" t="str">
        <f t="shared" ca="1" si="27"/>
        <v>1|8|5,2|1003|4</v>
      </c>
      <c r="AK53" s="397">
        <f t="shared" ca="1" si="28"/>
        <v>26</v>
      </c>
      <c r="AL53" s="397" t="str">
        <f t="shared" ca="1" si="29"/>
        <v>1|8|5,2|1003|4</v>
      </c>
      <c r="AM53" s="397">
        <f t="shared" ca="1" si="30"/>
        <v>28</v>
      </c>
      <c r="AN53" s="397" t="str">
        <f t="shared" ca="1" si="31"/>
        <v>1|8|5,2|1003|4</v>
      </c>
      <c r="AO53" s="397">
        <f t="shared" ca="1" si="32"/>
        <v>30</v>
      </c>
      <c r="AP53" s="397" t="str">
        <f t="shared" ca="1" si="33"/>
        <v>1|8|5,2|1003|4</v>
      </c>
      <c r="AQ53" s="397">
        <f t="shared" ca="1" si="34"/>
        <v>32</v>
      </c>
      <c r="AR53" s="397" t="str">
        <f t="shared" ca="1" si="35"/>
        <v>1|8|5,2|1003|5</v>
      </c>
      <c r="AS53" s="397">
        <f t="shared" ca="1" si="36"/>
        <v>34</v>
      </c>
      <c r="AT53" s="397" t="str">
        <f t="shared" ca="1" si="37"/>
        <v>1|8|5,2|1003|5</v>
      </c>
      <c r="AU53" s="397">
        <f t="shared" ca="1" si="38"/>
        <v>36</v>
      </c>
      <c r="AV53" s="397" t="str">
        <f t="shared" ca="1" si="39"/>
        <v>1|8|5,2|1003|5</v>
      </c>
      <c r="AW53" s="397">
        <f t="shared" ca="1" si="40"/>
        <v>38</v>
      </c>
      <c r="AX53" s="397" t="str">
        <f t="shared" ca="1" si="41"/>
        <v>1|8|5,2|1003|5</v>
      </c>
      <c r="AY53" s="397">
        <f t="shared" ca="1" si="42"/>
        <v>40</v>
      </c>
      <c r="AZ53" s="397" t="str">
        <f t="shared" ca="1" si="43"/>
        <v>1|8|5,2|1003|5</v>
      </c>
      <c r="BA53" s="397">
        <f t="shared" ca="1" si="44"/>
        <v>42</v>
      </c>
      <c r="BB53" s="397" t="str">
        <f t="shared" ca="1" si="45"/>
        <v>1|8|5,2|1003|6</v>
      </c>
      <c r="BC53" s="397">
        <f t="shared" ca="1" si="46"/>
        <v>44</v>
      </c>
      <c r="BD53" s="397" t="str">
        <f t="shared" ca="1" si="47"/>
        <v>1|8|5,2|1003|6</v>
      </c>
      <c r="BE53" s="397">
        <f t="shared" ca="1" si="48"/>
        <v>46</v>
      </c>
      <c r="BF53" s="397" t="str">
        <f t="shared" ca="1" si="49"/>
        <v>1|8|5,2|1003|6</v>
      </c>
      <c r="BG53" s="397">
        <f t="shared" ca="1" si="50"/>
        <v>48</v>
      </c>
      <c r="BH53" s="397" t="str">
        <f t="shared" ca="1" si="51"/>
        <v>1|8|5,2|1003|6</v>
      </c>
      <c r="BI53" s="397">
        <f t="shared" ca="1" si="52"/>
        <v>50</v>
      </c>
      <c r="BJ53" s="397" t="str">
        <f t="shared" ca="1" si="53"/>
        <v>1|8|5,2|1003|6</v>
      </c>
      <c r="BK53" s="397">
        <f t="shared" ca="1" si="54"/>
        <v>0</v>
      </c>
      <c r="BL53" s="397">
        <f t="shared" ca="1" si="55"/>
        <v>0</v>
      </c>
      <c r="BM53" s="397">
        <f t="shared" ca="1" si="56"/>
        <v>0</v>
      </c>
      <c r="BN53" s="397">
        <f t="shared" ca="1" si="57"/>
        <v>0</v>
      </c>
      <c r="BO53" s="397">
        <f t="shared" ca="1" si="58"/>
        <v>0</v>
      </c>
      <c r="BP53" s="397">
        <f t="shared" ca="1" si="59"/>
        <v>0</v>
      </c>
      <c r="BQ53" s="397">
        <f t="shared" ca="1" si="60"/>
        <v>0</v>
      </c>
      <c r="BR53" s="397">
        <f t="shared" ca="1" si="61"/>
        <v>0</v>
      </c>
      <c r="BS53" s="397">
        <f t="shared" ca="1" si="62"/>
        <v>0</v>
      </c>
      <c r="BT53" s="397">
        <f t="shared" ca="1" si="63"/>
        <v>0</v>
      </c>
      <c r="BU53" s="397">
        <f t="shared" ca="1" si="64"/>
        <v>0</v>
      </c>
      <c r="BV53" s="397">
        <f t="shared" ca="1" si="65"/>
        <v>0</v>
      </c>
      <c r="BW53" s="397">
        <f t="shared" ca="1" si="66"/>
        <v>0</v>
      </c>
      <c r="BX53" s="397">
        <f t="shared" ca="1" si="67"/>
        <v>0</v>
      </c>
      <c r="BY53" s="397">
        <f t="shared" ca="1" si="68"/>
        <v>0</v>
      </c>
      <c r="BZ53" s="397">
        <f t="shared" ca="1" si="69"/>
        <v>0</v>
      </c>
      <c r="CA53" s="397">
        <f t="shared" ca="1" si="70"/>
        <v>0</v>
      </c>
      <c r="CB53" s="397">
        <f t="shared" ca="1" si="71"/>
        <v>0</v>
      </c>
      <c r="CC53" s="397">
        <f t="shared" ca="1" si="72"/>
        <v>0</v>
      </c>
      <c r="CD53" s="397">
        <f t="shared" ca="1" si="73"/>
        <v>0</v>
      </c>
      <c r="CE53" s="397">
        <f t="shared" ca="1" si="74"/>
        <v>0</v>
      </c>
      <c r="CF53" s="397">
        <f t="shared" ca="1" si="75"/>
        <v>0</v>
      </c>
      <c r="CG53" s="397">
        <f t="shared" ca="1" si="76"/>
        <v>0</v>
      </c>
      <c r="CH53" s="397">
        <f t="shared" ca="1" si="77"/>
        <v>0</v>
      </c>
      <c r="CI53" s="397">
        <f t="shared" ca="1" si="78"/>
        <v>0</v>
      </c>
      <c r="CJ53" s="397">
        <f t="shared" ca="1" si="79"/>
        <v>0</v>
      </c>
      <c r="CK53" s="397">
        <f t="shared" ca="1" si="80"/>
        <v>0</v>
      </c>
      <c r="CL53" s="397">
        <f t="shared" ca="1" si="81"/>
        <v>0</v>
      </c>
      <c r="CM53" s="397">
        <f t="shared" ca="1" si="82"/>
        <v>0</v>
      </c>
      <c r="CN53" s="397">
        <f t="shared" ca="1" si="83"/>
        <v>0</v>
      </c>
      <c r="CO53" s="397">
        <f t="shared" ca="1" si="84"/>
        <v>0</v>
      </c>
      <c r="CP53" s="397">
        <f t="shared" ca="1" si="85"/>
        <v>0</v>
      </c>
      <c r="CQ53" s="397">
        <f t="shared" ca="1" si="86"/>
        <v>0</v>
      </c>
      <c r="CR53" s="397">
        <f t="shared" ca="1" si="87"/>
        <v>0</v>
      </c>
      <c r="CS53" s="397">
        <f t="shared" ca="1" si="88"/>
        <v>0</v>
      </c>
      <c r="CT53" s="397">
        <f t="shared" ca="1" si="89"/>
        <v>0</v>
      </c>
      <c r="CU53" s="397">
        <f t="shared" ca="1" si="90"/>
        <v>0</v>
      </c>
      <c r="CV53" s="397">
        <f t="shared" ca="1" si="91"/>
        <v>0</v>
      </c>
      <c r="CW53" s="397">
        <f t="shared" ca="1" si="92"/>
        <v>0</v>
      </c>
      <c r="CX53" s="397">
        <f t="shared" ca="1" si="93"/>
        <v>0</v>
      </c>
      <c r="CY53" s="397">
        <f t="shared" ca="1" si="94"/>
        <v>0</v>
      </c>
      <c r="CZ53" s="397">
        <f t="shared" ca="1" si="95"/>
        <v>0</v>
      </c>
      <c r="DA53" s="397">
        <f t="shared" ca="1" si="96"/>
        <v>0</v>
      </c>
      <c r="DB53" s="397">
        <f t="shared" ca="1" si="97"/>
        <v>0</v>
      </c>
      <c r="DC53" s="397">
        <f t="shared" ca="1" si="98"/>
        <v>0</v>
      </c>
      <c r="DD53" s="397">
        <f t="shared" ca="1" si="99"/>
        <v>0</v>
      </c>
      <c r="DE53" s="397">
        <f t="shared" ca="1" si="100"/>
        <v>0</v>
      </c>
      <c r="DF53" s="397">
        <f t="shared" ca="1" si="101"/>
        <v>0</v>
      </c>
      <c r="DG53" s="397">
        <f t="shared" ca="1" si="102"/>
        <v>0</v>
      </c>
      <c r="DH53" s="397">
        <f t="shared" ca="1" si="103"/>
        <v>0</v>
      </c>
      <c r="DJ53" s="125" t="str">
        <f t="shared" ref="DJ53:DK53" si="123">DJ50</f>
        <v>KG</v>
      </c>
      <c r="DK53" s="125" t="str">
        <f t="shared" si="123"/>
        <v>KP</v>
      </c>
      <c r="DL53" s="393">
        <v>10</v>
      </c>
      <c r="DN53" s="84" t="s">
        <v>914</v>
      </c>
      <c r="DR53" s="40" t="s">
        <v>1544</v>
      </c>
      <c r="DS53" s="11">
        <f t="shared" si="0"/>
        <v>1</v>
      </c>
      <c r="DT53" s="11">
        <f t="shared" si="1"/>
        <v>8</v>
      </c>
      <c r="DU53" s="41">
        <v>1</v>
      </c>
      <c r="DV53" s="40" t="s">
        <v>412</v>
      </c>
      <c r="DW53" s="11">
        <f t="shared" si="2"/>
        <v>2</v>
      </c>
      <c r="DX53" s="11">
        <f t="shared" si="3"/>
        <v>1001</v>
      </c>
      <c r="DY53" s="41">
        <v>2</v>
      </c>
    </row>
    <row r="54" spans="1:129" x14ac:dyDescent="0.25">
      <c r="A54" s="125">
        <v>50</v>
      </c>
      <c r="B54" s="125">
        <v>1</v>
      </c>
      <c r="C54" s="125">
        <v>5</v>
      </c>
      <c r="D54" s="125">
        <v>34</v>
      </c>
      <c r="E54" s="125" t="s">
        <v>961</v>
      </c>
      <c r="F54" s="84" t="s">
        <v>962</v>
      </c>
      <c r="G54" s="392" t="s">
        <v>963</v>
      </c>
      <c r="H54" s="84" t="s">
        <v>964</v>
      </c>
      <c r="I54" s="392" t="s">
        <v>965</v>
      </c>
      <c r="K54" s="125">
        <v>35</v>
      </c>
      <c r="M54" s="397">
        <f t="shared" ca="1" si="4"/>
        <v>2</v>
      </c>
      <c r="N54" s="397" t="str">
        <f t="shared" ca="1" si="5"/>
        <v>1|8|5,1|2|5000</v>
      </c>
      <c r="O54" s="397">
        <f t="shared" ca="1" si="6"/>
        <v>4</v>
      </c>
      <c r="P54" s="397" t="str">
        <f t="shared" ca="1" si="7"/>
        <v>1|8|5,1|2|10000</v>
      </c>
      <c r="Q54" s="397">
        <f t="shared" ca="1" si="8"/>
        <v>6</v>
      </c>
      <c r="R54" s="397" t="str">
        <f t="shared" ca="1" si="9"/>
        <v>1|8|5,1|2|15000</v>
      </c>
      <c r="S54" s="397">
        <f t="shared" ca="1" si="10"/>
        <v>8</v>
      </c>
      <c r="T54" s="397" t="str">
        <f t="shared" ca="1" si="11"/>
        <v>1|8|5,1|2|20000</v>
      </c>
      <c r="U54" s="397">
        <f t="shared" ca="1" si="12"/>
        <v>10</v>
      </c>
      <c r="V54" s="397" t="str">
        <f t="shared" ca="1" si="13"/>
        <v>1|8|5,1|2|25000</v>
      </c>
      <c r="W54" s="397">
        <f t="shared" ca="1" si="14"/>
        <v>12</v>
      </c>
      <c r="X54" s="397" t="str">
        <f t="shared" ca="1" si="15"/>
        <v>1|8|5,1|2|30000</v>
      </c>
      <c r="Y54" s="397">
        <f t="shared" ca="1" si="16"/>
        <v>14</v>
      </c>
      <c r="Z54" s="397" t="str">
        <f t="shared" ca="1" si="17"/>
        <v>1|8|5,1|2|35000</v>
      </c>
      <c r="AA54" s="397">
        <f t="shared" ca="1" si="18"/>
        <v>16</v>
      </c>
      <c r="AB54" s="397" t="str">
        <f t="shared" ca="1" si="19"/>
        <v>1|8|5,1|2|40000</v>
      </c>
      <c r="AC54" s="397">
        <f t="shared" ca="1" si="20"/>
        <v>18</v>
      </c>
      <c r="AD54" s="397" t="str">
        <f t="shared" ca="1" si="21"/>
        <v>1|8|5,1|2|45000</v>
      </c>
      <c r="AE54" s="397">
        <f t="shared" ca="1" si="22"/>
        <v>20</v>
      </c>
      <c r="AF54" s="397" t="str">
        <f t="shared" ca="1" si="23"/>
        <v>1|8|5,1|2|50000</v>
      </c>
      <c r="AG54" s="397">
        <f t="shared" ca="1" si="24"/>
        <v>22</v>
      </c>
      <c r="AH54" s="397" t="str">
        <f t="shared" ca="1" si="25"/>
        <v>1|8|5,1|2|55000</v>
      </c>
      <c r="AI54" s="397">
        <f t="shared" ca="1" si="26"/>
        <v>24</v>
      </c>
      <c r="AJ54" s="397" t="str">
        <f t="shared" ca="1" si="27"/>
        <v>1|8|5,1|2|60000</v>
      </c>
      <c r="AK54" s="397">
        <f t="shared" ca="1" si="28"/>
        <v>26</v>
      </c>
      <c r="AL54" s="397" t="str">
        <f t="shared" ca="1" si="29"/>
        <v>1|8|5,1|2|65000</v>
      </c>
      <c r="AM54" s="397">
        <f t="shared" ca="1" si="30"/>
        <v>28</v>
      </c>
      <c r="AN54" s="397" t="str">
        <f t="shared" ca="1" si="31"/>
        <v>1|8|5,1|2|70000</v>
      </c>
      <c r="AO54" s="397">
        <f t="shared" ca="1" si="32"/>
        <v>30</v>
      </c>
      <c r="AP54" s="397" t="str">
        <f t="shared" ca="1" si="33"/>
        <v>1|8|5,1|2|75000</v>
      </c>
      <c r="AQ54" s="397">
        <f t="shared" ca="1" si="34"/>
        <v>32</v>
      </c>
      <c r="AR54" s="397" t="str">
        <f t="shared" ca="1" si="35"/>
        <v>1|8|5,1|2|80000</v>
      </c>
      <c r="AS54" s="397">
        <f t="shared" ca="1" si="36"/>
        <v>34</v>
      </c>
      <c r="AT54" s="397" t="str">
        <f t="shared" ca="1" si="37"/>
        <v>1|8|5,1|2|85000</v>
      </c>
      <c r="AU54" s="397">
        <f t="shared" ca="1" si="38"/>
        <v>36</v>
      </c>
      <c r="AV54" s="397" t="str">
        <f t="shared" ca="1" si="39"/>
        <v>1|8|5,1|2|90000</v>
      </c>
      <c r="AW54" s="397">
        <f t="shared" ca="1" si="40"/>
        <v>38</v>
      </c>
      <c r="AX54" s="397" t="str">
        <f t="shared" ca="1" si="41"/>
        <v>1|8|5,1|2|95000</v>
      </c>
      <c r="AY54" s="397">
        <f t="shared" ca="1" si="42"/>
        <v>40</v>
      </c>
      <c r="AZ54" s="397" t="str">
        <f t="shared" ca="1" si="43"/>
        <v>1|8|5,1|2|100000</v>
      </c>
      <c r="BA54" s="397">
        <f t="shared" ca="1" si="44"/>
        <v>42</v>
      </c>
      <c r="BB54" s="397" t="str">
        <f t="shared" ca="1" si="45"/>
        <v>1|8|5,1|2|105000</v>
      </c>
      <c r="BC54" s="397">
        <f t="shared" ca="1" si="46"/>
        <v>44</v>
      </c>
      <c r="BD54" s="397" t="str">
        <f t="shared" ca="1" si="47"/>
        <v>1|8|5,1|2|110000</v>
      </c>
      <c r="BE54" s="397">
        <f t="shared" ca="1" si="48"/>
        <v>46</v>
      </c>
      <c r="BF54" s="397" t="str">
        <f t="shared" ca="1" si="49"/>
        <v>1|8|5,1|2|115000</v>
      </c>
      <c r="BG54" s="397">
        <f t="shared" ca="1" si="50"/>
        <v>48</v>
      </c>
      <c r="BH54" s="397" t="str">
        <f t="shared" ca="1" si="51"/>
        <v>1|8|5,1|2|120000</v>
      </c>
      <c r="BI54" s="397">
        <f t="shared" ca="1" si="52"/>
        <v>50</v>
      </c>
      <c r="BJ54" s="397" t="str">
        <f t="shared" ca="1" si="53"/>
        <v>1|8|5,1|2|125000</v>
      </c>
      <c r="BK54" s="397">
        <f t="shared" ca="1" si="54"/>
        <v>0</v>
      </c>
      <c r="BL54" s="397">
        <f t="shared" ca="1" si="55"/>
        <v>0</v>
      </c>
      <c r="BM54" s="397">
        <f t="shared" ca="1" si="56"/>
        <v>0</v>
      </c>
      <c r="BN54" s="397">
        <f t="shared" ca="1" si="57"/>
        <v>0</v>
      </c>
      <c r="BO54" s="397">
        <f t="shared" ca="1" si="58"/>
        <v>0</v>
      </c>
      <c r="BP54" s="397">
        <f t="shared" ca="1" si="59"/>
        <v>0</v>
      </c>
      <c r="BQ54" s="397">
        <f t="shared" ca="1" si="60"/>
        <v>0</v>
      </c>
      <c r="BR54" s="397">
        <f t="shared" ca="1" si="61"/>
        <v>0</v>
      </c>
      <c r="BS54" s="397">
        <f t="shared" ca="1" si="62"/>
        <v>0</v>
      </c>
      <c r="BT54" s="397">
        <f t="shared" ca="1" si="63"/>
        <v>0</v>
      </c>
      <c r="BU54" s="397">
        <f t="shared" ca="1" si="64"/>
        <v>0</v>
      </c>
      <c r="BV54" s="397">
        <f t="shared" ca="1" si="65"/>
        <v>0</v>
      </c>
      <c r="BW54" s="397">
        <f t="shared" ca="1" si="66"/>
        <v>0</v>
      </c>
      <c r="BX54" s="397">
        <f t="shared" ca="1" si="67"/>
        <v>0</v>
      </c>
      <c r="BY54" s="397">
        <f t="shared" ca="1" si="68"/>
        <v>0</v>
      </c>
      <c r="BZ54" s="397">
        <f t="shared" ca="1" si="69"/>
        <v>0</v>
      </c>
      <c r="CA54" s="397">
        <f t="shared" ca="1" si="70"/>
        <v>0</v>
      </c>
      <c r="CB54" s="397">
        <f t="shared" ca="1" si="71"/>
        <v>0</v>
      </c>
      <c r="CC54" s="397">
        <f t="shared" ca="1" si="72"/>
        <v>0</v>
      </c>
      <c r="CD54" s="397">
        <f t="shared" ca="1" si="73"/>
        <v>0</v>
      </c>
      <c r="CE54" s="397">
        <f t="shared" ca="1" si="74"/>
        <v>0</v>
      </c>
      <c r="CF54" s="397">
        <f t="shared" ca="1" si="75"/>
        <v>0</v>
      </c>
      <c r="CG54" s="397">
        <f t="shared" ca="1" si="76"/>
        <v>0</v>
      </c>
      <c r="CH54" s="397">
        <f t="shared" ca="1" si="77"/>
        <v>0</v>
      </c>
      <c r="CI54" s="397">
        <f t="shared" ca="1" si="78"/>
        <v>0</v>
      </c>
      <c r="CJ54" s="397">
        <f t="shared" ca="1" si="79"/>
        <v>0</v>
      </c>
      <c r="CK54" s="397">
        <f t="shared" ca="1" si="80"/>
        <v>0</v>
      </c>
      <c r="CL54" s="397">
        <f t="shared" ca="1" si="81"/>
        <v>0</v>
      </c>
      <c r="CM54" s="397">
        <f t="shared" ca="1" si="82"/>
        <v>0</v>
      </c>
      <c r="CN54" s="397">
        <f t="shared" ca="1" si="83"/>
        <v>0</v>
      </c>
      <c r="CO54" s="397">
        <f t="shared" ca="1" si="84"/>
        <v>0</v>
      </c>
      <c r="CP54" s="397">
        <f t="shared" ca="1" si="85"/>
        <v>0</v>
      </c>
      <c r="CQ54" s="397">
        <f t="shared" ca="1" si="86"/>
        <v>0</v>
      </c>
      <c r="CR54" s="397">
        <f t="shared" ca="1" si="87"/>
        <v>0</v>
      </c>
      <c r="CS54" s="397">
        <f t="shared" ca="1" si="88"/>
        <v>0</v>
      </c>
      <c r="CT54" s="397">
        <f t="shared" ca="1" si="89"/>
        <v>0</v>
      </c>
      <c r="CU54" s="397">
        <f t="shared" ca="1" si="90"/>
        <v>0</v>
      </c>
      <c r="CV54" s="397">
        <f t="shared" ca="1" si="91"/>
        <v>0</v>
      </c>
      <c r="CW54" s="397">
        <f t="shared" ca="1" si="92"/>
        <v>0</v>
      </c>
      <c r="CX54" s="397">
        <f t="shared" ca="1" si="93"/>
        <v>0</v>
      </c>
      <c r="CY54" s="397">
        <f t="shared" ca="1" si="94"/>
        <v>0</v>
      </c>
      <c r="CZ54" s="397">
        <f t="shared" ca="1" si="95"/>
        <v>0</v>
      </c>
      <c r="DA54" s="397">
        <f t="shared" ca="1" si="96"/>
        <v>0</v>
      </c>
      <c r="DB54" s="397">
        <f t="shared" ca="1" si="97"/>
        <v>0</v>
      </c>
      <c r="DC54" s="397">
        <f t="shared" ca="1" si="98"/>
        <v>0</v>
      </c>
      <c r="DD54" s="397">
        <f t="shared" ca="1" si="99"/>
        <v>0</v>
      </c>
      <c r="DE54" s="397">
        <f t="shared" ca="1" si="100"/>
        <v>0</v>
      </c>
      <c r="DF54" s="397">
        <f t="shared" ca="1" si="101"/>
        <v>0</v>
      </c>
      <c r="DG54" s="397">
        <f t="shared" ca="1" si="102"/>
        <v>0</v>
      </c>
      <c r="DH54" s="397">
        <f t="shared" ca="1" si="103"/>
        <v>0</v>
      </c>
      <c r="DJ54" s="125" t="str">
        <f t="shared" ref="DJ54:DK54" si="124">DJ51</f>
        <v>JK</v>
      </c>
      <c r="DK54" s="125" t="str">
        <f t="shared" si="124"/>
        <v>JT</v>
      </c>
      <c r="DL54" s="393">
        <v>10</v>
      </c>
      <c r="DN54" s="84" t="s">
        <v>914</v>
      </c>
      <c r="DR54" s="40" t="s">
        <v>1545</v>
      </c>
      <c r="DS54" s="11">
        <f t="shared" si="0"/>
        <v>1</v>
      </c>
      <c r="DT54" s="11">
        <f t="shared" si="1"/>
        <v>8</v>
      </c>
      <c r="DU54" s="41">
        <v>1</v>
      </c>
      <c r="DV54" s="40" t="s">
        <v>412</v>
      </c>
      <c r="DW54" s="11">
        <f t="shared" si="2"/>
        <v>2</v>
      </c>
      <c r="DX54" s="11">
        <f t="shared" si="3"/>
        <v>1001</v>
      </c>
      <c r="DY54" s="41">
        <v>2</v>
      </c>
    </row>
    <row r="55" spans="1:129" x14ac:dyDescent="0.35">
      <c r="A55" s="125">
        <v>51</v>
      </c>
      <c r="B55" s="125">
        <v>1</v>
      </c>
      <c r="C55" s="125">
        <v>5</v>
      </c>
      <c r="D55" s="125">
        <v>34</v>
      </c>
      <c r="E55" s="125" t="s">
        <v>961</v>
      </c>
      <c r="F55" s="84" t="s">
        <v>966</v>
      </c>
      <c r="G55" s="392" t="s">
        <v>963</v>
      </c>
      <c r="H55" s="84" t="s">
        <v>967</v>
      </c>
      <c r="I55" s="392" t="s">
        <v>965</v>
      </c>
      <c r="K55" s="129">
        <v>36</v>
      </c>
      <c r="M55" s="397">
        <f t="shared" ca="1" si="4"/>
        <v>2</v>
      </c>
      <c r="N55" s="397" t="str">
        <f t="shared" ca="1" si="5"/>
        <v>1|8|5,1|1|2</v>
      </c>
      <c r="O55" s="397">
        <f t="shared" ca="1" si="6"/>
        <v>4</v>
      </c>
      <c r="P55" s="397" t="str">
        <f t="shared" ca="1" si="7"/>
        <v>1|8|5,1|1|2</v>
      </c>
      <c r="Q55" s="397">
        <f t="shared" ca="1" si="8"/>
        <v>6</v>
      </c>
      <c r="R55" s="397" t="str">
        <f t="shared" ca="1" si="9"/>
        <v>1|8|5,1|1|3</v>
      </c>
      <c r="S55" s="397">
        <f t="shared" ca="1" si="10"/>
        <v>8</v>
      </c>
      <c r="T55" s="397" t="str">
        <f t="shared" ca="1" si="11"/>
        <v>1|8|5,1|1|3</v>
      </c>
      <c r="U55" s="397">
        <f t="shared" ca="1" si="12"/>
        <v>10</v>
      </c>
      <c r="V55" s="397" t="str">
        <f t="shared" ca="1" si="13"/>
        <v>1|8|5,1|1|4</v>
      </c>
      <c r="W55" s="397">
        <f t="shared" ca="1" si="14"/>
        <v>12</v>
      </c>
      <c r="X55" s="397" t="str">
        <f t="shared" ca="1" si="15"/>
        <v>1|8|5,1|1|4</v>
      </c>
      <c r="Y55" s="397">
        <f t="shared" ca="1" si="16"/>
        <v>14</v>
      </c>
      <c r="Z55" s="397" t="str">
        <f t="shared" ca="1" si="17"/>
        <v>1|8|5,1|1|5</v>
      </c>
      <c r="AA55" s="397">
        <f t="shared" ca="1" si="18"/>
        <v>16</v>
      </c>
      <c r="AB55" s="397" t="str">
        <f t="shared" ca="1" si="19"/>
        <v>1|8|5,1|1|5</v>
      </c>
      <c r="AC55" s="397">
        <f t="shared" ca="1" si="20"/>
        <v>18</v>
      </c>
      <c r="AD55" s="397" t="str">
        <f t="shared" ca="1" si="21"/>
        <v>1|8|5,1|1|6</v>
      </c>
      <c r="AE55" s="397">
        <f t="shared" ca="1" si="22"/>
        <v>20</v>
      </c>
      <c r="AF55" s="397" t="str">
        <f t="shared" ca="1" si="23"/>
        <v>1|8|5,1|1|6</v>
      </c>
      <c r="AG55" s="397">
        <f t="shared" ca="1" si="24"/>
        <v>22</v>
      </c>
      <c r="AH55" s="397" t="str">
        <f t="shared" ca="1" si="25"/>
        <v>1|8|5,1|1|7</v>
      </c>
      <c r="AI55" s="397">
        <f t="shared" ca="1" si="26"/>
        <v>24</v>
      </c>
      <c r="AJ55" s="397" t="str">
        <f t="shared" ca="1" si="27"/>
        <v>1|8|5,1|1|7</v>
      </c>
      <c r="AK55" s="397">
        <f t="shared" ca="1" si="28"/>
        <v>26</v>
      </c>
      <c r="AL55" s="397" t="str">
        <f t="shared" ca="1" si="29"/>
        <v>1|8|5,1|1|8</v>
      </c>
      <c r="AM55" s="397">
        <f t="shared" ca="1" si="30"/>
        <v>28</v>
      </c>
      <c r="AN55" s="397" t="str">
        <f t="shared" ca="1" si="31"/>
        <v>1|8|5,1|1|8</v>
      </c>
      <c r="AO55" s="397">
        <f t="shared" ca="1" si="32"/>
        <v>30</v>
      </c>
      <c r="AP55" s="397" t="str">
        <f t="shared" ca="1" si="33"/>
        <v>1|8|5,1|1|9</v>
      </c>
      <c r="AQ55" s="397">
        <f t="shared" ca="1" si="34"/>
        <v>32</v>
      </c>
      <c r="AR55" s="397" t="str">
        <f t="shared" ca="1" si="35"/>
        <v>1|8|5,1|1|9</v>
      </c>
      <c r="AS55" s="397">
        <f t="shared" ca="1" si="36"/>
        <v>34</v>
      </c>
      <c r="AT55" s="397" t="str">
        <f t="shared" ca="1" si="37"/>
        <v>1|8|5,1|1|10</v>
      </c>
      <c r="AU55" s="397">
        <f t="shared" ca="1" si="38"/>
        <v>36</v>
      </c>
      <c r="AV55" s="397" t="str">
        <f t="shared" ca="1" si="39"/>
        <v>1|8|5,1|1|10</v>
      </c>
      <c r="AW55" s="397">
        <f t="shared" ca="1" si="40"/>
        <v>38</v>
      </c>
      <c r="AX55" s="397" t="str">
        <f t="shared" ca="1" si="41"/>
        <v>1|8|5,1|1|11</v>
      </c>
      <c r="AY55" s="397">
        <f t="shared" ca="1" si="42"/>
        <v>40</v>
      </c>
      <c r="AZ55" s="397" t="str">
        <f t="shared" ca="1" si="43"/>
        <v>1|8|5,1|1|11</v>
      </c>
      <c r="BA55" s="397">
        <f t="shared" ca="1" si="44"/>
        <v>42</v>
      </c>
      <c r="BB55" s="397" t="str">
        <f t="shared" ca="1" si="45"/>
        <v>1|8|5,1|1|12</v>
      </c>
      <c r="BC55" s="397">
        <f t="shared" ca="1" si="46"/>
        <v>44</v>
      </c>
      <c r="BD55" s="397" t="str">
        <f t="shared" ca="1" si="47"/>
        <v>1|8|5,1|1|12</v>
      </c>
      <c r="BE55" s="397">
        <f t="shared" ca="1" si="48"/>
        <v>46</v>
      </c>
      <c r="BF55" s="397" t="str">
        <f t="shared" ca="1" si="49"/>
        <v>1|8|5,1|1|13</v>
      </c>
      <c r="BG55" s="397">
        <f t="shared" ca="1" si="50"/>
        <v>48</v>
      </c>
      <c r="BH55" s="397" t="str">
        <f t="shared" ca="1" si="51"/>
        <v>1|8|5,1|1|13</v>
      </c>
      <c r="BI55" s="397">
        <f t="shared" ca="1" si="52"/>
        <v>50</v>
      </c>
      <c r="BJ55" s="397" t="str">
        <f t="shared" ca="1" si="53"/>
        <v>1|8|5,1|1|14</v>
      </c>
      <c r="BK55" s="397">
        <f t="shared" ca="1" si="54"/>
        <v>0</v>
      </c>
      <c r="BL55" s="397">
        <f t="shared" ca="1" si="55"/>
        <v>0</v>
      </c>
      <c r="BM55" s="397">
        <f t="shared" ca="1" si="56"/>
        <v>0</v>
      </c>
      <c r="BN55" s="397">
        <f t="shared" ca="1" si="57"/>
        <v>0</v>
      </c>
      <c r="BO55" s="397">
        <f t="shared" ca="1" si="58"/>
        <v>0</v>
      </c>
      <c r="BP55" s="397">
        <f t="shared" ca="1" si="59"/>
        <v>0</v>
      </c>
      <c r="BQ55" s="397">
        <f t="shared" ca="1" si="60"/>
        <v>0</v>
      </c>
      <c r="BR55" s="397">
        <f t="shared" ca="1" si="61"/>
        <v>0</v>
      </c>
      <c r="BS55" s="397">
        <f t="shared" ca="1" si="62"/>
        <v>0</v>
      </c>
      <c r="BT55" s="397">
        <f t="shared" ca="1" si="63"/>
        <v>0</v>
      </c>
      <c r="BU55" s="397">
        <f t="shared" ca="1" si="64"/>
        <v>0</v>
      </c>
      <c r="BV55" s="397">
        <f t="shared" ca="1" si="65"/>
        <v>0</v>
      </c>
      <c r="BW55" s="397">
        <f t="shared" ca="1" si="66"/>
        <v>0</v>
      </c>
      <c r="BX55" s="397">
        <f t="shared" ca="1" si="67"/>
        <v>0</v>
      </c>
      <c r="BY55" s="397">
        <f t="shared" ca="1" si="68"/>
        <v>0</v>
      </c>
      <c r="BZ55" s="397">
        <f t="shared" ca="1" si="69"/>
        <v>0</v>
      </c>
      <c r="CA55" s="397">
        <f t="shared" ca="1" si="70"/>
        <v>0</v>
      </c>
      <c r="CB55" s="397">
        <f t="shared" ca="1" si="71"/>
        <v>0</v>
      </c>
      <c r="CC55" s="397">
        <f t="shared" ca="1" si="72"/>
        <v>0</v>
      </c>
      <c r="CD55" s="397">
        <f t="shared" ca="1" si="73"/>
        <v>0</v>
      </c>
      <c r="CE55" s="397">
        <f t="shared" ca="1" si="74"/>
        <v>0</v>
      </c>
      <c r="CF55" s="397">
        <f t="shared" ca="1" si="75"/>
        <v>0</v>
      </c>
      <c r="CG55" s="397">
        <f t="shared" ca="1" si="76"/>
        <v>0</v>
      </c>
      <c r="CH55" s="397">
        <f t="shared" ca="1" si="77"/>
        <v>0</v>
      </c>
      <c r="CI55" s="397">
        <f t="shared" ca="1" si="78"/>
        <v>0</v>
      </c>
      <c r="CJ55" s="397">
        <f t="shared" ca="1" si="79"/>
        <v>0</v>
      </c>
      <c r="CK55" s="397">
        <f t="shared" ca="1" si="80"/>
        <v>0</v>
      </c>
      <c r="CL55" s="397">
        <f t="shared" ca="1" si="81"/>
        <v>0</v>
      </c>
      <c r="CM55" s="397">
        <f t="shared" ca="1" si="82"/>
        <v>0</v>
      </c>
      <c r="CN55" s="397">
        <f t="shared" ca="1" si="83"/>
        <v>0</v>
      </c>
      <c r="CO55" s="397">
        <f t="shared" ca="1" si="84"/>
        <v>0</v>
      </c>
      <c r="CP55" s="397">
        <f t="shared" ca="1" si="85"/>
        <v>0</v>
      </c>
      <c r="CQ55" s="397">
        <f t="shared" ca="1" si="86"/>
        <v>0</v>
      </c>
      <c r="CR55" s="397">
        <f t="shared" ca="1" si="87"/>
        <v>0</v>
      </c>
      <c r="CS55" s="397">
        <f t="shared" ca="1" si="88"/>
        <v>0</v>
      </c>
      <c r="CT55" s="397">
        <f t="shared" ca="1" si="89"/>
        <v>0</v>
      </c>
      <c r="CU55" s="397">
        <f t="shared" ca="1" si="90"/>
        <v>0</v>
      </c>
      <c r="CV55" s="397">
        <f t="shared" ca="1" si="91"/>
        <v>0</v>
      </c>
      <c r="CW55" s="397">
        <f t="shared" ca="1" si="92"/>
        <v>0</v>
      </c>
      <c r="CX55" s="397">
        <f t="shared" ca="1" si="93"/>
        <v>0</v>
      </c>
      <c r="CY55" s="397">
        <f t="shared" ca="1" si="94"/>
        <v>0</v>
      </c>
      <c r="CZ55" s="397">
        <f t="shared" ca="1" si="95"/>
        <v>0</v>
      </c>
      <c r="DA55" s="397">
        <f t="shared" ca="1" si="96"/>
        <v>0</v>
      </c>
      <c r="DB55" s="397">
        <f t="shared" ca="1" si="97"/>
        <v>0</v>
      </c>
      <c r="DC55" s="397">
        <f t="shared" ca="1" si="98"/>
        <v>0</v>
      </c>
      <c r="DD55" s="397">
        <f t="shared" ca="1" si="99"/>
        <v>0</v>
      </c>
      <c r="DE55" s="397">
        <f t="shared" ca="1" si="100"/>
        <v>0</v>
      </c>
      <c r="DF55" s="397">
        <f t="shared" ca="1" si="101"/>
        <v>0</v>
      </c>
      <c r="DG55" s="397">
        <f t="shared" ca="1" si="102"/>
        <v>0</v>
      </c>
      <c r="DH55" s="397">
        <f t="shared" ca="1" si="103"/>
        <v>0</v>
      </c>
      <c r="DJ55" s="125" t="str">
        <f t="shared" ref="DJ55:DK55" si="125">DJ52</f>
        <v>JV</v>
      </c>
      <c r="DK55" s="125" t="str">
        <f t="shared" si="125"/>
        <v>KE</v>
      </c>
      <c r="DL55" s="393">
        <v>10</v>
      </c>
      <c r="DN55" s="84" t="s">
        <v>914</v>
      </c>
      <c r="DR55" s="40" t="s">
        <v>1543</v>
      </c>
      <c r="DS55" s="11">
        <f t="shared" si="0"/>
        <v>1</v>
      </c>
      <c r="DT55" s="11">
        <f t="shared" si="1"/>
        <v>8</v>
      </c>
      <c r="DU55" s="41">
        <v>1</v>
      </c>
      <c r="DV55" s="40" t="s">
        <v>412</v>
      </c>
      <c r="DW55" s="11">
        <f t="shared" si="2"/>
        <v>2</v>
      </c>
      <c r="DX55" s="11">
        <f t="shared" si="3"/>
        <v>1001</v>
      </c>
      <c r="DY55" s="41">
        <v>2</v>
      </c>
    </row>
    <row r="56" spans="1:129" x14ac:dyDescent="0.35">
      <c r="A56" s="125">
        <v>52</v>
      </c>
      <c r="B56" s="125">
        <v>1</v>
      </c>
      <c r="C56" s="125">
        <v>5</v>
      </c>
      <c r="D56" s="125">
        <v>34</v>
      </c>
      <c r="E56" s="125" t="s">
        <v>961</v>
      </c>
      <c r="F56" s="84" t="s">
        <v>968</v>
      </c>
      <c r="G56" s="392" t="s">
        <v>963</v>
      </c>
      <c r="H56" s="84" t="s">
        <v>969</v>
      </c>
      <c r="I56" s="392" t="s">
        <v>965</v>
      </c>
      <c r="K56" s="129">
        <v>37</v>
      </c>
      <c r="M56" s="397">
        <f t="shared" ca="1" si="4"/>
        <v>2</v>
      </c>
      <c r="N56" s="397" t="str">
        <f t="shared" ca="1" si="5"/>
        <v>1|8|5,2|1003|2</v>
      </c>
      <c r="O56" s="397">
        <f t="shared" ca="1" si="6"/>
        <v>4</v>
      </c>
      <c r="P56" s="397" t="str">
        <f t="shared" ca="1" si="7"/>
        <v>1|8|5,2|1003|2</v>
      </c>
      <c r="Q56" s="397">
        <f t="shared" ca="1" si="8"/>
        <v>6</v>
      </c>
      <c r="R56" s="397" t="str">
        <f t="shared" ca="1" si="9"/>
        <v>1|8|5,2|1003|2</v>
      </c>
      <c r="S56" s="397">
        <f t="shared" ca="1" si="10"/>
        <v>8</v>
      </c>
      <c r="T56" s="397" t="str">
        <f t="shared" ca="1" si="11"/>
        <v>1|8|5,2|1003|2</v>
      </c>
      <c r="U56" s="397">
        <f t="shared" ca="1" si="12"/>
        <v>10</v>
      </c>
      <c r="V56" s="397" t="str">
        <f t="shared" ca="1" si="13"/>
        <v>1|8|5,2|1003|2</v>
      </c>
      <c r="W56" s="397">
        <f t="shared" ca="1" si="14"/>
        <v>12</v>
      </c>
      <c r="X56" s="397" t="str">
        <f t="shared" ca="1" si="15"/>
        <v>1|8|5,2|1003|3</v>
      </c>
      <c r="Y56" s="397">
        <f t="shared" ca="1" si="16"/>
        <v>14</v>
      </c>
      <c r="Z56" s="397" t="str">
        <f t="shared" ca="1" si="17"/>
        <v>1|8|5,2|1003|3</v>
      </c>
      <c r="AA56" s="397">
        <f t="shared" ca="1" si="18"/>
        <v>16</v>
      </c>
      <c r="AB56" s="397" t="str">
        <f t="shared" ca="1" si="19"/>
        <v>1|8|5,2|1003|3</v>
      </c>
      <c r="AC56" s="397">
        <f t="shared" ca="1" si="20"/>
        <v>18</v>
      </c>
      <c r="AD56" s="397" t="str">
        <f t="shared" ca="1" si="21"/>
        <v>1|8|5,2|1003|3</v>
      </c>
      <c r="AE56" s="397">
        <f t="shared" ca="1" si="22"/>
        <v>20</v>
      </c>
      <c r="AF56" s="397" t="str">
        <f t="shared" ca="1" si="23"/>
        <v>1|8|5,2|1003|3</v>
      </c>
      <c r="AG56" s="397">
        <f t="shared" ca="1" si="24"/>
        <v>22</v>
      </c>
      <c r="AH56" s="397" t="str">
        <f t="shared" ca="1" si="25"/>
        <v>1|8|5,2|1003|4</v>
      </c>
      <c r="AI56" s="397">
        <f t="shared" ca="1" si="26"/>
        <v>24</v>
      </c>
      <c r="AJ56" s="397" t="str">
        <f t="shared" ca="1" si="27"/>
        <v>1|8|5,2|1003|4</v>
      </c>
      <c r="AK56" s="397">
        <f t="shared" ca="1" si="28"/>
        <v>26</v>
      </c>
      <c r="AL56" s="397" t="str">
        <f t="shared" ca="1" si="29"/>
        <v>1|8|5,2|1003|4</v>
      </c>
      <c r="AM56" s="397">
        <f t="shared" ca="1" si="30"/>
        <v>28</v>
      </c>
      <c r="AN56" s="397" t="str">
        <f t="shared" ca="1" si="31"/>
        <v>1|8|5,2|1003|4</v>
      </c>
      <c r="AO56" s="397">
        <f t="shared" ca="1" si="32"/>
        <v>30</v>
      </c>
      <c r="AP56" s="397" t="str">
        <f t="shared" ca="1" si="33"/>
        <v>1|8|5,2|1003|4</v>
      </c>
      <c r="AQ56" s="397">
        <f t="shared" ca="1" si="34"/>
        <v>32</v>
      </c>
      <c r="AR56" s="397" t="str">
        <f t="shared" ca="1" si="35"/>
        <v>1|8|5,2|1003|5</v>
      </c>
      <c r="AS56" s="397">
        <f t="shared" ca="1" si="36"/>
        <v>34</v>
      </c>
      <c r="AT56" s="397" t="str">
        <f t="shared" ca="1" si="37"/>
        <v>1|8|5,2|1003|5</v>
      </c>
      <c r="AU56" s="397">
        <f t="shared" ca="1" si="38"/>
        <v>36</v>
      </c>
      <c r="AV56" s="397" t="str">
        <f t="shared" ca="1" si="39"/>
        <v>1|8|5,2|1003|5</v>
      </c>
      <c r="AW56" s="397">
        <f t="shared" ca="1" si="40"/>
        <v>38</v>
      </c>
      <c r="AX56" s="397" t="str">
        <f t="shared" ca="1" si="41"/>
        <v>1|8|5,2|1003|5</v>
      </c>
      <c r="AY56" s="397">
        <f t="shared" ca="1" si="42"/>
        <v>40</v>
      </c>
      <c r="AZ56" s="397" t="str">
        <f t="shared" ca="1" si="43"/>
        <v>1|8|5,2|1003|5</v>
      </c>
      <c r="BA56" s="397">
        <f t="shared" ca="1" si="44"/>
        <v>42</v>
      </c>
      <c r="BB56" s="397" t="str">
        <f t="shared" ca="1" si="45"/>
        <v>1|8|5,2|1003|6</v>
      </c>
      <c r="BC56" s="397">
        <f t="shared" ca="1" si="46"/>
        <v>44</v>
      </c>
      <c r="BD56" s="397" t="str">
        <f t="shared" ca="1" si="47"/>
        <v>1|8|5,2|1003|6</v>
      </c>
      <c r="BE56" s="397">
        <f t="shared" ca="1" si="48"/>
        <v>46</v>
      </c>
      <c r="BF56" s="397" t="str">
        <f t="shared" ca="1" si="49"/>
        <v>1|8|5,2|1003|6</v>
      </c>
      <c r="BG56" s="397">
        <f t="shared" ca="1" si="50"/>
        <v>48</v>
      </c>
      <c r="BH56" s="397" t="str">
        <f t="shared" ca="1" si="51"/>
        <v>1|8|5,2|1003|6</v>
      </c>
      <c r="BI56" s="397">
        <f t="shared" ca="1" si="52"/>
        <v>50</v>
      </c>
      <c r="BJ56" s="397" t="str">
        <f t="shared" ca="1" si="53"/>
        <v>1|8|5,2|1003|6</v>
      </c>
      <c r="BK56" s="397">
        <f t="shared" ca="1" si="54"/>
        <v>0</v>
      </c>
      <c r="BL56" s="397">
        <f t="shared" ca="1" si="55"/>
        <v>0</v>
      </c>
      <c r="BM56" s="397">
        <f t="shared" ca="1" si="56"/>
        <v>0</v>
      </c>
      <c r="BN56" s="397">
        <f t="shared" ca="1" si="57"/>
        <v>0</v>
      </c>
      <c r="BO56" s="397">
        <f t="shared" ca="1" si="58"/>
        <v>0</v>
      </c>
      <c r="BP56" s="397">
        <f t="shared" ca="1" si="59"/>
        <v>0</v>
      </c>
      <c r="BQ56" s="397">
        <f t="shared" ca="1" si="60"/>
        <v>0</v>
      </c>
      <c r="BR56" s="397">
        <f t="shared" ca="1" si="61"/>
        <v>0</v>
      </c>
      <c r="BS56" s="397">
        <f t="shared" ca="1" si="62"/>
        <v>0</v>
      </c>
      <c r="BT56" s="397">
        <f t="shared" ca="1" si="63"/>
        <v>0</v>
      </c>
      <c r="BU56" s="397">
        <f t="shared" ca="1" si="64"/>
        <v>0</v>
      </c>
      <c r="BV56" s="397">
        <f t="shared" ca="1" si="65"/>
        <v>0</v>
      </c>
      <c r="BW56" s="397">
        <f t="shared" ca="1" si="66"/>
        <v>0</v>
      </c>
      <c r="BX56" s="397">
        <f t="shared" ca="1" si="67"/>
        <v>0</v>
      </c>
      <c r="BY56" s="397">
        <f t="shared" ca="1" si="68"/>
        <v>0</v>
      </c>
      <c r="BZ56" s="397">
        <f t="shared" ca="1" si="69"/>
        <v>0</v>
      </c>
      <c r="CA56" s="397">
        <f t="shared" ca="1" si="70"/>
        <v>0</v>
      </c>
      <c r="CB56" s="397">
        <f t="shared" ca="1" si="71"/>
        <v>0</v>
      </c>
      <c r="CC56" s="397">
        <f t="shared" ca="1" si="72"/>
        <v>0</v>
      </c>
      <c r="CD56" s="397">
        <f t="shared" ca="1" si="73"/>
        <v>0</v>
      </c>
      <c r="CE56" s="397">
        <f t="shared" ca="1" si="74"/>
        <v>0</v>
      </c>
      <c r="CF56" s="397">
        <f t="shared" ca="1" si="75"/>
        <v>0</v>
      </c>
      <c r="CG56" s="397">
        <f t="shared" ca="1" si="76"/>
        <v>0</v>
      </c>
      <c r="CH56" s="397">
        <f t="shared" ca="1" si="77"/>
        <v>0</v>
      </c>
      <c r="CI56" s="397">
        <f t="shared" ca="1" si="78"/>
        <v>0</v>
      </c>
      <c r="CJ56" s="397">
        <f t="shared" ca="1" si="79"/>
        <v>0</v>
      </c>
      <c r="CK56" s="397">
        <f t="shared" ca="1" si="80"/>
        <v>0</v>
      </c>
      <c r="CL56" s="397">
        <f t="shared" ca="1" si="81"/>
        <v>0</v>
      </c>
      <c r="CM56" s="397">
        <f t="shared" ca="1" si="82"/>
        <v>0</v>
      </c>
      <c r="CN56" s="397">
        <f t="shared" ca="1" si="83"/>
        <v>0</v>
      </c>
      <c r="CO56" s="397">
        <f t="shared" ca="1" si="84"/>
        <v>0</v>
      </c>
      <c r="CP56" s="397">
        <f t="shared" ca="1" si="85"/>
        <v>0</v>
      </c>
      <c r="CQ56" s="397">
        <f t="shared" ca="1" si="86"/>
        <v>0</v>
      </c>
      <c r="CR56" s="397">
        <f t="shared" ca="1" si="87"/>
        <v>0</v>
      </c>
      <c r="CS56" s="397">
        <f t="shared" ca="1" si="88"/>
        <v>0</v>
      </c>
      <c r="CT56" s="397">
        <f t="shared" ca="1" si="89"/>
        <v>0</v>
      </c>
      <c r="CU56" s="397">
        <f t="shared" ca="1" si="90"/>
        <v>0</v>
      </c>
      <c r="CV56" s="397">
        <f t="shared" ca="1" si="91"/>
        <v>0</v>
      </c>
      <c r="CW56" s="397">
        <f t="shared" ca="1" si="92"/>
        <v>0</v>
      </c>
      <c r="CX56" s="397">
        <f t="shared" ca="1" si="93"/>
        <v>0</v>
      </c>
      <c r="CY56" s="397">
        <f t="shared" ca="1" si="94"/>
        <v>0</v>
      </c>
      <c r="CZ56" s="397">
        <f t="shared" ca="1" si="95"/>
        <v>0</v>
      </c>
      <c r="DA56" s="397">
        <f t="shared" ca="1" si="96"/>
        <v>0</v>
      </c>
      <c r="DB56" s="397">
        <f t="shared" ca="1" si="97"/>
        <v>0</v>
      </c>
      <c r="DC56" s="397">
        <f t="shared" ca="1" si="98"/>
        <v>0</v>
      </c>
      <c r="DD56" s="397">
        <f t="shared" ca="1" si="99"/>
        <v>0</v>
      </c>
      <c r="DE56" s="397">
        <f t="shared" ca="1" si="100"/>
        <v>0</v>
      </c>
      <c r="DF56" s="397">
        <f t="shared" ca="1" si="101"/>
        <v>0</v>
      </c>
      <c r="DG56" s="397">
        <f t="shared" ca="1" si="102"/>
        <v>0</v>
      </c>
      <c r="DH56" s="397">
        <f t="shared" ca="1" si="103"/>
        <v>0</v>
      </c>
      <c r="DJ56" s="125" t="str">
        <f t="shared" ref="DJ56:DK56" si="126">DJ53</f>
        <v>KG</v>
      </c>
      <c r="DK56" s="125" t="str">
        <f t="shared" si="126"/>
        <v>KP</v>
      </c>
      <c r="DL56" s="393">
        <v>10</v>
      </c>
      <c r="DN56" s="84" t="s">
        <v>914</v>
      </c>
      <c r="DR56" s="40" t="s">
        <v>1544</v>
      </c>
      <c r="DS56" s="11">
        <f t="shared" si="0"/>
        <v>1</v>
      </c>
      <c r="DT56" s="11">
        <f t="shared" si="1"/>
        <v>8</v>
      </c>
      <c r="DU56" s="41">
        <v>1</v>
      </c>
      <c r="DV56" s="40" t="s">
        <v>412</v>
      </c>
      <c r="DW56" s="11">
        <f t="shared" si="2"/>
        <v>2</v>
      </c>
      <c r="DX56" s="11">
        <f t="shared" si="3"/>
        <v>1001</v>
      </c>
      <c r="DY56" s="41">
        <v>2</v>
      </c>
    </row>
    <row r="57" spans="1:129" x14ac:dyDescent="0.35">
      <c r="A57" s="125">
        <v>53</v>
      </c>
      <c r="B57" s="125">
        <v>1</v>
      </c>
      <c r="C57" s="125">
        <v>5</v>
      </c>
      <c r="D57" s="125">
        <v>34</v>
      </c>
      <c r="E57" s="125" t="s">
        <v>961</v>
      </c>
      <c r="F57" s="84" t="s">
        <v>970</v>
      </c>
      <c r="G57" s="392" t="s">
        <v>963</v>
      </c>
      <c r="H57" s="84" t="s">
        <v>971</v>
      </c>
      <c r="I57" s="392" t="s">
        <v>965</v>
      </c>
      <c r="K57" s="129">
        <v>38</v>
      </c>
      <c r="M57" s="397">
        <f t="shared" ca="1" si="4"/>
        <v>2</v>
      </c>
      <c r="N57" s="397" t="str">
        <f t="shared" ca="1" si="5"/>
        <v>1|8|5,1|2|5000</v>
      </c>
      <c r="O57" s="397">
        <f t="shared" ca="1" si="6"/>
        <v>4</v>
      </c>
      <c r="P57" s="397" t="str">
        <f t="shared" ca="1" si="7"/>
        <v>1|8|5,1|2|10000</v>
      </c>
      <c r="Q57" s="397">
        <f t="shared" ca="1" si="8"/>
        <v>6</v>
      </c>
      <c r="R57" s="397" t="str">
        <f t="shared" ca="1" si="9"/>
        <v>1|8|5,1|2|15000</v>
      </c>
      <c r="S57" s="397">
        <f t="shared" ca="1" si="10"/>
        <v>8</v>
      </c>
      <c r="T57" s="397" t="str">
        <f t="shared" ca="1" si="11"/>
        <v>1|8|5,1|2|20000</v>
      </c>
      <c r="U57" s="397">
        <f t="shared" ca="1" si="12"/>
        <v>10</v>
      </c>
      <c r="V57" s="397" t="str">
        <f t="shared" ca="1" si="13"/>
        <v>1|8|5,1|2|25000</v>
      </c>
      <c r="W57" s="397">
        <f t="shared" ca="1" si="14"/>
        <v>12</v>
      </c>
      <c r="X57" s="397" t="str">
        <f t="shared" ca="1" si="15"/>
        <v>1|8|5,1|2|30000</v>
      </c>
      <c r="Y57" s="397">
        <f t="shared" ca="1" si="16"/>
        <v>14</v>
      </c>
      <c r="Z57" s="397" t="str">
        <f t="shared" ca="1" si="17"/>
        <v>1|8|5,1|2|35000</v>
      </c>
      <c r="AA57" s="397">
        <f t="shared" ca="1" si="18"/>
        <v>16</v>
      </c>
      <c r="AB57" s="397" t="str">
        <f t="shared" ca="1" si="19"/>
        <v>1|8|5,1|2|40000</v>
      </c>
      <c r="AC57" s="397">
        <f t="shared" ca="1" si="20"/>
        <v>18</v>
      </c>
      <c r="AD57" s="397" t="str">
        <f t="shared" ca="1" si="21"/>
        <v>1|8|5,1|2|45000</v>
      </c>
      <c r="AE57" s="397">
        <f t="shared" ca="1" si="22"/>
        <v>20</v>
      </c>
      <c r="AF57" s="397" t="str">
        <f t="shared" ca="1" si="23"/>
        <v>1|8|5,1|2|50000</v>
      </c>
      <c r="AG57" s="397">
        <f t="shared" ca="1" si="24"/>
        <v>22</v>
      </c>
      <c r="AH57" s="397" t="str">
        <f t="shared" ca="1" si="25"/>
        <v>1|8|5,1|2|55000</v>
      </c>
      <c r="AI57" s="397">
        <f t="shared" ca="1" si="26"/>
        <v>24</v>
      </c>
      <c r="AJ57" s="397" t="str">
        <f t="shared" ca="1" si="27"/>
        <v>1|8|5,1|2|60000</v>
      </c>
      <c r="AK57" s="397">
        <f t="shared" ca="1" si="28"/>
        <v>26</v>
      </c>
      <c r="AL57" s="397" t="str">
        <f t="shared" ca="1" si="29"/>
        <v>1|8|5,1|2|65000</v>
      </c>
      <c r="AM57" s="397">
        <f t="shared" ca="1" si="30"/>
        <v>28</v>
      </c>
      <c r="AN57" s="397" t="str">
        <f t="shared" ca="1" si="31"/>
        <v>1|8|5,1|2|70000</v>
      </c>
      <c r="AO57" s="397">
        <f t="shared" ca="1" si="32"/>
        <v>30</v>
      </c>
      <c r="AP57" s="397" t="str">
        <f t="shared" ca="1" si="33"/>
        <v>1|8|5,1|2|75000</v>
      </c>
      <c r="AQ57" s="397">
        <f t="shared" ca="1" si="34"/>
        <v>32</v>
      </c>
      <c r="AR57" s="397" t="str">
        <f t="shared" ca="1" si="35"/>
        <v>1|8|5,1|2|80000</v>
      </c>
      <c r="AS57" s="397">
        <f t="shared" ca="1" si="36"/>
        <v>34</v>
      </c>
      <c r="AT57" s="397" t="str">
        <f t="shared" ca="1" si="37"/>
        <v>1|8|5,1|2|85000</v>
      </c>
      <c r="AU57" s="397">
        <f t="shared" ca="1" si="38"/>
        <v>36</v>
      </c>
      <c r="AV57" s="397" t="str">
        <f t="shared" ca="1" si="39"/>
        <v>1|8|5,1|2|90000</v>
      </c>
      <c r="AW57" s="397">
        <f t="shared" ca="1" si="40"/>
        <v>38</v>
      </c>
      <c r="AX57" s="397" t="str">
        <f t="shared" ca="1" si="41"/>
        <v>1|8|5,1|2|95000</v>
      </c>
      <c r="AY57" s="397">
        <f t="shared" ca="1" si="42"/>
        <v>40</v>
      </c>
      <c r="AZ57" s="397" t="str">
        <f t="shared" ca="1" si="43"/>
        <v>1|8|5,1|2|100000</v>
      </c>
      <c r="BA57" s="397">
        <f t="shared" ca="1" si="44"/>
        <v>42</v>
      </c>
      <c r="BB57" s="397" t="str">
        <f t="shared" ca="1" si="45"/>
        <v>1|8|5,1|2|105000</v>
      </c>
      <c r="BC57" s="397">
        <f t="shared" ca="1" si="46"/>
        <v>44</v>
      </c>
      <c r="BD57" s="397" t="str">
        <f t="shared" ca="1" si="47"/>
        <v>1|8|5,1|2|110000</v>
      </c>
      <c r="BE57" s="397">
        <f t="shared" ca="1" si="48"/>
        <v>46</v>
      </c>
      <c r="BF57" s="397" t="str">
        <f t="shared" ca="1" si="49"/>
        <v>1|8|5,1|2|115000</v>
      </c>
      <c r="BG57" s="397">
        <f t="shared" ca="1" si="50"/>
        <v>48</v>
      </c>
      <c r="BH57" s="397" t="str">
        <f t="shared" ca="1" si="51"/>
        <v>1|8|5,1|2|120000</v>
      </c>
      <c r="BI57" s="397">
        <f t="shared" ca="1" si="52"/>
        <v>50</v>
      </c>
      <c r="BJ57" s="397" t="str">
        <f t="shared" ca="1" si="53"/>
        <v>1|8|5,1|2|125000</v>
      </c>
      <c r="BK57" s="397">
        <f t="shared" ca="1" si="54"/>
        <v>0</v>
      </c>
      <c r="BL57" s="397">
        <f t="shared" ca="1" si="55"/>
        <v>0</v>
      </c>
      <c r="BM57" s="397">
        <f t="shared" ca="1" si="56"/>
        <v>0</v>
      </c>
      <c r="BN57" s="397">
        <f t="shared" ca="1" si="57"/>
        <v>0</v>
      </c>
      <c r="BO57" s="397">
        <f t="shared" ca="1" si="58"/>
        <v>0</v>
      </c>
      <c r="BP57" s="397">
        <f t="shared" ca="1" si="59"/>
        <v>0</v>
      </c>
      <c r="BQ57" s="397">
        <f t="shared" ca="1" si="60"/>
        <v>0</v>
      </c>
      <c r="BR57" s="397">
        <f t="shared" ca="1" si="61"/>
        <v>0</v>
      </c>
      <c r="BS57" s="397">
        <f t="shared" ca="1" si="62"/>
        <v>0</v>
      </c>
      <c r="BT57" s="397">
        <f t="shared" ca="1" si="63"/>
        <v>0</v>
      </c>
      <c r="BU57" s="397">
        <f t="shared" ca="1" si="64"/>
        <v>0</v>
      </c>
      <c r="BV57" s="397">
        <f t="shared" ca="1" si="65"/>
        <v>0</v>
      </c>
      <c r="BW57" s="397">
        <f t="shared" ca="1" si="66"/>
        <v>0</v>
      </c>
      <c r="BX57" s="397">
        <f t="shared" ca="1" si="67"/>
        <v>0</v>
      </c>
      <c r="BY57" s="397">
        <f t="shared" ca="1" si="68"/>
        <v>0</v>
      </c>
      <c r="BZ57" s="397">
        <f t="shared" ca="1" si="69"/>
        <v>0</v>
      </c>
      <c r="CA57" s="397">
        <f t="shared" ca="1" si="70"/>
        <v>0</v>
      </c>
      <c r="CB57" s="397">
        <f t="shared" ca="1" si="71"/>
        <v>0</v>
      </c>
      <c r="CC57" s="397">
        <f t="shared" ca="1" si="72"/>
        <v>0</v>
      </c>
      <c r="CD57" s="397">
        <f t="shared" ca="1" si="73"/>
        <v>0</v>
      </c>
      <c r="CE57" s="397">
        <f t="shared" ca="1" si="74"/>
        <v>0</v>
      </c>
      <c r="CF57" s="397">
        <f t="shared" ca="1" si="75"/>
        <v>0</v>
      </c>
      <c r="CG57" s="397">
        <f t="shared" ca="1" si="76"/>
        <v>0</v>
      </c>
      <c r="CH57" s="397">
        <f t="shared" ca="1" si="77"/>
        <v>0</v>
      </c>
      <c r="CI57" s="397">
        <f t="shared" ca="1" si="78"/>
        <v>0</v>
      </c>
      <c r="CJ57" s="397">
        <f t="shared" ca="1" si="79"/>
        <v>0</v>
      </c>
      <c r="CK57" s="397">
        <f t="shared" ca="1" si="80"/>
        <v>0</v>
      </c>
      <c r="CL57" s="397">
        <f t="shared" ca="1" si="81"/>
        <v>0</v>
      </c>
      <c r="CM57" s="397">
        <f t="shared" ca="1" si="82"/>
        <v>0</v>
      </c>
      <c r="CN57" s="397">
        <f t="shared" ca="1" si="83"/>
        <v>0</v>
      </c>
      <c r="CO57" s="397">
        <f t="shared" ca="1" si="84"/>
        <v>0</v>
      </c>
      <c r="CP57" s="397">
        <f t="shared" ca="1" si="85"/>
        <v>0</v>
      </c>
      <c r="CQ57" s="397">
        <f t="shared" ca="1" si="86"/>
        <v>0</v>
      </c>
      <c r="CR57" s="397">
        <f t="shared" ca="1" si="87"/>
        <v>0</v>
      </c>
      <c r="CS57" s="397">
        <f t="shared" ca="1" si="88"/>
        <v>0</v>
      </c>
      <c r="CT57" s="397">
        <f t="shared" ca="1" si="89"/>
        <v>0</v>
      </c>
      <c r="CU57" s="397">
        <f t="shared" ca="1" si="90"/>
        <v>0</v>
      </c>
      <c r="CV57" s="397">
        <f t="shared" ca="1" si="91"/>
        <v>0</v>
      </c>
      <c r="CW57" s="397">
        <f t="shared" ca="1" si="92"/>
        <v>0</v>
      </c>
      <c r="CX57" s="397">
        <f t="shared" ca="1" si="93"/>
        <v>0</v>
      </c>
      <c r="CY57" s="397">
        <f t="shared" ca="1" si="94"/>
        <v>0</v>
      </c>
      <c r="CZ57" s="397">
        <f t="shared" ca="1" si="95"/>
        <v>0</v>
      </c>
      <c r="DA57" s="397">
        <f t="shared" ca="1" si="96"/>
        <v>0</v>
      </c>
      <c r="DB57" s="397">
        <f t="shared" ca="1" si="97"/>
        <v>0</v>
      </c>
      <c r="DC57" s="397">
        <f t="shared" ca="1" si="98"/>
        <v>0</v>
      </c>
      <c r="DD57" s="397">
        <f t="shared" ca="1" si="99"/>
        <v>0</v>
      </c>
      <c r="DE57" s="397">
        <f t="shared" ca="1" si="100"/>
        <v>0</v>
      </c>
      <c r="DF57" s="397">
        <f t="shared" ca="1" si="101"/>
        <v>0</v>
      </c>
      <c r="DG57" s="397">
        <f t="shared" ca="1" si="102"/>
        <v>0</v>
      </c>
      <c r="DH57" s="397">
        <f t="shared" ca="1" si="103"/>
        <v>0</v>
      </c>
      <c r="DJ57" s="125" t="str">
        <f t="shared" ref="DJ57:DK57" si="127">DJ54</f>
        <v>JK</v>
      </c>
      <c r="DK57" s="125" t="str">
        <f t="shared" si="127"/>
        <v>JT</v>
      </c>
      <c r="DL57" s="393">
        <v>10</v>
      </c>
      <c r="DN57" s="84" t="s">
        <v>914</v>
      </c>
      <c r="DR57" s="40" t="s">
        <v>1545</v>
      </c>
      <c r="DS57" s="11">
        <f t="shared" si="0"/>
        <v>1</v>
      </c>
      <c r="DT57" s="11">
        <f t="shared" si="1"/>
        <v>8</v>
      </c>
      <c r="DU57" s="41">
        <v>1</v>
      </c>
      <c r="DV57" s="40" t="s">
        <v>412</v>
      </c>
      <c r="DW57" s="11">
        <f t="shared" si="2"/>
        <v>2</v>
      </c>
      <c r="DX57" s="11">
        <f t="shared" si="3"/>
        <v>1001</v>
      </c>
      <c r="DY57" s="41">
        <v>2</v>
      </c>
    </row>
    <row r="58" spans="1:129" x14ac:dyDescent="0.25">
      <c r="A58" s="125">
        <v>54</v>
      </c>
      <c r="B58" s="125">
        <v>1</v>
      </c>
      <c r="C58" s="125">
        <v>5</v>
      </c>
      <c r="D58" s="125">
        <v>34</v>
      </c>
      <c r="E58" s="125" t="s">
        <v>961</v>
      </c>
      <c r="F58" s="84" t="s">
        <v>972</v>
      </c>
      <c r="G58" s="392" t="s">
        <v>963</v>
      </c>
      <c r="H58" s="84" t="s">
        <v>973</v>
      </c>
      <c r="I58" s="392" t="s">
        <v>965</v>
      </c>
      <c r="K58" s="125">
        <v>84</v>
      </c>
      <c r="M58" s="397">
        <f t="shared" ca="1" si="4"/>
        <v>2</v>
      </c>
      <c r="N58" s="397" t="str">
        <f t="shared" ca="1" si="5"/>
        <v>1|8|5,1|1|2</v>
      </c>
      <c r="O58" s="397">
        <f t="shared" ca="1" si="6"/>
        <v>4</v>
      </c>
      <c r="P58" s="397" t="str">
        <f t="shared" ca="1" si="7"/>
        <v>1|8|5,1|1|2</v>
      </c>
      <c r="Q58" s="397">
        <f t="shared" ca="1" si="8"/>
        <v>6</v>
      </c>
      <c r="R58" s="397" t="str">
        <f t="shared" ca="1" si="9"/>
        <v>1|8|5,1|1|3</v>
      </c>
      <c r="S58" s="397">
        <f t="shared" ca="1" si="10"/>
        <v>8</v>
      </c>
      <c r="T58" s="397" t="str">
        <f t="shared" ca="1" si="11"/>
        <v>1|8|5,1|1|3</v>
      </c>
      <c r="U58" s="397">
        <f t="shared" ca="1" si="12"/>
        <v>10</v>
      </c>
      <c r="V58" s="397" t="str">
        <f t="shared" ca="1" si="13"/>
        <v>1|8|5,1|1|4</v>
      </c>
      <c r="W58" s="397">
        <f t="shared" ca="1" si="14"/>
        <v>12</v>
      </c>
      <c r="X58" s="397" t="str">
        <f t="shared" ca="1" si="15"/>
        <v>1|8|5,1|1|4</v>
      </c>
      <c r="Y58" s="397">
        <f t="shared" ca="1" si="16"/>
        <v>14</v>
      </c>
      <c r="Z58" s="397" t="str">
        <f t="shared" ca="1" si="17"/>
        <v>1|8|5,1|1|5</v>
      </c>
      <c r="AA58" s="397">
        <f t="shared" ca="1" si="18"/>
        <v>16</v>
      </c>
      <c r="AB58" s="397" t="str">
        <f t="shared" ca="1" si="19"/>
        <v>1|8|5,1|1|5</v>
      </c>
      <c r="AC58" s="397">
        <f t="shared" ca="1" si="20"/>
        <v>18</v>
      </c>
      <c r="AD58" s="397" t="str">
        <f t="shared" ca="1" si="21"/>
        <v>1|8|5,1|1|6</v>
      </c>
      <c r="AE58" s="397">
        <f t="shared" ca="1" si="22"/>
        <v>20</v>
      </c>
      <c r="AF58" s="397" t="str">
        <f t="shared" ca="1" si="23"/>
        <v>1|8|5,1|1|6</v>
      </c>
      <c r="AG58" s="397">
        <f t="shared" ca="1" si="24"/>
        <v>22</v>
      </c>
      <c r="AH58" s="397" t="str">
        <f t="shared" ca="1" si="25"/>
        <v>1|8|5,1|1|7</v>
      </c>
      <c r="AI58" s="397">
        <f t="shared" ca="1" si="26"/>
        <v>24</v>
      </c>
      <c r="AJ58" s="397" t="str">
        <f t="shared" ca="1" si="27"/>
        <v>1|8|5,1|1|7</v>
      </c>
      <c r="AK58" s="397">
        <f t="shared" ca="1" si="28"/>
        <v>26</v>
      </c>
      <c r="AL58" s="397" t="str">
        <f t="shared" ca="1" si="29"/>
        <v>1|8|5,1|1|8</v>
      </c>
      <c r="AM58" s="397">
        <f t="shared" ca="1" si="30"/>
        <v>28</v>
      </c>
      <c r="AN58" s="397" t="str">
        <f t="shared" ca="1" si="31"/>
        <v>1|8|5,1|1|8</v>
      </c>
      <c r="AO58" s="397">
        <f t="shared" ca="1" si="32"/>
        <v>30</v>
      </c>
      <c r="AP58" s="397" t="str">
        <f t="shared" ca="1" si="33"/>
        <v>1|8|5,1|1|9</v>
      </c>
      <c r="AQ58" s="397">
        <f t="shared" ca="1" si="34"/>
        <v>32</v>
      </c>
      <c r="AR58" s="397" t="str">
        <f t="shared" ca="1" si="35"/>
        <v>1|8|5,1|1|9</v>
      </c>
      <c r="AS58" s="397">
        <f t="shared" ca="1" si="36"/>
        <v>34</v>
      </c>
      <c r="AT58" s="397" t="str">
        <f t="shared" ca="1" si="37"/>
        <v>1|8|5,1|1|10</v>
      </c>
      <c r="AU58" s="397">
        <f t="shared" ca="1" si="38"/>
        <v>36</v>
      </c>
      <c r="AV58" s="397" t="str">
        <f t="shared" ca="1" si="39"/>
        <v>1|8|5,1|1|10</v>
      </c>
      <c r="AW58" s="397">
        <f t="shared" ca="1" si="40"/>
        <v>38</v>
      </c>
      <c r="AX58" s="397" t="str">
        <f t="shared" ca="1" si="41"/>
        <v>1|8|5,1|1|11</v>
      </c>
      <c r="AY58" s="397">
        <f t="shared" ca="1" si="42"/>
        <v>40</v>
      </c>
      <c r="AZ58" s="397" t="str">
        <f t="shared" ca="1" si="43"/>
        <v>1|8|5,1|1|11</v>
      </c>
      <c r="BA58" s="397">
        <f t="shared" ca="1" si="44"/>
        <v>42</v>
      </c>
      <c r="BB58" s="397" t="str">
        <f t="shared" ca="1" si="45"/>
        <v>1|8|5,1|1|12</v>
      </c>
      <c r="BC58" s="397">
        <f t="shared" ca="1" si="46"/>
        <v>44</v>
      </c>
      <c r="BD58" s="397" t="str">
        <f t="shared" ca="1" si="47"/>
        <v>1|8|5,1|1|12</v>
      </c>
      <c r="BE58" s="397">
        <f t="shared" ca="1" si="48"/>
        <v>46</v>
      </c>
      <c r="BF58" s="397" t="str">
        <f t="shared" ca="1" si="49"/>
        <v>1|8|5,1|1|13</v>
      </c>
      <c r="BG58" s="397">
        <f t="shared" ca="1" si="50"/>
        <v>48</v>
      </c>
      <c r="BH58" s="397" t="str">
        <f t="shared" ca="1" si="51"/>
        <v>1|8|5,1|1|13</v>
      </c>
      <c r="BI58" s="397">
        <f t="shared" ca="1" si="52"/>
        <v>50</v>
      </c>
      <c r="BJ58" s="397" t="str">
        <f t="shared" ca="1" si="53"/>
        <v>1|8|5,1|1|14</v>
      </c>
      <c r="BK58" s="397">
        <f t="shared" ca="1" si="54"/>
        <v>0</v>
      </c>
      <c r="BL58" s="397">
        <f t="shared" ca="1" si="55"/>
        <v>0</v>
      </c>
      <c r="BM58" s="397">
        <f t="shared" ca="1" si="56"/>
        <v>0</v>
      </c>
      <c r="BN58" s="397">
        <f t="shared" ca="1" si="57"/>
        <v>0</v>
      </c>
      <c r="BO58" s="397">
        <f t="shared" ca="1" si="58"/>
        <v>0</v>
      </c>
      <c r="BP58" s="397">
        <f t="shared" ca="1" si="59"/>
        <v>0</v>
      </c>
      <c r="BQ58" s="397">
        <f t="shared" ca="1" si="60"/>
        <v>0</v>
      </c>
      <c r="BR58" s="397">
        <f t="shared" ca="1" si="61"/>
        <v>0</v>
      </c>
      <c r="BS58" s="397">
        <f t="shared" ca="1" si="62"/>
        <v>0</v>
      </c>
      <c r="BT58" s="397">
        <f t="shared" ca="1" si="63"/>
        <v>0</v>
      </c>
      <c r="BU58" s="397">
        <f t="shared" ca="1" si="64"/>
        <v>0</v>
      </c>
      <c r="BV58" s="397">
        <f t="shared" ca="1" si="65"/>
        <v>0</v>
      </c>
      <c r="BW58" s="397">
        <f t="shared" ca="1" si="66"/>
        <v>0</v>
      </c>
      <c r="BX58" s="397">
        <f t="shared" ca="1" si="67"/>
        <v>0</v>
      </c>
      <c r="BY58" s="397">
        <f t="shared" ca="1" si="68"/>
        <v>0</v>
      </c>
      <c r="BZ58" s="397">
        <f t="shared" ca="1" si="69"/>
        <v>0</v>
      </c>
      <c r="CA58" s="397">
        <f t="shared" ca="1" si="70"/>
        <v>0</v>
      </c>
      <c r="CB58" s="397">
        <f t="shared" ca="1" si="71"/>
        <v>0</v>
      </c>
      <c r="CC58" s="397">
        <f t="shared" ca="1" si="72"/>
        <v>0</v>
      </c>
      <c r="CD58" s="397">
        <f t="shared" ca="1" si="73"/>
        <v>0</v>
      </c>
      <c r="CE58" s="397">
        <f t="shared" ca="1" si="74"/>
        <v>0</v>
      </c>
      <c r="CF58" s="397">
        <f t="shared" ca="1" si="75"/>
        <v>0</v>
      </c>
      <c r="CG58" s="397">
        <f t="shared" ca="1" si="76"/>
        <v>0</v>
      </c>
      <c r="CH58" s="397">
        <f t="shared" ca="1" si="77"/>
        <v>0</v>
      </c>
      <c r="CI58" s="397">
        <f t="shared" ca="1" si="78"/>
        <v>0</v>
      </c>
      <c r="CJ58" s="397">
        <f t="shared" ca="1" si="79"/>
        <v>0</v>
      </c>
      <c r="CK58" s="397">
        <f t="shared" ca="1" si="80"/>
        <v>0</v>
      </c>
      <c r="CL58" s="397">
        <f t="shared" ca="1" si="81"/>
        <v>0</v>
      </c>
      <c r="CM58" s="397">
        <f t="shared" ca="1" si="82"/>
        <v>0</v>
      </c>
      <c r="CN58" s="397">
        <f t="shared" ca="1" si="83"/>
        <v>0</v>
      </c>
      <c r="CO58" s="397">
        <f t="shared" ca="1" si="84"/>
        <v>0</v>
      </c>
      <c r="CP58" s="397">
        <f t="shared" ca="1" si="85"/>
        <v>0</v>
      </c>
      <c r="CQ58" s="397">
        <f t="shared" ca="1" si="86"/>
        <v>0</v>
      </c>
      <c r="CR58" s="397">
        <f t="shared" ca="1" si="87"/>
        <v>0</v>
      </c>
      <c r="CS58" s="397">
        <f t="shared" ca="1" si="88"/>
        <v>0</v>
      </c>
      <c r="CT58" s="397">
        <f t="shared" ca="1" si="89"/>
        <v>0</v>
      </c>
      <c r="CU58" s="397">
        <f t="shared" ca="1" si="90"/>
        <v>0</v>
      </c>
      <c r="CV58" s="397">
        <f t="shared" ca="1" si="91"/>
        <v>0</v>
      </c>
      <c r="CW58" s="397">
        <f t="shared" ca="1" si="92"/>
        <v>0</v>
      </c>
      <c r="CX58" s="397">
        <f t="shared" ca="1" si="93"/>
        <v>0</v>
      </c>
      <c r="CY58" s="397">
        <f t="shared" ca="1" si="94"/>
        <v>0</v>
      </c>
      <c r="CZ58" s="397">
        <f t="shared" ca="1" si="95"/>
        <v>0</v>
      </c>
      <c r="DA58" s="397">
        <f t="shared" ca="1" si="96"/>
        <v>0</v>
      </c>
      <c r="DB58" s="397">
        <f t="shared" ca="1" si="97"/>
        <v>0</v>
      </c>
      <c r="DC58" s="397">
        <f t="shared" ca="1" si="98"/>
        <v>0</v>
      </c>
      <c r="DD58" s="397">
        <f t="shared" ca="1" si="99"/>
        <v>0</v>
      </c>
      <c r="DE58" s="397">
        <f t="shared" ca="1" si="100"/>
        <v>0</v>
      </c>
      <c r="DF58" s="397">
        <f t="shared" ca="1" si="101"/>
        <v>0</v>
      </c>
      <c r="DG58" s="397">
        <f t="shared" ca="1" si="102"/>
        <v>0</v>
      </c>
      <c r="DH58" s="397">
        <f t="shared" ca="1" si="103"/>
        <v>0</v>
      </c>
      <c r="DJ58" s="125" t="str">
        <f t="shared" ref="DJ58:DK58" si="128">DJ55</f>
        <v>JV</v>
      </c>
      <c r="DK58" s="125" t="str">
        <f t="shared" si="128"/>
        <v>KE</v>
      </c>
      <c r="DL58" s="393">
        <v>10</v>
      </c>
      <c r="DN58" s="84" t="s">
        <v>914</v>
      </c>
      <c r="DR58" s="40" t="s">
        <v>1543</v>
      </c>
      <c r="DS58" s="11">
        <f t="shared" si="0"/>
        <v>1</v>
      </c>
      <c r="DT58" s="11">
        <f t="shared" si="1"/>
        <v>8</v>
      </c>
      <c r="DU58" s="41">
        <v>1</v>
      </c>
      <c r="DV58" s="40" t="s">
        <v>412</v>
      </c>
      <c r="DW58" s="11">
        <f t="shared" si="2"/>
        <v>2</v>
      </c>
      <c r="DX58" s="11">
        <f t="shared" si="3"/>
        <v>1001</v>
      </c>
      <c r="DY58" s="41">
        <v>2</v>
      </c>
    </row>
    <row r="59" spans="1:129" x14ac:dyDescent="0.25">
      <c r="A59" s="125">
        <v>55</v>
      </c>
      <c r="B59" s="125">
        <v>1</v>
      </c>
      <c r="C59" s="125">
        <v>5</v>
      </c>
      <c r="D59" s="125">
        <v>34</v>
      </c>
      <c r="E59" s="125" t="s">
        <v>961</v>
      </c>
      <c r="F59" s="84" t="s">
        <v>974</v>
      </c>
      <c r="G59" s="392" t="s">
        <v>963</v>
      </c>
      <c r="H59" s="84" t="s">
        <v>975</v>
      </c>
      <c r="I59" s="392" t="s">
        <v>965</v>
      </c>
      <c r="K59" s="125">
        <v>41</v>
      </c>
      <c r="M59" s="397">
        <f t="shared" ca="1" si="4"/>
        <v>2</v>
      </c>
      <c r="N59" s="397" t="str">
        <f t="shared" ca="1" si="5"/>
        <v>1|8|5,2|1003|2</v>
      </c>
      <c r="O59" s="397">
        <f t="shared" ca="1" si="6"/>
        <v>4</v>
      </c>
      <c r="P59" s="397" t="str">
        <f t="shared" ca="1" si="7"/>
        <v>1|8|5,2|1003|2</v>
      </c>
      <c r="Q59" s="397">
        <f t="shared" ca="1" si="8"/>
        <v>6</v>
      </c>
      <c r="R59" s="397" t="str">
        <f t="shared" ca="1" si="9"/>
        <v>1|8|5,2|1003|2</v>
      </c>
      <c r="S59" s="397">
        <f t="shared" ca="1" si="10"/>
        <v>8</v>
      </c>
      <c r="T59" s="397" t="str">
        <f t="shared" ca="1" si="11"/>
        <v>1|8|5,2|1003|2</v>
      </c>
      <c r="U59" s="397">
        <f t="shared" ca="1" si="12"/>
        <v>10</v>
      </c>
      <c r="V59" s="397" t="str">
        <f t="shared" ca="1" si="13"/>
        <v>1|8|5,2|1003|2</v>
      </c>
      <c r="W59" s="397">
        <f t="shared" ca="1" si="14"/>
        <v>12</v>
      </c>
      <c r="X59" s="397" t="str">
        <f t="shared" ca="1" si="15"/>
        <v>1|8|5,2|1003|3</v>
      </c>
      <c r="Y59" s="397">
        <f t="shared" ca="1" si="16"/>
        <v>14</v>
      </c>
      <c r="Z59" s="397" t="str">
        <f t="shared" ca="1" si="17"/>
        <v>1|8|5,2|1003|3</v>
      </c>
      <c r="AA59" s="397">
        <f t="shared" ca="1" si="18"/>
        <v>16</v>
      </c>
      <c r="AB59" s="397" t="str">
        <f t="shared" ca="1" si="19"/>
        <v>1|8|5,2|1003|3</v>
      </c>
      <c r="AC59" s="397">
        <f t="shared" ca="1" si="20"/>
        <v>18</v>
      </c>
      <c r="AD59" s="397" t="str">
        <f t="shared" ca="1" si="21"/>
        <v>1|8|5,2|1003|3</v>
      </c>
      <c r="AE59" s="397">
        <f t="shared" ca="1" si="22"/>
        <v>20</v>
      </c>
      <c r="AF59" s="397" t="str">
        <f t="shared" ca="1" si="23"/>
        <v>1|8|5,2|1003|3</v>
      </c>
      <c r="AG59" s="397">
        <f t="shared" ca="1" si="24"/>
        <v>22</v>
      </c>
      <c r="AH59" s="397" t="str">
        <f t="shared" ca="1" si="25"/>
        <v>1|8|5,2|1003|4</v>
      </c>
      <c r="AI59" s="397">
        <f t="shared" ca="1" si="26"/>
        <v>24</v>
      </c>
      <c r="AJ59" s="397" t="str">
        <f t="shared" ca="1" si="27"/>
        <v>1|8|5,2|1003|4</v>
      </c>
      <c r="AK59" s="397">
        <f t="shared" ca="1" si="28"/>
        <v>26</v>
      </c>
      <c r="AL59" s="397" t="str">
        <f t="shared" ca="1" si="29"/>
        <v>1|8|5,2|1003|4</v>
      </c>
      <c r="AM59" s="397">
        <f t="shared" ca="1" si="30"/>
        <v>28</v>
      </c>
      <c r="AN59" s="397" t="str">
        <f t="shared" ca="1" si="31"/>
        <v>1|8|5,2|1003|4</v>
      </c>
      <c r="AO59" s="397">
        <f t="shared" ca="1" si="32"/>
        <v>30</v>
      </c>
      <c r="AP59" s="397" t="str">
        <f t="shared" ca="1" si="33"/>
        <v>1|8|5,2|1003|4</v>
      </c>
      <c r="AQ59" s="397">
        <f t="shared" ca="1" si="34"/>
        <v>32</v>
      </c>
      <c r="AR59" s="397" t="str">
        <f t="shared" ca="1" si="35"/>
        <v>1|8|5,2|1003|5</v>
      </c>
      <c r="AS59" s="397">
        <f t="shared" ca="1" si="36"/>
        <v>34</v>
      </c>
      <c r="AT59" s="397" t="str">
        <f t="shared" ca="1" si="37"/>
        <v>1|8|5,2|1003|5</v>
      </c>
      <c r="AU59" s="397">
        <f t="shared" ca="1" si="38"/>
        <v>36</v>
      </c>
      <c r="AV59" s="397" t="str">
        <f t="shared" ca="1" si="39"/>
        <v>1|8|5,2|1003|5</v>
      </c>
      <c r="AW59" s="397">
        <f t="shared" ca="1" si="40"/>
        <v>38</v>
      </c>
      <c r="AX59" s="397" t="str">
        <f t="shared" ca="1" si="41"/>
        <v>1|8|5,2|1003|5</v>
      </c>
      <c r="AY59" s="397">
        <f t="shared" ca="1" si="42"/>
        <v>40</v>
      </c>
      <c r="AZ59" s="397" t="str">
        <f t="shared" ca="1" si="43"/>
        <v>1|8|5,2|1003|5</v>
      </c>
      <c r="BA59" s="397">
        <f t="shared" ca="1" si="44"/>
        <v>42</v>
      </c>
      <c r="BB59" s="397" t="str">
        <f t="shared" ca="1" si="45"/>
        <v>1|8|5,2|1003|6</v>
      </c>
      <c r="BC59" s="397">
        <f t="shared" ca="1" si="46"/>
        <v>44</v>
      </c>
      <c r="BD59" s="397" t="str">
        <f t="shared" ca="1" si="47"/>
        <v>1|8|5,2|1003|6</v>
      </c>
      <c r="BE59" s="397">
        <f t="shared" ca="1" si="48"/>
        <v>46</v>
      </c>
      <c r="BF59" s="397" t="str">
        <f t="shared" ca="1" si="49"/>
        <v>1|8|5,2|1003|6</v>
      </c>
      <c r="BG59" s="397">
        <f t="shared" ca="1" si="50"/>
        <v>48</v>
      </c>
      <c r="BH59" s="397" t="str">
        <f t="shared" ca="1" si="51"/>
        <v>1|8|5,2|1003|6</v>
      </c>
      <c r="BI59" s="397">
        <f t="shared" ca="1" si="52"/>
        <v>50</v>
      </c>
      <c r="BJ59" s="397" t="str">
        <f t="shared" ca="1" si="53"/>
        <v>1|8|5,2|1003|6</v>
      </c>
      <c r="BK59" s="397">
        <f t="shared" ca="1" si="54"/>
        <v>0</v>
      </c>
      <c r="BL59" s="397">
        <f t="shared" ca="1" si="55"/>
        <v>0</v>
      </c>
      <c r="BM59" s="397">
        <f t="shared" ca="1" si="56"/>
        <v>0</v>
      </c>
      <c r="BN59" s="397">
        <f t="shared" ca="1" si="57"/>
        <v>0</v>
      </c>
      <c r="BO59" s="397">
        <f t="shared" ca="1" si="58"/>
        <v>0</v>
      </c>
      <c r="BP59" s="397">
        <f t="shared" ca="1" si="59"/>
        <v>0</v>
      </c>
      <c r="BQ59" s="397">
        <f t="shared" ca="1" si="60"/>
        <v>0</v>
      </c>
      <c r="BR59" s="397">
        <f t="shared" ca="1" si="61"/>
        <v>0</v>
      </c>
      <c r="BS59" s="397">
        <f t="shared" ca="1" si="62"/>
        <v>0</v>
      </c>
      <c r="BT59" s="397">
        <f t="shared" ca="1" si="63"/>
        <v>0</v>
      </c>
      <c r="BU59" s="397">
        <f t="shared" ca="1" si="64"/>
        <v>0</v>
      </c>
      <c r="BV59" s="397">
        <f t="shared" ca="1" si="65"/>
        <v>0</v>
      </c>
      <c r="BW59" s="397">
        <f t="shared" ca="1" si="66"/>
        <v>0</v>
      </c>
      <c r="BX59" s="397">
        <f t="shared" ca="1" si="67"/>
        <v>0</v>
      </c>
      <c r="BY59" s="397">
        <f t="shared" ca="1" si="68"/>
        <v>0</v>
      </c>
      <c r="BZ59" s="397">
        <f t="shared" ca="1" si="69"/>
        <v>0</v>
      </c>
      <c r="CA59" s="397">
        <f t="shared" ca="1" si="70"/>
        <v>0</v>
      </c>
      <c r="CB59" s="397">
        <f t="shared" ca="1" si="71"/>
        <v>0</v>
      </c>
      <c r="CC59" s="397">
        <f t="shared" ca="1" si="72"/>
        <v>0</v>
      </c>
      <c r="CD59" s="397">
        <f t="shared" ca="1" si="73"/>
        <v>0</v>
      </c>
      <c r="CE59" s="397">
        <f t="shared" ca="1" si="74"/>
        <v>0</v>
      </c>
      <c r="CF59" s="397">
        <f t="shared" ca="1" si="75"/>
        <v>0</v>
      </c>
      <c r="CG59" s="397">
        <f t="shared" ca="1" si="76"/>
        <v>0</v>
      </c>
      <c r="CH59" s="397">
        <f t="shared" ca="1" si="77"/>
        <v>0</v>
      </c>
      <c r="CI59" s="397">
        <f t="shared" ca="1" si="78"/>
        <v>0</v>
      </c>
      <c r="CJ59" s="397">
        <f t="shared" ca="1" si="79"/>
        <v>0</v>
      </c>
      <c r="CK59" s="397">
        <f t="shared" ca="1" si="80"/>
        <v>0</v>
      </c>
      <c r="CL59" s="397">
        <f t="shared" ca="1" si="81"/>
        <v>0</v>
      </c>
      <c r="CM59" s="397">
        <f t="shared" ca="1" si="82"/>
        <v>0</v>
      </c>
      <c r="CN59" s="397">
        <f t="shared" ca="1" si="83"/>
        <v>0</v>
      </c>
      <c r="CO59" s="397">
        <f t="shared" ca="1" si="84"/>
        <v>0</v>
      </c>
      <c r="CP59" s="397">
        <f t="shared" ca="1" si="85"/>
        <v>0</v>
      </c>
      <c r="CQ59" s="397">
        <f t="shared" ca="1" si="86"/>
        <v>0</v>
      </c>
      <c r="CR59" s="397">
        <f t="shared" ca="1" si="87"/>
        <v>0</v>
      </c>
      <c r="CS59" s="397">
        <f t="shared" ca="1" si="88"/>
        <v>0</v>
      </c>
      <c r="CT59" s="397">
        <f t="shared" ca="1" si="89"/>
        <v>0</v>
      </c>
      <c r="CU59" s="397">
        <f t="shared" ca="1" si="90"/>
        <v>0</v>
      </c>
      <c r="CV59" s="397">
        <f t="shared" ca="1" si="91"/>
        <v>0</v>
      </c>
      <c r="CW59" s="397">
        <f t="shared" ca="1" si="92"/>
        <v>0</v>
      </c>
      <c r="CX59" s="397">
        <f t="shared" ca="1" si="93"/>
        <v>0</v>
      </c>
      <c r="CY59" s="397">
        <f t="shared" ca="1" si="94"/>
        <v>0</v>
      </c>
      <c r="CZ59" s="397">
        <f t="shared" ca="1" si="95"/>
        <v>0</v>
      </c>
      <c r="DA59" s="397">
        <f t="shared" ca="1" si="96"/>
        <v>0</v>
      </c>
      <c r="DB59" s="397">
        <f t="shared" ca="1" si="97"/>
        <v>0</v>
      </c>
      <c r="DC59" s="397">
        <f t="shared" ca="1" si="98"/>
        <v>0</v>
      </c>
      <c r="DD59" s="397">
        <f t="shared" ca="1" si="99"/>
        <v>0</v>
      </c>
      <c r="DE59" s="397">
        <f t="shared" ca="1" si="100"/>
        <v>0</v>
      </c>
      <c r="DF59" s="397">
        <f t="shared" ca="1" si="101"/>
        <v>0</v>
      </c>
      <c r="DG59" s="397">
        <f t="shared" ca="1" si="102"/>
        <v>0</v>
      </c>
      <c r="DH59" s="397">
        <f t="shared" ca="1" si="103"/>
        <v>0</v>
      </c>
      <c r="DJ59" s="125" t="str">
        <f t="shared" ref="DJ59:DK59" si="129">DJ56</f>
        <v>KG</v>
      </c>
      <c r="DK59" s="125" t="str">
        <f t="shared" si="129"/>
        <v>KP</v>
      </c>
      <c r="DL59" s="393">
        <v>10</v>
      </c>
      <c r="DN59" s="84" t="s">
        <v>914</v>
      </c>
      <c r="DR59" s="40" t="s">
        <v>1544</v>
      </c>
      <c r="DS59" s="11">
        <f t="shared" si="0"/>
        <v>1</v>
      </c>
      <c r="DT59" s="11">
        <f t="shared" si="1"/>
        <v>8</v>
      </c>
      <c r="DU59" s="41">
        <v>1</v>
      </c>
      <c r="DV59" s="40" t="s">
        <v>412</v>
      </c>
      <c r="DW59" s="11">
        <f t="shared" si="2"/>
        <v>2</v>
      </c>
      <c r="DX59" s="11">
        <f t="shared" si="3"/>
        <v>1001</v>
      </c>
      <c r="DY59" s="41">
        <v>2</v>
      </c>
    </row>
    <row r="60" spans="1:129" x14ac:dyDescent="0.25">
      <c r="A60" s="125">
        <v>56</v>
      </c>
      <c r="B60" s="125">
        <v>1</v>
      </c>
      <c r="C60" s="125">
        <v>5</v>
      </c>
      <c r="D60" s="125">
        <v>34</v>
      </c>
      <c r="E60" s="125" t="s">
        <v>961</v>
      </c>
      <c r="F60" s="84" t="s">
        <v>976</v>
      </c>
      <c r="G60" s="392" t="s">
        <v>963</v>
      </c>
      <c r="H60" s="84" t="s">
        <v>977</v>
      </c>
      <c r="I60" s="392" t="s">
        <v>965</v>
      </c>
      <c r="K60" s="125">
        <v>42</v>
      </c>
      <c r="M60" s="397">
        <f t="shared" ca="1" si="4"/>
        <v>2</v>
      </c>
      <c r="N60" s="397" t="str">
        <f t="shared" ca="1" si="5"/>
        <v>1|8|5,1|2|5000</v>
      </c>
      <c r="O60" s="397">
        <f t="shared" ca="1" si="6"/>
        <v>4</v>
      </c>
      <c r="P60" s="397" t="str">
        <f t="shared" ca="1" si="7"/>
        <v>1|8|5,1|2|10000</v>
      </c>
      <c r="Q60" s="397">
        <f t="shared" ca="1" si="8"/>
        <v>6</v>
      </c>
      <c r="R60" s="397" t="str">
        <f t="shared" ca="1" si="9"/>
        <v>1|8|5,1|2|15000</v>
      </c>
      <c r="S60" s="397">
        <f t="shared" ca="1" si="10"/>
        <v>8</v>
      </c>
      <c r="T60" s="397" t="str">
        <f t="shared" ca="1" si="11"/>
        <v>1|8|5,1|2|20000</v>
      </c>
      <c r="U60" s="397">
        <f t="shared" ca="1" si="12"/>
        <v>10</v>
      </c>
      <c r="V60" s="397" t="str">
        <f t="shared" ca="1" si="13"/>
        <v>1|8|5,1|2|25000</v>
      </c>
      <c r="W60" s="397">
        <f t="shared" ca="1" si="14"/>
        <v>12</v>
      </c>
      <c r="X60" s="397" t="str">
        <f t="shared" ca="1" si="15"/>
        <v>1|8|5,1|2|30000</v>
      </c>
      <c r="Y60" s="397">
        <f t="shared" ca="1" si="16"/>
        <v>14</v>
      </c>
      <c r="Z60" s="397" t="str">
        <f t="shared" ca="1" si="17"/>
        <v>1|8|5,1|2|35000</v>
      </c>
      <c r="AA60" s="397">
        <f t="shared" ca="1" si="18"/>
        <v>16</v>
      </c>
      <c r="AB60" s="397" t="str">
        <f t="shared" ca="1" si="19"/>
        <v>1|8|5,1|2|40000</v>
      </c>
      <c r="AC60" s="397">
        <f t="shared" ca="1" si="20"/>
        <v>18</v>
      </c>
      <c r="AD60" s="397" t="str">
        <f t="shared" ca="1" si="21"/>
        <v>1|8|5,1|2|45000</v>
      </c>
      <c r="AE60" s="397">
        <f t="shared" ca="1" si="22"/>
        <v>20</v>
      </c>
      <c r="AF60" s="397" t="str">
        <f t="shared" ca="1" si="23"/>
        <v>1|8|5,1|2|50000</v>
      </c>
      <c r="AG60" s="397">
        <f t="shared" ca="1" si="24"/>
        <v>22</v>
      </c>
      <c r="AH60" s="397" t="str">
        <f t="shared" ca="1" si="25"/>
        <v>1|8|5,1|2|55000</v>
      </c>
      <c r="AI60" s="397">
        <f t="shared" ca="1" si="26"/>
        <v>24</v>
      </c>
      <c r="AJ60" s="397" t="str">
        <f t="shared" ca="1" si="27"/>
        <v>1|8|5,1|2|60000</v>
      </c>
      <c r="AK60" s="397">
        <f t="shared" ca="1" si="28"/>
        <v>26</v>
      </c>
      <c r="AL60" s="397" t="str">
        <f t="shared" ca="1" si="29"/>
        <v>1|8|5,1|2|65000</v>
      </c>
      <c r="AM60" s="397">
        <f t="shared" ca="1" si="30"/>
        <v>28</v>
      </c>
      <c r="AN60" s="397" t="str">
        <f t="shared" ca="1" si="31"/>
        <v>1|8|5,1|2|70000</v>
      </c>
      <c r="AO60" s="397">
        <f t="shared" ca="1" si="32"/>
        <v>30</v>
      </c>
      <c r="AP60" s="397" t="str">
        <f t="shared" ca="1" si="33"/>
        <v>1|8|5,1|2|75000</v>
      </c>
      <c r="AQ60" s="397">
        <f t="shared" ca="1" si="34"/>
        <v>32</v>
      </c>
      <c r="AR60" s="397" t="str">
        <f t="shared" ca="1" si="35"/>
        <v>1|8|5,1|2|80000</v>
      </c>
      <c r="AS60" s="397">
        <f t="shared" ca="1" si="36"/>
        <v>34</v>
      </c>
      <c r="AT60" s="397" t="str">
        <f t="shared" ca="1" si="37"/>
        <v>1|8|5,1|2|85000</v>
      </c>
      <c r="AU60" s="397">
        <f t="shared" ca="1" si="38"/>
        <v>36</v>
      </c>
      <c r="AV60" s="397" t="str">
        <f t="shared" ca="1" si="39"/>
        <v>1|8|5,1|2|90000</v>
      </c>
      <c r="AW60" s="397">
        <f t="shared" ca="1" si="40"/>
        <v>38</v>
      </c>
      <c r="AX60" s="397" t="str">
        <f t="shared" ca="1" si="41"/>
        <v>1|8|5,1|2|95000</v>
      </c>
      <c r="AY60" s="397">
        <f t="shared" ca="1" si="42"/>
        <v>40</v>
      </c>
      <c r="AZ60" s="397" t="str">
        <f t="shared" ca="1" si="43"/>
        <v>1|8|5,1|2|100000</v>
      </c>
      <c r="BA60" s="397">
        <f t="shared" ca="1" si="44"/>
        <v>42</v>
      </c>
      <c r="BB60" s="397" t="str">
        <f t="shared" ca="1" si="45"/>
        <v>1|8|5,1|2|105000</v>
      </c>
      <c r="BC60" s="397">
        <f t="shared" ca="1" si="46"/>
        <v>44</v>
      </c>
      <c r="BD60" s="397" t="str">
        <f t="shared" ca="1" si="47"/>
        <v>1|8|5,1|2|110000</v>
      </c>
      <c r="BE60" s="397">
        <f t="shared" ca="1" si="48"/>
        <v>46</v>
      </c>
      <c r="BF60" s="397" t="str">
        <f t="shared" ca="1" si="49"/>
        <v>1|8|5,1|2|115000</v>
      </c>
      <c r="BG60" s="397">
        <f t="shared" ca="1" si="50"/>
        <v>48</v>
      </c>
      <c r="BH60" s="397" t="str">
        <f t="shared" ca="1" si="51"/>
        <v>1|8|5,1|2|120000</v>
      </c>
      <c r="BI60" s="397">
        <f t="shared" ca="1" si="52"/>
        <v>50</v>
      </c>
      <c r="BJ60" s="397" t="str">
        <f t="shared" ca="1" si="53"/>
        <v>1|8|5,1|2|125000</v>
      </c>
      <c r="BK60" s="397">
        <f t="shared" ca="1" si="54"/>
        <v>0</v>
      </c>
      <c r="BL60" s="397">
        <f t="shared" ca="1" si="55"/>
        <v>0</v>
      </c>
      <c r="BM60" s="397">
        <f t="shared" ca="1" si="56"/>
        <v>0</v>
      </c>
      <c r="BN60" s="397">
        <f t="shared" ca="1" si="57"/>
        <v>0</v>
      </c>
      <c r="BO60" s="397">
        <f t="shared" ca="1" si="58"/>
        <v>0</v>
      </c>
      <c r="BP60" s="397">
        <f t="shared" ca="1" si="59"/>
        <v>0</v>
      </c>
      <c r="BQ60" s="397">
        <f t="shared" ca="1" si="60"/>
        <v>0</v>
      </c>
      <c r="BR60" s="397">
        <f t="shared" ca="1" si="61"/>
        <v>0</v>
      </c>
      <c r="BS60" s="397">
        <f t="shared" ca="1" si="62"/>
        <v>0</v>
      </c>
      <c r="BT60" s="397">
        <f t="shared" ca="1" si="63"/>
        <v>0</v>
      </c>
      <c r="BU60" s="397">
        <f t="shared" ca="1" si="64"/>
        <v>0</v>
      </c>
      <c r="BV60" s="397">
        <f t="shared" ca="1" si="65"/>
        <v>0</v>
      </c>
      <c r="BW60" s="397">
        <f t="shared" ca="1" si="66"/>
        <v>0</v>
      </c>
      <c r="BX60" s="397">
        <f t="shared" ca="1" si="67"/>
        <v>0</v>
      </c>
      <c r="BY60" s="397">
        <f t="shared" ca="1" si="68"/>
        <v>0</v>
      </c>
      <c r="BZ60" s="397">
        <f t="shared" ca="1" si="69"/>
        <v>0</v>
      </c>
      <c r="CA60" s="397">
        <f t="shared" ca="1" si="70"/>
        <v>0</v>
      </c>
      <c r="CB60" s="397">
        <f t="shared" ca="1" si="71"/>
        <v>0</v>
      </c>
      <c r="CC60" s="397">
        <f t="shared" ca="1" si="72"/>
        <v>0</v>
      </c>
      <c r="CD60" s="397">
        <f t="shared" ca="1" si="73"/>
        <v>0</v>
      </c>
      <c r="CE60" s="397">
        <f t="shared" ca="1" si="74"/>
        <v>0</v>
      </c>
      <c r="CF60" s="397">
        <f t="shared" ca="1" si="75"/>
        <v>0</v>
      </c>
      <c r="CG60" s="397">
        <f t="shared" ca="1" si="76"/>
        <v>0</v>
      </c>
      <c r="CH60" s="397">
        <f t="shared" ca="1" si="77"/>
        <v>0</v>
      </c>
      <c r="CI60" s="397">
        <f t="shared" ca="1" si="78"/>
        <v>0</v>
      </c>
      <c r="CJ60" s="397">
        <f t="shared" ca="1" si="79"/>
        <v>0</v>
      </c>
      <c r="CK60" s="397">
        <f t="shared" ca="1" si="80"/>
        <v>0</v>
      </c>
      <c r="CL60" s="397">
        <f t="shared" ca="1" si="81"/>
        <v>0</v>
      </c>
      <c r="CM60" s="397">
        <f t="shared" ca="1" si="82"/>
        <v>0</v>
      </c>
      <c r="CN60" s="397">
        <f t="shared" ca="1" si="83"/>
        <v>0</v>
      </c>
      <c r="CO60" s="397">
        <f t="shared" ca="1" si="84"/>
        <v>0</v>
      </c>
      <c r="CP60" s="397">
        <f t="shared" ca="1" si="85"/>
        <v>0</v>
      </c>
      <c r="CQ60" s="397">
        <f t="shared" ca="1" si="86"/>
        <v>0</v>
      </c>
      <c r="CR60" s="397">
        <f t="shared" ca="1" si="87"/>
        <v>0</v>
      </c>
      <c r="CS60" s="397">
        <f t="shared" ca="1" si="88"/>
        <v>0</v>
      </c>
      <c r="CT60" s="397">
        <f t="shared" ca="1" si="89"/>
        <v>0</v>
      </c>
      <c r="CU60" s="397">
        <f t="shared" ca="1" si="90"/>
        <v>0</v>
      </c>
      <c r="CV60" s="397">
        <f t="shared" ca="1" si="91"/>
        <v>0</v>
      </c>
      <c r="CW60" s="397">
        <f t="shared" ca="1" si="92"/>
        <v>0</v>
      </c>
      <c r="CX60" s="397">
        <f t="shared" ca="1" si="93"/>
        <v>0</v>
      </c>
      <c r="CY60" s="397">
        <f t="shared" ca="1" si="94"/>
        <v>0</v>
      </c>
      <c r="CZ60" s="397">
        <f t="shared" ca="1" si="95"/>
        <v>0</v>
      </c>
      <c r="DA60" s="397">
        <f t="shared" ca="1" si="96"/>
        <v>0</v>
      </c>
      <c r="DB60" s="397">
        <f t="shared" ca="1" si="97"/>
        <v>0</v>
      </c>
      <c r="DC60" s="397">
        <f t="shared" ca="1" si="98"/>
        <v>0</v>
      </c>
      <c r="DD60" s="397">
        <f t="shared" ca="1" si="99"/>
        <v>0</v>
      </c>
      <c r="DE60" s="397">
        <f t="shared" ca="1" si="100"/>
        <v>0</v>
      </c>
      <c r="DF60" s="397">
        <f t="shared" ca="1" si="101"/>
        <v>0</v>
      </c>
      <c r="DG60" s="397">
        <f t="shared" ca="1" si="102"/>
        <v>0</v>
      </c>
      <c r="DH60" s="397">
        <f t="shared" ca="1" si="103"/>
        <v>0</v>
      </c>
      <c r="DJ60" s="125" t="str">
        <f t="shared" ref="DJ60:DK60" si="130">DJ57</f>
        <v>JK</v>
      </c>
      <c r="DK60" s="125" t="str">
        <f t="shared" si="130"/>
        <v>JT</v>
      </c>
      <c r="DL60" s="393">
        <v>10</v>
      </c>
      <c r="DN60" s="84" t="s">
        <v>914</v>
      </c>
      <c r="DR60" s="40" t="s">
        <v>1545</v>
      </c>
      <c r="DS60" s="11">
        <f t="shared" si="0"/>
        <v>1</v>
      </c>
      <c r="DT60" s="11">
        <f t="shared" si="1"/>
        <v>8</v>
      </c>
      <c r="DU60" s="41">
        <v>1</v>
      </c>
      <c r="DV60" s="40" t="s">
        <v>412</v>
      </c>
      <c r="DW60" s="11">
        <f t="shared" si="2"/>
        <v>2</v>
      </c>
      <c r="DX60" s="11">
        <f t="shared" si="3"/>
        <v>1001</v>
      </c>
      <c r="DY60" s="41">
        <v>2</v>
      </c>
    </row>
    <row r="61" spans="1:129" x14ac:dyDescent="0.25">
      <c r="A61" s="125">
        <v>57</v>
      </c>
      <c r="B61" s="125">
        <v>1</v>
      </c>
      <c r="C61" s="125">
        <v>5</v>
      </c>
      <c r="D61" s="125">
        <v>34</v>
      </c>
      <c r="E61" s="125" t="s">
        <v>961</v>
      </c>
      <c r="F61" s="84" t="s">
        <v>978</v>
      </c>
      <c r="G61" s="392" t="s">
        <v>963</v>
      </c>
      <c r="H61" s="84" t="s">
        <v>979</v>
      </c>
      <c r="I61" s="392" t="s">
        <v>965</v>
      </c>
      <c r="K61" s="125">
        <v>43</v>
      </c>
      <c r="M61" s="397">
        <f t="shared" ca="1" si="4"/>
        <v>2</v>
      </c>
      <c r="N61" s="397" t="str">
        <f t="shared" ca="1" si="5"/>
        <v>1|8|5,1|1|2</v>
      </c>
      <c r="O61" s="397">
        <f t="shared" ca="1" si="6"/>
        <v>4</v>
      </c>
      <c r="P61" s="397" t="str">
        <f t="shared" ca="1" si="7"/>
        <v>1|8|5,1|1|2</v>
      </c>
      <c r="Q61" s="397">
        <f t="shared" ca="1" si="8"/>
        <v>6</v>
      </c>
      <c r="R61" s="397" t="str">
        <f t="shared" ca="1" si="9"/>
        <v>1|8|5,1|1|3</v>
      </c>
      <c r="S61" s="397">
        <f t="shared" ca="1" si="10"/>
        <v>8</v>
      </c>
      <c r="T61" s="397" t="str">
        <f t="shared" ca="1" si="11"/>
        <v>1|8|5,1|1|3</v>
      </c>
      <c r="U61" s="397">
        <f t="shared" ca="1" si="12"/>
        <v>10</v>
      </c>
      <c r="V61" s="397" t="str">
        <f t="shared" ca="1" si="13"/>
        <v>1|8|5,1|1|4</v>
      </c>
      <c r="W61" s="397">
        <f t="shared" ca="1" si="14"/>
        <v>12</v>
      </c>
      <c r="X61" s="397" t="str">
        <f t="shared" ca="1" si="15"/>
        <v>1|8|5,1|1|4</v>
      </c>
      <c r="Y61" s="397">
        <f t="shared" ca="1" si="16"/>
        <v>14</v>
      </c>
      <c r="Z61" s="397" t="str">
        <f t="shared" ca="1" si="17"/>
        <v>1|8|5,1|1|5</v>
      </c>
      <c r="AA61" s="397">
        <f t="shared" ca="1" si="18"/>
        <v>16</v>
      </c>
      <c r="AB61" s="397" t="str">
        <f t="shared" ca="1" si="19"/>
        <v>1|8|5,1|1|5</v>
      </c>
      <c r="AC61" s="397">
        <f t="shared" ca="1" si="20"/>
        <v>18</v>
      </c>
      <c r="AD61" s="397" t="str">
        <f t="shared" ca="1" si="21"/>
        <v>1|8|5,1|1|6</v>
      </c>
      <c r="AE61" s="397">
        <f t="shared" ca="1" si="22"/>
        <v>20</v>
      </c>
      <c r="AF61" s="397" t="str">
        <f t="shared" ca="1" si="23"/>
        <v>1|8|5,1|1|6</v>
      </c>
      <c r="AG61" s="397">
        <f t="shared" ca="1" si="24"/>
        <v>22</v>
      </c>
      <c r="AH61" s="397" t="str">
        <f t="shared" ca="1" si="25"/>
        <v>1|8|5,1|1|7</v>
      </c>
      <c r="AI61" s="397">
        <f t="shared" ca="1" si="26"/>
        <v>24</v>
      </c>
      <c r="AJ61" s="397" t="str">
        <f t="shared" ca="1" si="27"/>
        <v>1|8|5,1|1|7</v>
      </c>
      <c r="AK61" s="397">
        <f t="shared" ca="1" si="28"/>
        <v>26</v>
      </c>
      <c r="AL61" s="397" t="str">
        <f t="shared" ca="1" si="29"/>
        <v>1|8|5,1|1|8</v>
      </c>
      <c r="AM61" s="397">
        <f t="shared" ca="1" si="30"/>
        <v>28</v>
      </c>
      <c r="AN61" s="397" t="str">
        <f t="shared" ca="1" si="31"/>
        <v>1|8|5,1|1|8</v>
      </c>
      <c r="AO61" s="397">
        <f t="shared" ca="1" si="32"/>
        <v>30</v>
      </c>
      <c r="AP61" s="397" t="str">
        <f t="shared" ca="1" si="33"/>
        <v>1|8|5,1|1|9</v>
      </c>
      <c r="AQ61" s="397">
        <f t="shared" ca="1" si="34"/>
        <v>32</v>
      </c>
      <c r="AR61" s="397" t="str">
        <f t="shared" ca="1" si="35"/>
        <v>1|8|5,1|1|9</v>
      </c>
      <c r="AS61" s="397">
        <f t="shared" ca="1" si="36"/>
        <v>34</v>
      </c>
      <c r="AT61" s="397" t="str">
        <f t="shared" ca="1" si="37"/>
        <v>1|8|5,1|1|10</v>
      </c>
      <c r="AU61" s="397">
        <f t="shared" ca="1" si="38"/>
        <v>36</v>
      </c>
      <c r="AV61" s="397" t="str">
        <f t="shared" ca="1" si="39"/>
        <v>1|8|5,1|1|10</v>
      </c>
      <c r="AW61" s="397">
        <f t="shared" ca="1" si="40"/>
        <v>38</v>
      </c>
      <c r="AX61" s="397" t="str">
        <f t="shared" ca="1" si="41"/>
        <v>1|8|5,1|1|11</v>
      </c>
      <c r="AY61" s="397">
        <f t="shared" ca="1" si="42"/>
        <v>40</v>
      </c>
      <c r="AZ61" s="397" t="str">
        <f t="shared" ca="1" si="43"/>
        <v>1|8|5,1|1|11</v>
      </c>
      <c r="BA61" s="397">
        <f t="shared" ca="1" si="44"/>
        <v>42</v>
      </c>
      <c r="BB61" s="397" t="str">
        <f t="shared" ca="1" si="45"/>
        <v>1|8|5,1|1|12</v>
      </c>
      <c r="BC61" s="397">
        <f t="shared" ca="1" si="46"/>
        <v>44</v>
      </c>
      <c r="BD61" s="397" t="str">
        <f t="shared" ca="1" si="47"/>
        <v>1|8|5,1|1|12</v>
      </c>
      <c r="BE61" s="397">
        <f t="shared" ca="1" si="48"/>
        <v>46</v>
      </c>
      <c r="BF61" s="397" t="str">
        <f t="shared" ca="1" si="49"/>
        <v>1|8|5,1|1|13</v>
      </c>
      <c r="BG61" s="397">
        <f t="shared" ca="1" si="50"/>
        <v>48</v>
      </c>
      <c r="BH61" s="397" t="str">
        <f t="shared" ca="1" si="51"/>
        <v>1|8|5,1|1|13</v>
      </c>
      <c r="BI61" s="397">
        <f t="shared" ca="1" si="52"/>
        <v>50</v>
      </c>
      <c r="BJ61" s="397" t="str">
        <f t="shared" ca="1" si="53"/>
        <v>1|8|5,1|1|14</v>
      </c>
      <c r="BK61" s="397">
        <f t="shared" ca="1" si="54"/>
        <v>0</v>
      </c>
      <c r="BL61" s="397">
        <f t="shared" ca="1" si="55"/>
        <v>0</v>
      </c>
      <c r="BM61" s="397">
        <f t="shared" ca="1" si="56"/>
        <v>0</v>
      </c>
      <c r="BN61" s="397">
        <f t="shared" ca="1" si="57"/>
        <v>0</v>
      </c>
      <c r="BO61" s="397">
        <f t="shared" ca="1" si="58"/>
        <v>0</v>
      </c>
      <c r="BP61" s="397">
        <f t="shared" ca="1" si="59"/>
        <v>0</v>
      </c>
      <c r="BQ61" s="397">
        <f t="shared" ca="1" si="60"/>
        <v>0</v>
      </c>
      <c r="BR61" s="397">
        <f t="shared" ca="1" si="61"/>
        <v>0</v>
      </c>
      <c r="BS61" s="397">
        <f t="shared" ca="1" si="62"/>
        <v>0</v>
      </c>
      <c r="BT61" s="397">
        <f t="shared" ca="1" si="63"/>
        <v>0</v>
      </c>
      <c r="BU61" s="397">
        <f t="shared" ca="1" si="64"/>
        <v>0</v>
      </c>
      <c r="BV61" s="397">
        <f t="shared" ca="1" si="65"/>
        <v>0</v>
      </c>
      <c r="BW61" s="397">
        <f t="shared" ca="1" si="66"/>
        <v>0</v>
      </c>
      <c r="BX61" s="397">
        <f t="shared" ca="1" si="67"/>
        <v>0</v>
      </c>
      <c r="BY61" s="397">
        <f t="shared" ca="1" si="68"/>
        <v>0</v>
      </c>
      <c r="BZ61" s="397">
        <f t="shared" ca="1" si="69"/>
        <v>0</v>
      </c>
      <c r="CA61" s="397">
        <f t="shared" ca="1" si="70"/>
        <v>0</v>
      </c>
      <c r="CB61" s="397">
        <f t="shared" ca="1" si="71"/>
        <v>0</v>
      </c>
      <c r="CC61" s="397">
        <f t="shared" ca="1" si="72"/>
        <v>0</v>
      </c>
      <c r="CD61" s="397">
        <f t="shared" ca="1" si="73"/>
        <v>0</v>
      </c>
      <c r="CE61" s="397">
        <f t="shared" ca="1" si="74"/>
        <v>0</v>
      </c>
      <c r="CF61" s="397">
        <f t="shared" ca="1" si="75"/>
        <v>0</v>
      </c>
      <c r="CG61" s="397">
        <f t="shared" ca="1" si="76"/>
        <v>0</v>
      </c>
      <c r="CH61" s="397">
        <f t="shared" ca="1" si="77"/>
        <v>0</v>
      </c>
      <c r="CI61" s="397">
        <f t="shared" ca="1" si="78"/>
        <v>0</v>
      </c>
      <c r="CJ61" s="397">
        <f t="shared" ca="1" si="79"/>
        <v>0</v>
      </c>
      <c r="CK61" s="397">
        <f t="shared" ca="1" si="80"/>
        <v>0</v>
      </c>
      <c r="CL61" s="397">
        <f t="shared" ca="1" si="81"/>
        <v>0</v>
      </c>
      <c r="CM61" s="397">
        <f t="shared" ca="1" si="82"/>
        <v>0</v>
      </c>
      <c r="CN61" s="397">
        <f t="shared" ca="1" si="83"/>
        <v>0</v>
      </c>
      <c r="CO61" s="397">
        <f t="shared" ca="1" si="84"/>
        <v>0</v>
      </c>
      <c r="CP61" s="397">
        <f t="shared" ca="1" si="85"/>
        <v>0</v>
      </c>
      <c r="CQ61" s="397">
        <f t="shared" ca="1" si="86"/>
        <v>0</v>
      </c>
      <c r="CR61" s="397">
        <f t="shared" ca="1" si="87"/>
        <v>0</v>
      </c>
      <c r="CS61" s="397">
        <f t="shared" ca="1" si="88"/>
        <v>0</v>
      </c>
      <c r="CT61" s="397">
        <f t="shared" ca="1" si="89"/>
        <v>0</v>
      </c>
      <c r="CU61" s="397">
        <f t="shared" ca="1" si="90"/>
        <v>0</v>
      </c>
      <c r="CV61" s="397">
        <f t="shared" ca="1" si="91"/>
        <v>0</v>
      </c>
      <c r="CW61" s="397">
        <f t="shared" ca="1" si="92"/>
        <v>0</v>
      </c>
      <c r="CX61" s="397">
        <f t="shared" ca="1" si="93"/>
        <v>0</v>
      </c>
      <c r="CY61" s="397">
        <f t="shared" ca="1" si="94"/>
        <v>0</v>
      </c>
      <c r="CZ61" s="397">
        <f t="shared" ca="1" si="95"/>
        <v>0</v>
      </c>
      <c r="DA61" s="397">
        <f t="shared" ca="1" si="96"/>
        <v>0</v>
      </c>
      <c r="DB61" s="397">
        <f t="shared" ca="1" si="97"/>
        <v>0</v>
      </c>
      <c r="DC61" s="397">
        <f t="shared" ca="1" si="98"/>
        <v>0</v>
      </c>
      <c r="DD61" s="397">
        <f t="shared" ca="1" si="99"/>
        <v>0</v>
      </c>
      <c r="DE61" s="397">
        <f t="shared" ca="1" si="100"/>
        <v>0</v>
      </c>
      <c r="DF61" s="397">
        <f t="shared" ca="1" si="101"/>
        <v>0</v>
      </c>
      <c r="DG61" s="397">
        <f t="shared" ca="1" si="102"/>
        <v>0</v>
      </c>
      <c r="DH61" s="397">
        <f t="shared" ca="1" si="103"/>
        <v>0</v>
      </c>
      <c r="DJ61" s="125" t="str">
        <f t="shared" ref="DJ61:DK61" si="131">DJ58</f>
        <v>JV</v>
      </c>
      <c r="DK61" s="125" t="str">
        <f t="shared" si="131"/>
        <v>KE</v>
      </c>
      <c r="DL61" s="393">
        <v>10</v>
      </c>
      <c r="DN61" s="84" t="s">
        <v>914</v>
      </c>
      <c r="DR61" s="40" t="s">
        <v>1543</v>
      </c>
      <c r="DS61" s="11">
        <f t="shared" si="0"/>
        <v>1</v>
      </c>
      <c r="DT61" s="11">
        <f t="shared" si="1"/>
        <v>8</v>
      </c>
      <c r="DU61" s="41">
        <v>1</v>
      </c>
      <c r="DV61" s="40" t="s">
        <v>412</v>
      </c>
      <c r="DW61" s="11">
        <f t="shared" si="2"/>
        <v>2</v>
      </c>
      <c r="DX61" s="11">
        <f t="shared" si="3"/>
        <v>1001</v>
      </c>
      <c r="DY61" s="41">
        <v>2</v>
      </c>
    </row>
    <row r="62" spans="1:129" x14ac:dyDescent="0.25">
      <c r="A62" s="125">
        <v>58</v>
      </c>
      <c r="B62" s="125">
        <v>1</v>
      </c>
      <c r="C62" s="125">
        <v>5</v>
      </c>
      <c r="D62" s="125">
        <v>34</v>
      </c>
      <c r="E62" s="125" t="s">
        <v>961</v>
      </c>
      <c r="F62" s="84" t="s">
        <v>980</v>
      </c>
      <c r="G62" s="392" t="s">
        <v>963</v>
      </c>
      <c r="H62" s="84" t="s">
        <v>981</v>
      </c>
      <c r="I62" s="392" t="s">
        <v>965</v>
      </c>
      <c r="K62" s="125">
        <v>61</v>
      </c>
      <c r="M62" s="397">
        <f t="shared" ca="1" si="4"/>
        <v>2</v>
      </c>
      <c r="N62" s="397" t="str">
        <f t="shared" ca="1" si="5"/>
        <v>1|8|5,2|1003|2</v>
      </c>
      <c r="O62" s="397">
        <f t="shared" ca="1" si="6"/>
        <v>4</v>
      </c>
      <c r="P62" s="397" t="str">
        <f t="shared" ca="1" si="7"/>
        <v>1|8|5,2|1003|2</v>
      </c>
      <c r="Q62" s="397">
        <f t="shared" ca="1" si="8"/>
        <v>6</v>
      </c>
      <c r="R62" s="397" t="str">
        <f t="shared" ca="1" si="9"/>
        <v>1|8|5,2|1003|2</v>
      </c>
      <c r="S62" s="397">
        <f t="shared" ca="1" si="10"/>
        <v>8</v>
      </c>
      <c r="T62" s="397" t="str">
        <f t="shared" ca="1" si="11"/>
        <v>1|8|5,2|1003|2</v>
      </c>
      <c r="U62" s="397">
        <f t="shared" ca="1" si="12"/>
        <v>10</v>
      </c>
      <c r="V62" s="397" t="str">
        <f t="shared" ca="1" si="13"/>
        <v>1|8|5,2|1003|2</v>
      </c>
      <c r="W62" s="397">
        <f t="shared" ca="1" si="14"/>
        <v>12</v>
      </c>
      <c r="X62" s="397" t="str">
        <f t="shared" ca="1" si="15"/>
        <v>1|8|5,2|1003|3</v>
      </c>
      <c r="Y62" s="397">
        <f t="shared" ca="1" si="16"/>
        <v>14</v>
      </c>
      <c r="Z62" s="397" t="str">
        <f t="shared" ca="1" si="17"/>
        <v>1|8|5,2|1003|3</v>
      </c>
      <c r="AA62" s="397">
        <f t="shared" ca="1" si="18"/>
        <v>16</v>
      </c>
      <c r="AB62" s="397" t="str">
        <f t="shared" ca="1" si="19"/>
        <v>1|8|5,2|1003|3</v>
      </c>
      <c r="AC62" s="397">
        <f t="shared" ca="1" si="20"/>
        <v>18</v>
      </c>
      <c r="AD62" s="397" t="str">
        <f t="shared" ca="1" si="21"/>
        <v>1|8|5,2|1003|3</v>
      </c>
      <c r="AE62" s="397">
        <f t="shared" ca="1" si="22"/>
        <v>20</v>
      </c>
      <c r="AF62" s="397" t="str">
        <f t="shared" ca="1" si="23"/>
        <v>1|8|5,2|1003|3</v>
      </c>
      <c r="AG62" s="397">
        <f t="shared" ca="1" si="24"/>
        <v>22</v>
      </c>
      <c r="AH62" s="397" t="str">
        <f t="shared" ca="1" si="25"/>
        <v>1|8|5,2|1003|4</v>
      </c>
      <c r="AI62" s="397">
        <f t="shared" ca="1" si="26"/>
        <v>24</v>
      </c>
      <c r="AJ62" s="397" t="str">
        <f t="shared" ca="1" si="27"/>
        <v>1|8|5,2|1003|4</v>
      </c>
      <c r="AK62" s="397">
        <f t="shared" ca="1" si="28"/>
        <v>26</v>
      </c>
      <c r="AL62" s="397" t="str">
        <f t="shared" ca="1" si="29"/>
        <v>1|8|5,2|1003|4</v>
      </c>
      <c r="AM62" s="397">
        <f t="shared" ca="1" si="30"/>
        <v>28</v>
      </c>
      <c r="AN62" s="397" t="str">
        <f t="shared" ca="1" si="31"/>
        <v>1|8|5,2|1003|4</v>
      </c>
      <c r="AO62" s="397">
        <f t="shared" ca="1" si="32"/>
        <v>30</v>
      </c>
      <c r="AP62" s="397" t="str">
        <f t="shared" ca="1" si="33"/>
        <v>1|8|5,2|1003|4</v>
      </c>
      <c r="AQ62" s="397">
        <f t="shared" ca="1" si="34"/>
        <v>32</v>
      </c>
      <c r="AR62" s="397" t="str">
        <f t="shared" ca="1" si="35"/>
        <v>1|8|5,2|1003|5</v>
      </c>
      <c r="AS62" s="397">
        <f t="shared" ca="1" si="36"/>
        <v>34</v>
      </c>
      <c r="AT62" s="397" t="str">
        <f t="shared" ca="1" si="37"/>
        <v>1|8|5,2|1003|5</v>
      </c>
      <c r="AU62" s="397">
        <f t="shared" ca="1" si="38"/>
        <v>36</v>
      </c>
      <c r="AV62" s="397" t="str">
        <f t="shared" ca="1" si="39"/>
        <v>1|8|5,2|1003|5</v>
      </c>
      <c r="AW62" s="397">
        <f t="shared" ca="1" si="40"/>
        <v>38</v>
      </c>
      <c r="AX62" s="397" t="str">
        <f t="shared" ca="1" si="41"/>
        <v>1|8|5,2|1003|5</v>
      </c>
      <c r="AY62" s="397">
        <f t="shared" ca="1" si="42"/>
        <v>40</v>
      </c>
      <c r="AZ62" s="397" t="str">
        <f t="shared" ca="1" si="43"/>
        <v>1|8|5,2|1003|5</v>
      </c>
      <c r="BA62" s="397">
        <f t="shared" ca="1" si="44"/>
        <v>42</v>
      </c>
      <c r="BB62" s="397" t="str">
        <f t="shared" ca="1" si="45"/>
        <v>1|8|5,2|1003|6</v>
      </c>
      <c r="BC62" s="397">
        <f t="shared" ca="1" si="46"/>
        <v>44</v>
      </c>
      <c r="BD62" s="397" t="str">
        <f t="shared" ca="1" si="47"/>
        <v>1|8|5,2|1003|6</v>
      </c>
      <c r="BE62" s="397">
        <f t="shared" ca="1" si="48"/>
        <v>46</v>
      </c>
      <c r="BF62" s="397" t="str">
        <f t="shared" ca="1" si="49"/>
        <v>1|8|5,2|1003|6</v>
      </c>
      <c r="BG62" s="397">
        <f t="shared" ca="1" si="50"/>
        <v>48</v>
      </c>
      <c r="BH62" s="397" t="str">
        <f t="shared" ca="1" si="51"/>
        <v>1|8|5,2|1003|6</v>
      </c>
      <c r="BI62" s="397">
        <f t="shared" ca="1" si="52"/>
        <v>50</v>
      </c>
      <c r="BJ62" s="397" t="str">
        <f t="shared" ca="1" si="53"/>
        <v>1|8|5,2|1003|6</v>
      </c>
      <c r="BK62" s="397">
        <f t="shared" ca="1" si="54"/>
        <v>0</v>
      </c>
      <c r="BL62" s="397">
        <f t="shared" ca="1" si="55"/>
        <v>0</v>
      </c>
      <c r="BM62" s="397">
        <f t="shared" ca="1" si="56"/>
        <v>0</v>
      </c>
      <c r="BN62" s="397">
        <f t="shared" ca="1" si="57"/>
        <v>0</v>
      </c>
      <c r="BO62" s="397">
        <f t="shared" ca="1" si="58"/>
        <v>0</v>
      </c>
      <c r="BP62" s="397">
        <f t="shared" ca="1" si="59"/>
        <v>0</v>
      </c>
      <c r="BQ62" s="397">
        <f t="shared" ca="1" si="60"/>
        <v>0</v>
      </c>
      <c r="BR62" s="397">
        <f t="shared" ca="1" si="61"/>
        <v>0</v>
      </c>
      <c r="BS62" s="397">
        <f t="shared" ca="1" si="62"/>
        <v>0</v>
      </c>
      <c r="BT62" s="397">
        <f t="shared" ca="1" si="63"/>
        <v>0</v>
      </c>
      <c r="BU62" s="397">
        <f t="shared" ca="1" si="64"/>
        <v>0</v>
      </c>
      <c r="BV62" s="397">
        <f t="shared" ca="1" si="65"/>
        <v>0</v>
      </c>
      <c r="BW62" s="397">
        <f t="shared" ca="1" si="66"/>
        <v>0</v>
      </c>
      <c r="BX62" s="397">
        <f t="shared" ca="1" si="67"/>
        <v>0</v>
      </c>
      <c r="BY62" s="397">
        <f t="shared" ca="1" si="68"/>
        <v>0</v>
      </c>
      <c r="BZ62" s="397">
        <f t="shared" ca="1" si="69"/>
        <v>0</v>
      </c>
      <c r="CA62" s="397">
        <f t="shared" ca="1" si="70"/>
        <v>0</v>
      </c>
      <c r="CB62" s="397">
        <f t="shared" ca="1" si="71"/>
        <v>0</v>
      </c>
      <c r="CC62" s="397">
        <f t="shared" ca="1" si="72"/>
        <v>0</v>
      </c>
      <c r="CD62" s="397">
        <f t="shared" ca="1" si="73"/>
        <v>0</v>
      </c>
      <c r="CE62" s="397">
        <f t="shared" ca="1" si="74"/>
        <v>0</v>
      </c>
      <c r="CF62" s="397">
        <f t="shared" ca="1" si="75"/>
        <v>0</v>
      </c>
      <c r="CG62" s="397">
        <f t="shared" ca="1" si="76"/>
        <v>0</v>
      </c>
      <c r="CH62" s="397">
        <f t="shared" ca="1" si="77"/>
        <v>0</v>
      </c>
      <c r="CI62" s="397">
        <f t="shared" ca="1" si="78"/>
        <v>0</v>
      </c>
      <c r="CJ62" s="397">
        <f t="shared" ca="1" si="79"/>
        <v>0</v>
      </c>
      <c r="CK62" s="397">
        <f t="shared" ca="1" si="80"/>
        <v>0</v>
      </c>
      <c r="CL62" s="397">
        <f t="shared" ca="1" si="81"/>
        <v>0</v>
      </c>
      <c r="CM62" s="397">
        <f t="shared" ca="1" si="82"/>
        <v>0</v>
      </c>
      <c r="CN62" s="397">
        <f t="shared" ca="1" si="83"/>
        <v>0</v>
      </c>
      <c r="CO62" s="397">
        <f t="shared" ca="1" si="84"/>
        <v>0</v>
      </c>
      <c r="CP62" s="397">
        <f t="shared" ca="1" si="85"/>
        <v>0</v>
      </c>
      <c r="CQ62" s="397">
        <f t="shared" ca="1" si="86"/>
        <v>0</v>
      </c>
      <c r="CR62" s="397">
        <f t="shared" ca="1" si="87"/>
        <v>0</v>
      </c>
      <c r="CS62" s="397">
        <f t="shared" ca="1" si="88"/>
        <v>0</v>
      </c>
      <c r="CT62" s="397">
        <f t="shared" ca="1" si="89"/>
        <v>0</v>
      </c>
      <c r="CU62" s="397">
        <f t="shared" ca="1" si="90"/>
        <v>0</v>
      </c>
      <c r="CV62" s="397">
        <f t="shared" ca="1" si="91"/>
        <v>0</v>
      </c>
      <c r="CW62" s="397">
        <f t="shared" ca="1" si="92"/>
        <v>0</v>
      </c>
      <c r="CX62" s="397">
        <f t="shared" ca="1" si="93"/>
        <v>0</v>
      </c>
      <c r="CY62" s="397">
        <f t="shared" ca="1" si="94"/>
        <v>0</v>
      </c>
      <c r="CZ62" s="397">
        <f t="shared" ca="1" si="95"/>
        <v>0</v>
      </c>
      <c r="DA62" s="397">
        <f t="shared" ca="1" si="96"/>
        <v>0</v>
      </c>
      <c r="DB62" s="397">
        <f t="shared" ca="1" si="97"/>
        <v>0</v>
      </c>
      <c r="DC62" s="397">
        <f t="shared" ca="1" si="98"/>
        <v>0</v>
      </c>
      <c r="DD62" s="397">
        <f t="shared" ca="1" si="99"/>
        <v>0</v>
      </c>
      <c r="DE62" s="397">
        <f t="shared" ca="1" si="100"/>
        <v>0</v>
      </c>
      <c r="DF62" s="397">
        <f t="shared" ca="1" si="101"/>
        <v>0</v>
      </c>
      <c r="DG62" s="397">
        <f t="shared" ca="1" si="102"/>
        <v>0</v>
      </c>
      <c r="DH62" s="397">
        <f t="shared" ca="1" si="103"/>
        <v>0</v>
      </c>
      <c r="DJ62" s="125" t="str">
        <f t="shared" ref="DJ62:DK62" si="132">DJ59</f>
        <v>KG</v>
      </c>
      <c r="DK62" s="125" t="str">
        <f t="shared" si="132"/>
        <v>KP</v>
      </c>
      <c r="DL62" s="393">
        <v>10</v>
      </c>
      <c r="DN62" s="84" t="s">
        <v>914</v>
      </c>
      <c r="DR62" s="40" t="s">
        <v>1544</v>
      </c>
      <c r="DS62" s="11">
        <f t="shared" si="0"/>
        <v>1</v>
      </c>
      <c r="DT62" s="11">
        <f t="shared" si="1"/>
        <v>8</v>
      </c>
      <c r="DU62" s="41">
        <v>1</v>
      </c>
      <c r="DV62" s="40" t="s">
        <v>412</v>
      </c>
      <c r="DW62" s="11">
        <f t="shared" si="2"/>
        <v>2</v>
      </c>
      <c r="DX62" s="11">
        <f t="shared" si="3"/>
        <v>1001</v>
      </c>
      <c r="DY62" s="41">
        <v>2</v>
      </c>
    </row>
    <row r="63" spans="1:129" x14ac:dyDescent="0.25">
      <c r="A63" s="125">
        <v>59</v>
      </c>
      <c r="B63" s="125">
        <v>1</v>
      </c>
      <c r="C63" s="125">
        <v>5</v>
      </c>
      <c r="D63" s="125">
        <v>34</v>
      </c>
      <c r="E63" s="125" t="s">
        <v>961</v>
      </c>
      <c r="F63" s="84" t="s">
        <v>982</v>
      </c>
      <c r="G63" s="392" t="s">
        <v>963</v>
      </c>
      <c r="H63" s="84" t="s">
        <v>983</v>
      </c>
      <c r="I63" s="392" t="s">
        <v>965</v>
      </c>
      <c r="K63" s="125">
        <v>73</v>
      </c>
      <c r="M63" s="397">
        <f t="shared" ca="1" si="4"/>
        <v>2</v>
      </c>
      <c r="N63" s="397" t="str">
        <f t="shared" ca="1" si="5"/>
        <v>1|8|5,1|2|5000</v>
      </c>
      <c r="O63" s="397">
        <f t="shared" ca="1" si="6"/>
        <v>4</v>
      </c>
      <c r="P63" s="397" t="str">
        <f t="shared" ca="1" si="7"/>
        <v>1|8|5,1|2|10000</v>
      </c>
      <c r="Q63" s="397">
        <f t="shared" ca="1" si="8"/>
        <v>6</v>
      </c>
      <c r="R63" s="397" t="str">
        <f t="shared" ca="1" si="9"/>
        <v>1|8|5,1|2|15000</v>
      </c>
      <c r="S63" s="397">
        <f t="shared" ca="1" si="10"/>
        <v>8</v>
      </c>
      <c r="T63" s="397" t="str">
        <f t="shared" ca="1" si="11"/>
        <v>1|8|5,1|2|20000</v>
      </c>
      <c r="U63" s="397">
        <f t="shared" ca="1" si="12"/>
        <v>10</v>
      </c>
      <c r="V63" s="397" t="str">
        <f t="shared" ca="1" si="13"/>
        <v>1|8|5,1|2|25000</v>
      </c>
      <c r="W63" s="397">
        <f t="shared" ca="1" si="14"/>
        <v>12</v>
      </c>
      <c r="X63" s="397" t="str">
        <f t="shared" ca="1" si="15"/>
        <v>1|8|5,1|2|30000</v>
      </c>
      <c r="Y63" s="397">
        <f t="shared" ca="1" si="16"/>
        <v>14</v>
      </c>
      <c r="Z63" s="397" t="str">
        <f t="shared" ca="1" si="17"/>
        <v>1|8|5,1|2|35000</v>
      </c>
      <c r="AA63" s="397">
        <f t="shared" ca="1" si="18"/>
        <v>16</v>
      </c>
      <c r="AB63" s="397" t="str">
        <f t="shared" ca="1" si="19"/>
        <v>1|8|5,1|2|40000</v>
      </c>
      <c r="AC63" s="397">
        <f t="shared" ca="1" si="20"/>
        <v>18</v>
      </c>
      <c r="AD63" s="397" t="str">
        <f t="shared" ca="1" si="21"/>
        <v>1|8|5,1|2|45000</v>
      </c>
      <c r="AE63" s="397">
        <f t="shared" ca="1" si="22"/>
        <v>20</v>
      </c>
      <c r="AF63" s="397" t="str">
        <f t="shared" ca="1" si="23"/>
        <v>1|8|5,1|2|50000</v>
      </c>
      <c r="AG63" s="397">
        <f t="shared" ca="1" si="24"/>
        <v>22</v>
      </c>
      <c r="AH63" s="397" t="str">
        <f t="shared" ca="1" si="25"/>
        <v>1|8|5,1|2|55000</v>
      </c>
      <c r="AI63" s="397">
        <f t="shared" ca="1" si="26"/>
        <v>24</v>
      </c>
      <c r="AJ63" s="397" t="str">
        <f t="shared" ca="1" si="27"/>
        <v>1|8|5,1|2|60000</v>
      </c>
      <c r="AK63" s="397">
        <f t="shared" ca="1" si="28"/>
        <v>26</v>
      </c>
      <c r="AL63" s="397" t="str">
        <f t="shared" ca="1" si="29"/>
        <v>1|8|5,1|2|65000</v>
      </c>
      <c r="AM63" s="397">
        <f t="shared" ca="1" si="30"/>
        <v>28</v>
      </c>
      <c r="AN63" s="397" t="str">
        <f t="shared" ca="1" si="31"/>
        <v>1|8|5,1|2|70000</v>
      </c>
      <c r="AO63" s="397">
        <f t="shared" ca="1" si="32"/>
        <v>30</v>
      </c>
      <c r="AP63" s="397" t="str">
        <f t="shared" ca="1" si="33"/>
        <v>1|8|5,1|2|75000</v>
      </c>
      <c r="AQ63" s="397">
        <f t="shared" ca="1" si="34"/>
        <v>32</v>
      </c>
      <c r="AR63" s="397" t="str">
        <f t="shared" ca="1" si="35"/>
        <v>1|8|5,1|2|80000</v>
      </c>
      <c r="AS63" s="397">
        <f t="shared" ca="1" si="36"/>
        <v>34</v>
      </c>
      <c r="AT63" s="397" t="str">
        <f t="shared" ca="1" si="37"/>
        <v>1|8|5,1|2|85000</v>
      </c>
      <c r="AU63" s="397">
        <f t="shared" ca="1" si="38"/>
        <v>36</v>
      </c>
      <c r="AV63" s="397" t="str">
        <f t="shared" ca="1" si="39"/>
        <v>1|8|5,1|2|90000</v>
      </c>
      <c r="AW63" s="397">
        <f t="shared" ca="1" si="40"/>
        <v>38</v>
      </c>
      <c r="AX63" s="397" t="str">
        <f t="shared" ca="1" si="41"/>
        <v>1|8|5,1|2|95000</v>
      </c>
      <c r="AY63" s="397">
        <f t="shared" ca="1" si="42"/>
        <v>40</v>
      </c>
      <c r="AZ63" s="397" t="str">
        <f t="shared" ca="1" si="43"/>
        <v>1|8|5,1|2|100000</v>
      </c>
      <c r="BA63" s="397">
        <f t="shared" ca="1" si="44"/>
        <v>42</v>
      </c>
      <c r="BB63" s="397" t="str">
        <f t="shared" ca="1" si="45"/>
        <v>1|8|5,1|2|105000</v>
      </c>
      <c r="BC63" s="397">
        <f t="shared" ca="1" si="46"/>
        <v>44</v>
      </c>
      <c r="BD63" s="397" t="str">
        <f t="shared" ca="1" si="47"/>
        <v>1|8|5,1|2|110000</v>
      </c>
      <c r="BE63" s="397">
        <f t="shared" ca="1" si="48"/>
        <v>46</v>
      </c>
      <c r="BF63" s="397" t="str">
        <f t="shared" ca="1" si="49"/>
        <v>1|8|5,1|2|115000</v>
      </c>
      <c r="BG63" s="397">
        <f t="shared" ca="1" si="50"/>
        <v>48</v>
      </c>
      <c r="BH63" s="397" t="str">
        <f t="shared" ca="1" si="51"/>
        <v>1|8|5,1|2|120000</v>
      </c>
      <c r="BI63" s="397">
        <f t="shared" ca="1" si="52"/>
        <v>50</v>
      </c>
      <c r="BJ63" s="397" t="str">
        <f t="shared" ca="1" si="53"/>
        <v>1|8|5,1|2|125000</v>
      </c>
      <c r="BK63" s="397">
        <f t="shared" ca="1" si="54"/>
        <v>0</v>
      </c>
      <c r="BL63" s="397">
        <f t="shared" ca="1" si="55"/>
        <v>0</v>
      </c>
      <c r="BM63" s="397">
        <f t="shared" ca="1" si="56"/>
        <v>0</v>
      </c>
      <c r="BN63" s="397">
        <f t="shared" ca="1" si="57"/>
        <v>0</v>
      </c>
      <c r="BO63" s="397">
        <f t="shared" ca="1" si="58"/>
        <v>0</v>
      </c>
      <c r="BP63" s="397">
        <f t="shared" ca="1" si="59"/>
        <v>0</v>
      </c>
      <c r="BQ63" s="397">
        <f t="shared" ca="1" si="60"/>
        <v>0</v>
      </c>
      <c r="BR63" s="397">
        <f t="shared" ca="1" si="61"/>
        <v>0</v>
      </c>
      <c r="BS63" s="397">
        <f t="shared" ca="1" si="62"/>
        <v>0</v>
      </c>
      <c r="BT63" s="397">
        <f t="shared" ca="1" si="63"/>
        <v>0</v>
      </c>
      <c r="BU63" s="397">
        <f t="shared" ca="1" si="64"/>
        <v>0</v>
      </c>
      <c r="BV63" s="397">
        <f t="shared" ca="1" si="65"/>
        <v>0</v>
      </c>
      <c r="BW63" s="397">
        <f t="shared" ca="1" si="66"/>
        <v>0</v>
      </c>
      <c r="BX63" s="397">
        <f t="shared" ca="1" si="67"/>
        <v>0</v>
      </c>
      <c r="BY63" s="397">
        <f t="shared" ca="1" si="68"/>
        <v>0</v>
      </c>
      <c r="BZ63" s="397">
        <f t="shared" ca="1" si="69"/>
        <v>0</v>
      </c>
      <c r="CA63" s="397">
        <f t="shared" ca="1" si="70"/>
        <v>0</v>
      </c>
      <c r="CB63" s="397">
        <f t="shared" ca="1" si="71"/>
        <v>0</v>
      </c>
      <c r="CC63" s="397">
        <f t="shared" ca="1" si="72"/>
        <v>0</v>
      </c>
      <c r="CD63" s="397">
        <f t="shared" ca="1" si="73"/>
        <v>0</v>
      </c>
      <c r="CE63" s="397">
        <f t="shared" ca="1" si="74"/>
        <v>0</v>
      </c>
      <c r="CF63" s="397">
        <f t="shared" ca="1" si="75"/>
        <v>0</v>
      </c>
      <c r="CG63" s="397">
        <f t="shared" ca="1" si="76"/>
        <v>0</v>
      </c>
      <c r="CH63" s="397">
        <f t="shared" ca="1" si="77"/>
        <v>0</v>
      </c>
      <c r="CI63" s="397">
        <f t="shared" ca="1" si="78"/>
        <v>0</v>
      </c>
      <c r="CJ63" s="397">
        <f t="shared" ca="1" si="79"/>
        <v>0</v>
      </c>
      <c r="CK63" s="397">
        <f t="shared" ca="1" si="80"/>
        <v>0</v>
      </c>
      <c r="CL63" s="397">
        <f t="shared" ca="1" si="81"/>
        <v>0</v>
      </c>
      <c r="CM63" s="397">
        <f t="shared" ca="1" si="82"/>
        <v>0</v>
      </c>
      <c r="CN63" s="397">
        <f t="shared" ca="1" si="83"/>
        <v>0</v>
      </c>
      <c r="CO63" s="397">
        <f t="shared" ca="1" si="84"/>
        <v>0</v>
      </c>
      <c r="CP63" s="397">
        <f t="shared" ca="1" si="85"/>
        <v>0</v>
      </c>
      <c r="CQ63" s="397">
        <f t="shared" ca="1" si="86"/>
        <v>0</v>
      </c>
      <c r="CR63" s="397">
        <f t="shared" ca="1" si="87"/>
        <v>0</v>
      </c>
      <c r="CS63" s="397">
        <f t="shared" ca="1" si="88"/>
        <v>0</v>
      </c>
      <c r="CT63" s="397">
        <f t="shared" ca="1" si="89"/>
        <v>0</v>
      </c>
      <c r="CU63" s="397">
        <f t="shared" ca="1" si="90"/>
        <v>0</v>
      </c>
      <c r="CV63" s="397">
        <f t="shared" ca="1" si="91"/>
        <v>0</v>
      </c>
      <c r="CW63" s="397">
        <f t="shared" ca="1" si="92"/>
        <v>0</v>
      </c>
      <c r="CX63" s="397">
        <f t="shared" ca="1" si="93"/>
        <v>0</v>
      </c>
      <c r="CY63" s="397">
        <f t="shared" ca="1" si="94"/>
        <v>0</v>
      </c>
      <c r="CZ63" s="397">
        <f t="shared" ca="1" si="95"/>
        <v>0</v>
      </c>
      <c r="DA63" s="397">
        <f t="shared" ca="1" si="96"/>
        <v>0</v>
      </c>
      <c r="DB63" s="397">
        <f t="shared" ca="1" si="97"/>
        <v>0</v>
      </c>
      <c r="DC63" s="397">
        <f t="shared" ca="1" si="98"/>
        <v>0</v>
      </c>
      <c r="DD63" s="397">
        <f t="shared" ca="1" si="99"/>
        <v>0</v>
      </c>
      <c r="DE63" s="397">
        <f t="shared" ca="1" si="100"/>
        <v>0</v>
      </c>
      <c r="DF63" s="397">
        <f t="shared" ca="1" si="101"/>
        <v>0</v>
      </c>
      <c r="DG63" s="397">
        <f t="shared" ca="1" si="102"/>
        <v>0</v>
      </c>
      <c r="DH63" s="397">
        <f t="shared" ca="1" si="103"/>
        <v>0</v>
      </c>
      <c r="DJ63" s="125" t="str">
        <f t="shared" ref="DJ63:DK63" si="133">DJ60</f>
        <v>JK</v>
      </c>
      <c r="DK63" s="125" t="str">
        <f t="shared" si="133"/>
        <v>JT</v>
      </c>
      <c r="DL63" s="393">
        <v>10</v>
      </c>
      <c r="DN63" s="84" t="s">
        <v>914</v>
      </c>
      <c r="DR63" s="40" t="s">
        <v>1545</v>
      </c>
      <c r="DS63" s="11">
        <f t="shared" si="0"/>
        <v>1</v>
      </c>
      <c r="DT63" s="11">
        <f t="shared" si="1"/>
        <v>8</v>
      </c>
      <c r="DU63" s="41">
        <v>1</v>
      </c>
      <c r="DV63" s="40" t="s">
        <v>412</v>
      </c>
      <c r="DW63" s="11">
        <f t="shared" si="2"/>
        <v>2</v>
      </c>
      <c r="DX63" s="11">
        <f t="shared" si="3"/>
        <v>1001</v>
      </c>
      <c r="DY63" s="41">
        <v>2</v>
      </c>
    </row>
    <row r="64" spans="1:129" x14ac:dyDescent="0.25">
      <c r="A64" s="125">
        <v>60</v>
      </c>
      <c r="B64" s="125">
        <v>1</v>
      </c>
      <c r="C64" s="125">
        <v>5</v>
      </c>
      <c r="D64" s="125">
        <v>34</v>
      </c>
      <c r="E64" s="125" t="s">
        <v>961</v>
      </c>
      <c r="F64" s="84" t="s">
        <v>984</v>
      </c>
      <c r="G64" s="392" t="s">
        <v>963</v>
      </c>
      <c r="H64" s="84" t="s">
        <v>985</v>
      </c>
      <c r="I64" s="392" t="s">
        <v>965</v>
      </c>
      <c r="K64" s="130">
        <v>58</v>
      </c>
      <c r="M64" s="397">
        <f t="shared" ca="1" si="4"/>
        <v>2</v>
      </c>
      <c r="N64" s="397" t="str">
        <f t="shared" ca="1" si="5"/>
        <v>1|8|5,1|1|2</v>
      </c>
      <c r="O64" s="397">
        <f t="shared" ca="1" si="6"/>
        <v>4</v>
      </c>
      <c r="P64" s="397" t="str">
        <f t="shared" ca="1" si="7"/>
        <v>1|8|5,1|1|2</v>
      </c>
      <c r="Q64" s="397">
        <f t="shared" ca="1" si="8"/>
        <v>6</v>
      </c>
      <c r="R64" s="397" t="str">
        <f t="shared" ca="1" si="9"/>
        <v>1|8|5,1|1|3</v>
      </c>
      <c r="S64" s="397">
        <f t="shared" ca="1" si="10"/>
        <v>8</v>
      </c>
      <c r="T64" s="397" t="str">
        <f t="shared" ca="1" si="11"/>
        <v>1|8|5,1|1|3</v>
      </c>
      <c r="U64" s="397">
        <f t="shared" ca="1" si="12"/>
        <v>10</v>
      </c>
      <c r="V64" s="397" t="str">
        <f t="shared" ca="1" si="13"/>
        <v>1|8|5,1|1|4</v>
      </c>
      <c r="W64" s="397">
        <f t="shared" ca="1" si="14"/>
        <v>12</v>
      </c>
      <c r="X64" s="397" t="str">
        <f t="shared" ca="1" si="15"/>
        <v>1|8|5,1|1|4</v>
      </c>
      <c r="Y64" s="397">
        <f t="shared" ca="1" si="16"/>
        <v>14</v>
      </c>
      <c r="Z64" s="397" t="str">
        <f t="shared" ca="1" si="17"/>
        <v>1|8|5,1|1|5</v>
      </c>
      <c r="AA64" s="397">
        <f t="shared" ca="1" si="18"/>
        <v>16</v>
      </c>
      <c r="AB64" s="397" t="str">
        <f t="shared" ca="1" si="19"/>
        <v>1|8|5,1|1|5</v>
      </c>
      <c r="AC64" s="397">
        <f t="shared" ca="1" si="20"/>
        <v>18</v>
      </c>
      <c r="AD64" s="397" t="str">
        <f t="shared" ca="1" si="21"/>
        <v>1|8|5,1|1|6</v>
      </c>
      <c r="AE64" s="397">
        <f t="shared" ca="1" si="22"/>
        <v>20</v>
      </c>
      <c r="AF64" s="397" t="str">
        <f t="shared" ca="1" si="23"/>
        <v>1|8|5,1|1|6</v>
      </c>
      <c r="AG64" s="397">
        <f t="shared" ca="1" si="24"/>
        <v>22</v>
      </c>
      <c r="AH64" s="397" t="str">
        <f t="shared" ca="1" si="25"/>
        <v>1|8|5,1|1|7</v>
      </c>
      <c r="AI64" s="397">
        <f t="shared" ca="1" si="26"/>
        <v>24</v>
      </c>
      <c r="AJ64" s="397" t="str">
        <f t="shared" ca="1" si="27"/>
        <v>1|8|5,1|1|7</v>
      </c>
      <c r="AK64" s="397">
        <f t="shared" ca="1" si="28"/>
        <v>26</v>
      </c>
      <c r="AL64" s="397" t="str">
        <f t="shared" ca="1" si="29"/>
        <v>1|8|5,1|1|8</v>
      </c>
      <c r="AM64" s="397">
        <f t="shared" ca="1" si="30"/>
        <v>28</v>
      </c>
      <c r="AN64" s="397" t="str">
        <f t="shared" ca="1" si="31"/>
        <v>1|8|5,1|1|8</v>
      </c>
      <c r="AO64" s="397">
        <f t="shared" ca="1" si="32"/>
        <v>30</v>
      </c>
      <c r="AP64" s="397" t="str">
        <f t="shared" ca="1" si="33"/>
        <v>1|8|5,1|1|9</v>
      </c>
      <c r="AQ64" s="397">
        <f t="shared" ca="1" si="34"/>
        <v>32</v>
      </c>
      <c r="AR64" s="397" t="str">
        <f t="shared" ca="1" si="35"/>
        <v>1|8|5,1|1|9</v>
      </c>
      <c r="AS64" s="397">
        <f t="shared" ca="1" si="36"/>
        <v>34</v>
      </c>
      <c r="AT64" s="397" t="str">
        <f t="shared" ca="1" si="37"/>
        <v>1|8|5,1|1|10</v>
      </c>
      <c r="AU64" s="397">
        <f t="shared" ca="1" si="38"/>
        <v>36</v>
      </c>
      <c r="AV64" s="397" t="str">
        <f t="shared" ca="1" si="39"/>
        <v>1|8|5,1|1|10</v>
      </c>
      <c r="AW64" s="397">
        <f t="shared" ca="1" si="40"/>
        <v>38</v>
      </c>
      <c r="AX64" s="397" t="str">
        <f t="shared" ca="1" si="41"/>
        <v>1|8|5,1|1|11</v>
      </c>
      <c r="AY64" s="397">
        <f t="shared" ca="1" si="42"/>
        <v>40</v>
      </c>
      <c r="AZ64" s="397" t="str">
        <f t="shared" ca="1" si="43"/>
        <v>1|8|5,1|1|11</v>
      </c>
      <c r="BA64" s="397">
        <f t="shared" ca="1" si="44"/>
        <v>42</v>
      </c>
      <c r="BB64" s="397" t="str">
        <f t="shared" ca="1" si="45"/>
        <v>1|8|5,1|1|12</v>
      </c>
      <c r="BC64" s="397">
        <f t="shared" ca="1" si="46"/>
        <v>44</v>
      </c>
      <c r="BD64" s="397" t="str">
        <f t="shared" ca="1" si="47"/>
        <v>1|8|5,1|1|12</v>
      </c>
      <c r="BE64" s="397">
        <f t="shared" ca="1" si="48"/>
        <v>46</v>
      </c>
      <c r="BF64" s="397" t="str">
        <f t="shared" ca="1" si="49"/>
        <v>1|8|5,1|1|13</v>
      </c>
      <c r="BG64" s="397">
        <f t="shared" ca="1" si="50"/>
        <v>48</v>
      </c>
      <c r="BH64" s="397" t="str">
        <f t="shared" ca="1" si="51"/>
        <v>1|8|5,1|1|13</v>
      </c>
      <c r="BI64" s="397">
        <f t="shared" ca="1" si="52"/>
        <v>50</v>
      </c>
      <c r="BJ64" s="397" t="str">
        <f t="shared" ca="1" si="53"/>
        <v>1|8|5,1|1|14</v>
      </c>
      <c r="BK64" s="397">
        <f t="shared" ca="1" si="54"/>
        <v>0</v>
      </c>
      <c r="BL64" s="397">
        <f t="shared" ca="1" si="55"/>
        <v>0</v>
      </c>
      <c r="BM64" s="397">
        <f t="shared" ca="1" si="56"/>
        <v>0</v>
      </c>
      <c r="BN64" s="397">
        <f t="shared" ca="1" si="57"/>
        <v>0</v>
      </c>
      <c r="BO64" s="397">
        <f t="shared" ca="1" si="58"/>
        <v>0</v>
      </c>
      <c r="BP64" s="397">
        <f t="shared" ca="1" si="59"/>
        <v>0</v>
      </c>
      <c r="BQ64" s="397">
        <f t="shared" ca="1" si="60"/>
        <v>0</v>
      </c>
      <c r="BR64" s="397">
        <f t="shared" ca="1" si="61"/>
        <v>0</v>
      </c>
      <c r="BS64" s="397">
        <f t="shared" ca="1" si="62"/>
        <v>0</v>
      </c>
      <c r="BT64" s="397">
        <f t="shared" ca="1" si="63"/>
        <v>0</v>
      </c>
      <c r="BU64" s="397">
        <f t="shared" ca="1" si="64"/>
        <v>0</v>
      </c>
      <c r="BV64" s="397">
        <f t="shared" ca="1" si="65"/>
        <v>0</v>
      </c>
      <c r="BW64" s="397">
        <f t="shared" ca="1" si="66"/>
        <v>0</v>
      </c>
      <c r="BX64" s="397">
        <f t="shared" ca="1" si="67"/>
        <v>0</v>
      </c>
      <c r="BY64" s="397">
        <f t="shared" ca="1" si="68"/>
        <v>0</v>
      </c>
      <c r="BZ64" s="397">
        <f t="shared" ca="1" si="69"/>
        <v>0</v>
      </c>
      <c r="CA64" s="397">
        <f t="shared" ca="1" si="70"/>
        <v>0</v>
      </c>
      <c r="CB64" s="397">
        <f t="shared" ca="1" si="71"/>
        <v>0</v>
      </c>
      <c r="CC64" s="397">
        <f t="shared" ca="1" si="72"/>
        <v>0</v>
      </c>
      <c r="CD64" s="397">
        <f t="shared" ca="1" si="73"/>
        <v>0</v>
      </c>
      <c r="CE64" s="397">
        <f t="shared" ca="1" si="74"/>
        <v>0</v>
      </c>
      <c r="CF64" s="397">
        <f t="shared" ca="1" si="75"/>
        <v>0</v>
      </c>
      <c r="CG64" s="397">
        <f t="shared" ca="1" si="76"/>
        <v>0</v>
      </c>
      <c r="CH64" s="397">
        <f t="shared" ca="1" si="77"/>
        <v>0</v>
      </c>
      <c r="CI64" s="397">
        <f t="shared" ca="1" si="78"/>
        <v>0</v>
      </c>
      <c r="CJ64" s="397">
        <f t="shared" ca="1" si="79"/>
        <v>0</v>
      </c>
      <c r="CK64" s="397">
        <f t="shared" ca="1" si="80"/>
        <v>0</v>
      </c>
      <c r="CL64" s="397">
        <f t="shared" ca="1" si="81"/>
        <v>0</v>
      </c>
      <c r="CM64" s="397">
        <f t="shared" ca="1" si="82"/>
        <v>0</v>
      </c>
      <c r="CN64" s="397">
        <f t="shared" ca="1" si="83"/>
        <v>0</v>
      </c>
      <c r="CO64" s="397">
        <f t="shared" ca="1" si="84"/>
        <v>0</v>
      </c>
      <c r="CP64" s="397">
        <f t="shared" ca="1" si="85"/>
        <v>0</v>
      </c>
      <c r="CQ64" s="397">
        <f t="shared" ca="1" si="86"/>
        <v>0</v>
      </c>
      <c r="CR64" s="397">
        <f t="shared" ca="1" si="87"/>
        <v>0</v>
      </c>
      <c r="CS64" s="397">
        <f t="shared" ca="1" si="88"/>
        <v>0</v>
      </c>
      <c r="CT64" s="397">
        <f t="shared" ca="1" si="89"/>
        <v>0</v>
      </c>
      <c r="CU64" s="397">
        <f t="shared" ca="1" si="90"/>
        <v>0</v>
      </c>
      <c r="CV64" s="397">
        <f t="shared" ca="1" si="91"/>
        <v>0</v>
      </c>
      <c r="CW64" s="397">
        <f t="shared" ca="1" si="92"/>
        <v>0</v>
      </c>
      <c r="CX64" s="397">
        <f t="shared" ca="1" si="93"/>
        <v>0</v>
      </c>
      <c r="CY64" s="397">
        <f t="shared" ca="1" si="94"/>
        <v>0</v>
      </c>
      <c r="CZ64" s="397">
        <f t="shared" ca="1" si="95"/>
        <v>0</v>
      </c>
      <c r="DA64" s="397">
        <f t="shared" ca="1" si="96"/>
        <v>0</v>
      </c>
      <c r="DB64" s="397">
        <f t="shared" ca="1" si="97"/>
        <v>0</v>
      </c>
      <c r="DC64" s="397">
        <f t="shared" ca="1" si="98"/>
        <v>0</v>
      </c>
      <c r="DD64" s="397">
        <f t="shared" ca="1" si="99"/>
        <v>0</v>
      </c>
      <c r="DE64" s="397">
        <f t="shared" ca="1" si="100"/>
        <v>0</v>
      </c>
      <c r="DF64" s="397">
        <f t="shared" ca="1" si="101"/>
        <v>0</v>
      </c>
      <c r="DG64" s="397">
        <f t="shared" ca="1" si="102"/>
        <v>0</v>
      </c>
      <c r="DH64" s="397">
        <f t="shared" ca="1" si="103"/>
        <v>0</v>
      </c>
      <c r="DJ64" s="125" t="str">
        <f t="shared" ref="DJ64:DK64" si="134">DJ61</f>
        <v>JV</v>
      </c>
      <c r="DK64" s="125" t="str">
        <f t="shared" si="134"/>
        <v>KE</v>
      </c>
      <c r="DL64" s="393">
        <v>10</v>
      </c>
      <c r="DN64" s="84" t="s">
        <v>914</v>
      </c>
      <c r="DR64" s="40" t="s">
        <v>1543</v>
      </c>
      <c r="DS64" s="11">
        <f t="shared" si="0"/>
        <v>1</v>
      </c>
      <c r="DT64" s="11">
        <f t="shared" si="1"/>
        <v>8</v>
      </c>
      <c r="DU64" s="41">
        <v>1</v>
      </c>
      <c r="DV64" s="40" t="s">
        <v>412</v>
      </c>
      <c r="DW64" s="11">
        <f t="shared" si="2"/>
        <v>2</v>
      </c>
      <c r="DX64" s="11">
        <f t="shared" si="3"/>
        <v>1001</v>
      </c>
      <c r="DY64" s="41">
        <v>2</v>
      </c>
    </row>
    <row r="65" spans="1:129" x14ac:dyDescent="0.25">
      <c r="A65" s="125">
        <v>61</v>
      </c>
      <c r="B65" s="125">
        <v>1</v>
      </c>
      <c r="C65" s="125">
        <v>5</v>
      </c>
      <c r="D65" s="125">
        <v>34</v>
      </c>
      <c r="E65" s="125" t="s">
        <v>961</v>
      </c>
      <c r="F65" s="84" t="s">
        <v>986</v>
      </c>
      <c r="G65" s="392" t="s">
        <v>963</v>
      </c>
      <c r="H65" s="84" t="s">
        <v>987</v>
      </c>
      <c r="I65" s="392" t="s">
        <v>965</v>
      </c>
      <c r="K65" s="130">
        <v>64</v>
      </c>
      <c r="M65" s="397">
        <f t="shared" ca="1" si="4"/>
        <v>2</v>
      </c>
      <c r="N65" s="397" t="str">
        <f t="shared" ca="1" si="5"/>
        <v>1|8|5,2|1003|2</v>
      </c>
      <c r="O65" s="397">
        <f t="shared" ca="1" si="6"/>
        <v>4</v>
      </c>
      <c r="P65" s="397" t="str">
        <f t="shared" ca="1" si="7"/>
        <v>1|8|5,2|1003|2</v>
      </c>
      <c r="Q65" s="397">
        <f t="shared" ca="1" si="8"/>
        <v>6</v>
      </c>
      <c r="R65" s="397" t="str">
        <f t="shared" ca="1" si="9"/>
        <v>1|8|5,2|1003|2</v>
      </c>
      <c r="S65" s="397">
        <f t="shared" ca="1" si="10"/>
        <v>8</v>
      </c>
      <c r="T65" s="397" t="str">
        <f t="shared" ca="1" si="11"/>
        <v>1|8|5,2|1003|2</v>
      </c>
      <c r="U65" s="397">
        <f t="shared" ca="1" si="12"/>
        <v>10</v>
      </c>
      <c r="V65" s="397" t="str">
        <f t="shared" ca="1" si="13"/>
        <v>1|8|5,2|1003|2</v>
      </c>
      <c r="W65" s="397">
        <f t="shared" ca="1" si="14"/>
        <v>12</v>
      </c>
      <c r="X65" s="397" t="str">
        <f t="shared" ca="1" si="15"/>
        <v>1|8|5,2|1003|3</v>
      </c>
      <c r="Y65" s="397">
        <f t="shared" ca="1" si="16"/>
        <v>14</v>
      </c>
      <c r="Z65" s="397" t="str">
        <f t="shared" ca="1" si="17"/>
        <v>1|8|5,2|1003|3</v>
      </c>
      <c r="AA65" s="397">
        <f t="shared" ca="1" si="18"/>
        <v>16</v>
      </c>
      <c r="AB65" s="397" t="str">
        <f t="shared" ca="1" si="19"/>
        <v>1|8|5,2|1003|3</v>
      </c>
      <c r="AC65" s="397">
        <f t="shared" ca="1" si="20"/>
        <v>18</v>
      </c>
      <c r="AD65" s="397" t="str">
        <f t="shared" ca="1" si="21"/>
        <v>1|8|5,2|1003|3</v>
      </c>
      <c r="AE65" s="397">
        <f t="shared" ca="1" si="22"/>
        <v>20</v>
      </c>
      <c r="AF65" s="397" t="str">
        <f t="shared" ca="1" si="23"/>
        <v>1|8|5,2|1003|3</v>
      </c>
      <c r="AG65" s="397">
        <f t="shared" ca="1" si="24"/>
        <v>22</v>
      </c>
      <c r="AH65" s="397" t="str">
        <f t="shared" ca="1" si="25"/>
        <v>1|8|5,2|1003|4</v>
      </c>
      <c r="AI65" s="397">
        <f t="shared" ca="1" si="26"/>
        <v>24</v>
      </c>
      <c r="AJ65" s="397" t="str">
        <f t="shared" ca="1" si="27"/>
        <v>1|8|5,2|1003|4</v>
      </c>
      <c r="AK65" s="397">
        <f t="shared" ca="1" si="28"/>
        <v>26</v>
      </c>
      <c r="AL65" s="397" t="str">
        <f t="shared" ca="1" si="29"/>
        <v>1|8|5,2|1003|4</v>
      </c>
      <c r="AM65" s="397">
        <f t="shared" ca="1" si="30"/>
        <v>28</v>
      </c>
      <c r="AN65" s="397" t="str">
        <f t="shared" ca="1" si="31"/>
        <v>1|8|5,2|1003|4</v>
      </c>
      <c r="AO65" s="397">
        <f t="shared" ca="1" si="32"/>
        <v>30</v>
      </c>
      <c r="AP65" s="397" t="str">
        <f t="shared" ca="1" si="33"/>
        <v>1|8|5,2|1003|4</v>
      </c>
      <c r="AQ65" s="397">
        <f t="shared" ca="1" si="34"/>
        <v>32</v>
      </c>
      <c r="AR65" s="397" t="str">
        <f t="shared" ca="1" si="35"/>
        <v>1|8|5,2|1003|5</v>
      </c>
      <c r="AS65" s="397">
        <f t="shared" ca="1" si="36"/>
        <v>34</v>
      </c>
      <c r="AT65" s="397" t="str">
        <f t="shared" ca="1" si="37"/>
        <v>1|8|5,2|1003|5</v>
      </c>
      <c r="AU65" s="397">
        <f t="shared" ca="1" si="38"/>
        <v>36</v>
      </c>
      <c r="AV65" s="397" t="str">
        <f t="shared" ca="1" si="39"/>
        <v>1|8|5,2|1003|5</v>
      </c>
      <c r="AW65" s="397">
        <f t="shared" ca="1" si="40"/>
        <v>38</v>
      </c>
      <c r="AX65" s="397" t="str">
        <f t="shared" ca="1" si="41"/>
        <v>1|8|5,2|1003|5</v>
      </c>
      <c r="AY65" s="397">
        <f t="shared" ca="1" si="42"/>
        <v>40</v>
      </c>
      <c r="AZ65" s="397" t="str">
        <f t="shared" ca="1" si="43"/>
        <v>1|8|5,2|1003|5</v>
      </c>
      <c r="BA65" s="397">
        <f t="shared" ca="1" si="44"/>
        <v>42</v>
      </c>
      <c r="BB65" s="397" t="str">
        <f t="shared" ca="1" si="45"/>
        <v>1|8|5,2|1003|6</v>
      </c>
      <c r="BC65" s="397">
        <f t="shared" ca="1" si="46"/>
        <v>44</v>
      </c>
      <c r="BD65" s="397" t="str">
        <f t="shared" ca="1" si="47"/>
        <v>1|8|5,2|1003|6</v>
      </c>
      <c r="BE65" s="397">
        <f t="shared" ca="1" si="48"/>
        <v>46</v>
      </c>
      <c r="BF65" s="397" t="str">
        <f t="shared" ca="1" si="49"/>
        <v>1|8|5,2|1003|6</v>
      </c>
      <c r="BG65" s="397">
        <f t="shared" ca="1" si="50"/>
        <v>48</v>
      </c>
      <c r="BH65" s="397" t="str">
        <f t="shared" ca="1" si="51"/>
        <v>1|8|5,2|1003|6</v>
      </c>
      <c r="BI65" s="397">
        <f t="shared" ca="1" si="52"/>
        <v>50</v>
      </c>
      <c r="BJ65" s="397" t="str">
        <f t="shared" ca="1" si="53"/>
        <v>1|8|5,2|1003|6</v>
      </c>
      <c r="BK65" s="397">
        <f t="shared" ca="1" si="54"/>
        <v>0</v>
      </c>
      <c r="BL65" s="397">
        <f t="shared" ca="1" si="55"/>
        <v>0</v>
      </c>
      <c r="BM65" s="397">
        <f t="shared" ca="1" si="56"/>
        <v>0</v>
      </c>
      <c r="BN65" s="397">
        <f t="shared" ca="1" si="57"/>
        <v>0</v>
      </c>
      <c r="BO65" s="397">
        <f t="shared" ca="1" si="58"/>
        <v>0</v>
      </c>
      <c r="BP65" s="397">
        <f t="shared" ca="1" si="59"/>
        <v>0</v>
      </c>
      <c r="BQ65" s="397">
        <f t="shared" ca="1" si="60"/>
        <v>0</v>
      </c>
      <c r="BR65" s="397">
        <f t="shared" ca="1" si="61"/>
        <v>0</v>
      </c>
      <c r="BS65" s="397">
        <f t="shared" ca="1" si="62"/>
        <v>0</v>
      </c>
      <c r="BT65" s="397">
        <f t="shared" ca="1" si="63"/>
        <v>0</v>
      </c>
      <c r="BU65" s="397">
        <f t="shared" ca="1" si="64"/>
        <v>0</v>
      </c>
      <c r="BV65" s="397">
        <f t="shared" ca="1" si="65"/>
        <v>0</v>
      </c>
      <c r="BW65" s="397">
        <f t="shared" ca="1" si="66"/>
        <v>0</v>
      </c>
      <c r="BX65" s="397">
        <f t="shared" ca="1" si="67"/>
        <v>0</v>
      </c>
      <c r="BY65" s="397">
        <f t="shared" ca="1" si="68"/>
        <v>0</v>
      </c>
      <c r="BZ65" s="397">
        <f t="shared" ca="1" si="69"/>
        <v>0</v>
      </c>
      <c r="CA65" s="397">
        <f t="shared" ca="1" si="70"/>
        <v>0</v>
      </c>
      <c r="CB65" s="397">
        <f t="shared" ca="1" si="71"/>
        <v>0</v>
      </c>
      <c r="CC65" s="397">
        <f t="shared" ca="1" si="72"/>
        <v>0</v>
      </c>
      <c r="CD65" s="397">
        <f t="shared" ca="1" si="73"/>
        <v>0</v>
      </c>
      <c r="CE65" s="397">
        <f t="shared" ca="1" si="74"/>
        <v>0</v>
      </c>
      <c r="CF65" s="397">
        <f t="shared" ca="1" si="75"/>
        <v>0</v>
      </c>
      <c r="CG65" s="397">
        <f t="shared" ca="1" si="76"/>
        <v>0</v>
      </c>
      <c r="CH65" s="397">
        <f t="shared" ca="1" si="77"/>
        <v>0</v>
      </c>
      <c r="CI65" s="397">
        <f t="shared" ca="1" si="78"/>
        <v>0</v>
      </c>
      <c r="CJ65" s="397">
        <f t="shared" ca="1" si="79"/>
        <v>0</v>
      </c>
      <c r="CK65" s="397">
        <f t="shared" ca="1" si="80"/>
        <v>0</v>
      </c>
      <c r="CL65" s="397">
        <f t="shared" ca="1" si="81"/>
        <v>0</v>
      </c>
      <c r="CM65" s="397">
        <f t="shared" ca="1" si="82"/>
        <v>0</v>
      </c>
      <c r="CN65" s="397">
        <f t="shared" ca="1" si="83"/>
        <v>0</v>
      </c>
      <c r="CO65" s="397">
        <f t="shared" ca="1" si="84"/>
        <v>0</v>
      </c>
      <c r="CP65" s="397">
        <f t="shared" ca="1" si="85"/>
        <v>0</v>
      </c>
      <c r="CQ65" s="397">
        <f t="shared" ca="1" si="86"/>
        <v>0</v>
      </c>
      <c r="CR65" s="397">
        <f t="shared" ca="1" si="87"/>
        <v>0</v>
      </c>
      <c r="CS65" s="397">
        <f t="shared" ca="1" si="88"/>
        <v>0</v>
      </c>
      <c r="CT65" s="397">
        <f t="shared" ca="1" si="89"/>
        <v>0</v>
      </c>
      <c r="CU65" s="397">
        <f t="shared" ca="1" si="90"/>
        <v>0</v>
      </c>
      <c r="CV65" s="397">
        <f t="shared" ca="1" si="91"/>
        <v>0</v>
      </c>
      <c r="CW65" s="397">
        <f t="shared" ca="1" si="92"/>
        <v>0</v>
      </c>
      <c r="CX65" s="397">
        <f t="shared" ca="1" si="93"/>
        <v>0</v>
      </c>
      <c r="CY65" s="397">
        <f t="shared" ca="1" si="94"/>
        <v>0</v>
      </c>
      <c r="CZ65" s="397">
        <f t="shared" ca="1" si="95"/>
        <v>0</v>
      </c>
      <c r="DA65" s="397">
        <f t="shared" ca="1" si="96"/>
        <v>0</v>
      </c>
      <c r="DB65" s="397">
        <f t="shared" ca="1" si="97"/>
        <v>0</v>
      </c>
      <c r="DC65" s="397">
        <f t="shared" ca="1" si="98"/>
        <v>0</v>
      </c>
      <c r="DD65" s="397">
        <f t="shared" ca="1" si="99"/>
        <v>0</v>
      </c>
      <c r="DE65" s="397">
        <f t="shared" ca="1" si="100"/>
        <v>0</v>
      </c>
      <c r="DF65" s="397">
        <f t="shared" ca="1" si="101"/>
        <v>0</v>
      </c>
      <c r="DG65" s="397">
        <f t="shared" ca="1" si="102"/>
        <v>0</v>
      </c>
      <c r="DH65" s="397">
        <f t="shared" ca="1" si="103"/>
        <v>0</v>
      </c>
      <c r="DJ65" s="125" t="str">
        <f t="shared" ref="DJ65:DK65" si="135">DJ62</f>
        <v>KG</v>
      </c>
      <c r="DK65" s="125" t="str">
        <f t="shared" si="135"/>
        <v>KP</v>
      </c>
      <c r="DL65" s="393">
        <v>10</v>
      </c>
      <c r="DN65" s="84" t="s">
        <v>914</v>
      </c>
      <c r="DR65" s="40" t="s">
        <v>1544</v>
      </c>
      <c r="DS65" s="11">
        <f t="shared" si="0"/>
        <v>1</v>
      </c>
      <c r="DT65" s="11">
        <f t="shared" si="1"/>
        <v>8</v>
      </c>
      <c r="DU65" s="41">
        <v>1</v>
      </c>
      <c r="DV65" s="40" t="s">
        <v>412</v>
      </c>
      <c r="DW65" s="11">
        <f t="shared" si="2"/>
        <v>2</v>
      </c>
      <c r="DX65" s="11">
        <f t="shared" si="3"/>
        <v>1001</v>
      </c>
      <c r="DY65" s="41">
        <v>2</v>
      </c>
    </row>
    <row r="66" spans="1:129" x14ac:dyDescent="0.25">
      <c r="A66" s="125">
        <v>62</v>
      </c>
      <c r="B66" s="125">
        <v>1</v>
      </c>
      <c r="C66" s="125">
        <v>5</v>
      </c>
      <c r="D66" s="125">
        <v>34</v>
      </c>
      <c r="E66" s="125" t="s">
        <v>961</v>
      </c>
      <c r="F66" s="84" t="s">
        <v>988</v>
      </c>
      <c r="G66" s="392" t="s">
        <v>963</v>
      </c>
      <c r="H66" s="84" t="s">
        <v>989</v>
      </c>
      <c r="I66" s="392" t="s">
        <v>965</v>
      </c>
      <c r="K66" s="130">
        <v>76</v>
      </c>
      <c r="M66" s="397">
        <f t="shared" ca="1" si="4"/>
        <v>2</v>
      </c>
      <c r="N66" s="397" t="str">
        <f t="shared" ca="1" si="5"/>
        <v>1|8|5,1|2|5000</v>
      </c>
      <c r="O66" s="397">
        <f t="shared" ca="1" si="6"/>
        <v>4</v>
      </c>
      <c r="P66" s="397" t="str">
        <f t="shared" ca="1" si="7"/>
        <v>1|8|5,1|2|10000</v>
      </c>
      <c r="Q66" s="397">
        <f t="shared" ca="1" si="8"/>
        <v>6</v>
      </c>
      <c r="R66" s="397" t="str">
        <f t="shared" ca="1" si="9"/>
        <v>1|8|5,1|2|15000</v>
      </c>
      <c r="S66" s="397">
        <f t="shared" ca="1" si="10"/>
        <v>8</v>
      </c>
      <c r="T66" s="397" t="str">
        <f t="shared" ca="1" si="11"/>
        <v>1|8|5,1|2|20000</v>
      </c>
      <c r="U66" s="397">
        <f t="shared" ca="1" si="12"/>
        <v>10</v>
      </c>
      <c r="V66" s="397" t="str">
        <f t="shared" ca="1" si="13"/>
        <v>1|8|5,1|2|25000</v>
      </c>
      <c r="W66" s="397">
        <f t="shared" ca="1" si="14"/>
        <v>12</v>
      </c>
      <c r="X66" s="397" t="str">
        <f t="shared" ca="1" si="15"/>
        <v>1|8|5,1|2|30000</v>
      </c>
      <c r="Y66" s="397">
        <f t="shared" ca="1" si="16"/>
        <v>14</v>
      </c>
      <c r="Z66" s="397" t="str">
        <f t="shared" ca="1" si="17"/>
        <v>1|8|5,1|2|35000</v>
      </c>
      <c r="AA66" s="397">
        <f t="shared" ca="1" si="18"/>
        <v>16</v>
      </c>
      <c r="AB66" s="397" t="str">
        <f t="shared" ca="1" si="19"/>
        <v>1|8|5,1|2|40000</v>
      </c>
      <c r="AC66" s="397">
        <f t="shared" ca="1" si="20"/>
        <v>18</v>
      </c>
      <c r="AD66" s="397" t="str">
        <f t="shared" ca="1" si="21"/>
        <v>1|8|5,1|2|45000</v>
      </c>
      <c r="AE66" s="397">
        <f t="shared" ca="1" si="22"/>
        <v>20</v>
      </c>
      <c r="AF66" s="397" t="str">
        <f t="shared" ca="1" si="23"/>
        <v>1|8|5,1|2|50000</v>
      </c>
      <c r="AG66" s="397">
        <f t="shared" ca="1" si="24"/>
        <v>22</v>
      </c>
      <c r="AH66" s="397" t="str">
        <f t="shared" ca="1" si="25"/>
        <v>1|8|5,1|2|55000</v>
      </c>
      <c r="AI66" s="397">
        <f t="shared" ca="1" si="26"/>
        <v>24</v>
      </c>
      <c r="AJ66" s="397" t="str">
        <f t="shared" ca="1" si="27"/>
        <v>1|8|5,1|2|60000</v>
      </c>
      <c r="AK66" s="397">
        <f t="shared" ca="1" si="28"/>
        <v>26</v>
      </c>
      <c r="AL66" s="397" t="str">
        <f t="shared" ca="1" si="29"/>
        <v>1|8|5,1|2|65000</v>
      </c>
      <c r="AM66" s="397">
        <f t="shared" ca="1" si="30"/>
        <v>28</v>
      </c>
      <c r="AN66" s="397" t="str">
        <f t="shared" ca="1" si="31"/>
        <v>1|8|5,1|2|70000</v>
      </c>
      <c r="AO66" s="397">
        <f t="shared" ca="1" si="32"/>
        <v>30</v>
      </c>
      <c r="AP66" s="397" t="str">
        <f t="shared" ca="1" si="33"/>
        <v>1|8|5,1|2|75000</v>
      </c>
      <c r="AQ66" s="397">
        <f t="shared" ca="1" si="34"/>
        <v>32</v>
      </c>
      <c r="AR66" s="397" t="str">
        <f t="shared" ca="1" si="35"/>
        <v>1|8|5,1|2|80000</v>
      </c>
      <c r="AS66" s="397">
        <f t="shared" ca="1" si="36"/>
        <v>34</v>
      </c>
      <c r="AT66" s="397" t="str">
        <f t="shared" ca="1" si="37"/>
        <v>1|8|5,1|2|85000</v>
      </c>
      <c r="AU66" s="397">
        <f t="shared" ca="1" si="38"/>
        <v>36</v>
      </c>
      <c r="AV66" s="397" t="str">
        <f t="shared" ca="1" si="39"/>
        <v>1|8|5,1|2|90000</v>
      </c>
      <c r="AW66" s="397">
        <f t="shared" ca="1" si="40"/>
        <v>38</v>
      </c>
      <c r="AX66" s="397" t="str">
        <f t="shared" ca="1" si="41"/>
        <v>1|8|5,1|2|95000</v>
      </c>
      <c r="AY66" s="397">
        <f t="shared" ca="1" si="42"/>
        <v>40</v>
      </c>
      <c r="AZ66" s="397" t="str">
        <f t="shared" ca="1" si="43"/>
        <v>1|8|5,1|2|100000</v>
      </c>
      <c r="BA66" s="397">
        <f t="shared" ca="1" si="44"/>
        <v>42</v>
      </c>
      <c r="BB66" s="397" t="str">
        <f t="shared" ca="1" si="45"/>
        <v>1|8|5,1|2|105000</v>
      </c>
      <c r="BC66" s="397">
        <f t="shared" ca="1" si="46"/>
        <v>44</v>
      </c>
      <c r="BD66" s="397" t="str">
        <f t="shared" ca="1" si="47"/>
        <v>1|8|5,1|2|110000</v>
      </c>
      <c r="BE66" s="397">
        <f t="shared" ca="1" si="48"/>
        <v>46</v>
      </c>
      <c r="BF66" s="397" t="str">
        <f t="shared" ca="1" si="49"/>
        <v>1|8|5,1|2|115000</v>
      </c>
      <c r="BG66" s="397">
        <f t="shared" ca="1" si="50"/>
        <v>48</v>
      </c>
      <c r="BH66" s="397" t="str">
        <f t="shared" ca="1" si="51"/>
        <v>1|8|5,1|2|120000</v>
      </c>
      <c r="BI66" s="397">
        <f t="shared" ca="1" si="52"/>
        <v>50</v>
      </c>
      <c r="BJ66" s="397" t="str">
        <f t="shared" ca="1" si="53"/>
        <v>1|8|5,1|2|125000</v>
      </c>
      <c r="BK66" s="397">
        <f t="shared" ca="1" si="54"/>
        <v>0</v>
      </c>
      <c r="BL66" s="397">
        <f t="shared" ca="1" si="55"/>
        <v>0</v>
      </c>
      <c r="BM66" s="397">
        <f t="shared" ca="1" si="56"/>
        <v>0</v>
      </c>
      <c r="BN66" s="397">
        <f t="shared" ca="1" si="57"/>
        <v>0</v>
      </c>
      <c r="BO66" s="397">
        <f t="shared" ca="1" si="58"/>
        <v>0</v>
      </c>
      <c r="BP66" s="397">
        <f t="shared" ca="1" si="59"/>
        <v>0</v>
      </c>
      <c r="BQ66" s="397">
        <f t="shared" ca="1" si="60"/>
        <v>0</v>
      </c>
      <c r="BR66" s="397">
        <f t="shared" ca="1" si="61"/>
        <v>0</v>
      </c>
      <c r="BS66" s="397">
        <f t="shared" ca="1" si="62"/>
        <v>0</v>
      </c>
      <c r="BT66" s="397">
        <f t="shared" ca="1" si="63"/>
        <v>0</v>
      </c>
      <c r="BU66" s="397">
        <f t="shared" ca="1" si="64"/>
        <v>0</v>
      </c>
      <c r="BV66" s="397">
        <f t="shared" ca="1" si="65"/>
        <v>0</v>
      </c>
      <c r="BW66" s="397">
        <f t="shared" ca="1" si="66"/>
        <v>0</v>
      </c>
      <c r="BX66" s="397">
        <f t="shared" ca="1" si="67"/>
        <v>0</v>
      </c>
      <c r="BY66" s="397">
        <f t="shared" ca="1" si="68"/>
        <v>0</v>
      </c>
      <c r="BZ66" s="397">
        <f t="shared" ca="1" si="69"/>
        <v>0</v>
      </c>
      <c r="CA66" s="397">
        <f t="shared" ca="1" si="70"/>
        <v>0</v>
      </c>
      <c r="CB66" s="397">
        <f t="shared" ca="1" si="71"/>
        <v>0</v>
      </c>
      <c r="CC66" s="397">
        <f t="shared" ca="1" si="72"/>
        <v>0</v>
      </c>
      <c r="CD66" s="397">
        <f t="shared" ca="1" si="73"/>
        <v>0</v>
      </c>
      <c r="CE66" s="397">
        <f t="shared" ca="1" si="74"/>
        <v>0</v>
      </c>
      <c r="CF66" s="397">
        <f t="shared" ca="1" si="75"/>
        <v>0</v>
      </c>
      <c r="CG66" s="397">
        <f t="shared" ca="1" si="76"/>
        <v>0</v>
      </c>
      <c r="CH66" s="397">
        <f t="shared" ca="1" si="77"/>
        <v>0</v>
      </c>
      <c r="CI66" s="397">
        <f t="shared" ca="1" si="78"/>
        <v>0</v>
      </c>
      <c r="CJ66" s="397">
        <f t="shared" ca="1" si="79"/>
        <v>0</v>
      </c>
      <c r="CK66" s="397">
        <f t="shared" ca="1" si="80"/>
        <v>0</v>
      </c>
      <c r="CL66" s="397">
        <f t="shared" ca="1" si="81"/>
        <v>0</v>
      </c>
      <c r="CM66" s="397">
        <f t="shared" ca="1" si="82"/>
        <v>0</v>
      </c>
      <c r="CN66" s="397">
        <f t="shared" ca="1" si="83"/>
        <v>0</v>
      </c>
      <c r="CO66" s="397">
        <f t="shared" ca="1" si="84"/>
        <v>0</v>
      </c>
      <c r="CP66" s="397">
        <f t="shared" ca="1" si="85"/>
        <v>0</v>
      </c>
      <c r="CQ66" s="397">
        <f t="shared" ca="1" si="86"/>
        <v>0</v>
      </c>
      <c r="CR66" s="397">
        <f t="shared" ca="1" si="87"/>
        <v>0</v>
      </c>
      <c r="CS66" s="397">
        <f t="shared" ca="1" si="88"/>
        <v>0</v>
      </c>
      <c r="CT66" s="397">
        <f t="shared" ca="1" si="89"/>
        <v>0</v>
      </c>
      <c r="CU66" s="397">
        <f t="shared" ca="1" si="90"/>
        <v>0</v>
      </c>
      <c r="CV66" s="397">
        <f t="shared" ca="1" si="91"/>
        <v>0</v>
      </c>
      <c r="CW66" s="397">
        <f t="shared" ca="1" si="92"/>
        <v>0</v>
      </c>
      <c r="CX66" s="397">
        <f t="shared" ca="1" si="93"/>
        <v>0</v>
      </c>
      <c r="CY66" s="397">
        <f t="shared" ca="1" si="94"/>
        <v>0</v>
      </c>
      <c r="CZ66" s="397">
        <f t="shared" ca="1" si="95"/>
        <v>0</v>
      </c>
      <c r="DA66" s="397">
        <f t="shared" ca="1" si="96"/>
        <v>0</v>
      </c>
      <c r="DB66" s="397">
        <f t="shared" ca="1" si="97"/>
        <v>0</v>
      </c>
      <c r="DC66" s="397">
        <f t="shared" ca="1" si="98"/>
        <v>0</v>
      </c>
      <c r="DD66" s="397">
        <f t="shared" ca="1" si="99"/>
        <v>0</v>
      </c>
      <c r="DE66" s="397">
        <f t="shared" ca="1" si="100"/>
        <v>0</v>
      </c>
      <c r="DF66" s="397">
        <f t="shared" ca="1" si="101"/>
        <v>0</v>
      </c>
      <c r="DG66" s="397">
        <f t="shared" ca="1" si="102"/>
        <v>0</v>
      </c>
      <c r="DH66" s="397">
        <f t="shared" ca="1" si="103"/>
        <v>0</v>
      </c>
      <c r="DJ66" s="125" t="str">
        <f t="shared" ref="DJ66:DK66" si="136">DJ63</f>
        <v>JK</v>
      </c>
      <c r="DK66" s="125" t="str">
        <f t="shared" si="136"/>
        <v>JT</v>
      </c>
      <c r="DL66" s="393">
        <v>10</v>
      </c>
      <c r="DN66" s="84" t="s">
        <v>914</v>
      </c>
      <c r="DR66" s="40" t="s">
        <v>1545</v>
      </c>
      <c r="DS66" s="11">
        <f t="shared" si="0"/>
        <v>1</v>
      </c>
      <c r="DT66" s="11">
        <f t="shared" si="1"/>
        <v>8</v>
      </c>
      <c r="DU66" s="41">
        <v>1</v>
      </c>
      <c r="DV66" s="40" t="s">
        <v>412</v>
      </c>
      <c r="DW66" s="11">
        <f t="shared" si="2"/>
        <v>2</v>
      </c>
      <c r="DX66" s="11">
        <f t="shared" si="3"/>
        <v>1001</v>
      </c>
      <c r="DY66" s="41">
        <v>2</v>
      </c>
    </row>
    <row r="67" spans="1:129" x14ac:dyDescent="0.25">
      <c r="A67" s="125">
        <v>63</v>
      </c>
      <c r="B67" s="125">
        <v>1</v>
      </c>
      <c r="C67" s="125">
        <v>5</v>
      </c>
      <c r="D67" s="125">
        <v>34</v>
      </c>
      <c r="E67" s="125" t="s">
        <v>961</v>
      </c>
      <c r="F67" s="84" t="s">
        <v>990</v>
      </c>
      <c r="G67" s="392" t="s">
        <v>963</v>
      </c>
      <c r="H67" s="84" t="s">
        <v>991</v>
      </c>
      <c r="I67" s="392" t="s">
        <v>965</v>
      </c>
      <c r="K67" s="130">
        <v>66</v>
      </c>
      <c r="M67" s="397">
        <f t="shared" ca="1" si="4"/>
        <v>2</v>
      </c>
      <c r="N67" s="397" t="str">
        <f t="shared" ca="1" si="5"/>
        <v>1|8|5,1|1|2</v>
      </c>
      <c r="O67" s="397">
        <f t="shared" ca="1" si="6"/>
        <v>4</v>
      </c>
      <c r="P67" s="397" t="str">
        <f t="shared" ca="1" si="7"/>
        <v>1|8|5,1|1|2</v>
      </c>
      <c r="Q67" s="397">
        <f t="shared" ca="1" si="8"/>
        <v>6</v>
      </c>
      <c r="R67" s="397" t="str">
        <f t="shared" ca="1" si="9"/>
        <v>1|8|5,1|1|3</v>
      </c>
      <c r="S67" s="397">
        <f t="shared" ca="1" si="10"/>
        <v>8</v>
      </c>
      <c r="T67" s="397" t="str">
        <f t="shared" ca="1" si="11"/>
        <v>1|8|5,1|1|3</v>
      </c>
      <c r="U67" s="397">
        <f t="shared" ca="1" si="12"/>
        <v>10</v>
      </c>
      <c r="V67" s="397" t="str">
        <f t="shared" ca="1" si="13"/>
        <v>1|8|5,1|1|4</v>
      </c>
      <c r="W67" s="397">
        <f t="shared" ca="1" si="14"/>
        <v>12</v>
      </c>
      <c r="X67" s="397" t="str">
        <f t="shared" ca="1" si="15"/>
        <v>1|8|5,1|1|4</v>
      </c>
      <c r="Y67" s="397">
        <f t="shared" ca="1" si="16"/>
        <v>14</v>
      </c>
      <c r="Z67" s="397" t="str">
        <f t="shared" ca="1" si="17"/>
        <v>1|8|5,1|1|5</v>
      </c>
      <c r="AA67" s="397">
        <f t="shared" ca="1" si="18"/>
        <v>16</v>
      </c>
      <c r="AB67" s="397" t="str">
        <f t="shared" ca="1" si="19"/>
        <v>1|8|5,1|1|5</v>
      </c>
      <c r="AC67" s="397">
        <f t="shared" ca="1" si="20"/>
        <v>18</v>
      </c>
      <c r="AD67" s="397" t="str">
        <f t="shared" ca="1" si="21"/>
        <v>1|8|5,1|1|6</v>
      </c>
      <c r="AE67" s="397">
        <f t="shared" ca="1" si="22"/>
        <v>20</v>
      </c>
      <c r="AF67" s="397" t="str">
        <f t="shared" ca="1" si="23"/>
        <v>1|8|5,1|1|6</v>
      </c>
      <c r="AG67" s="397">
        <f t="shared" ca="1" si="24"/>
        <v>22</v>
      </c>
      <c r="AH67" s="397" t="str">
        <f t="shared" ca="1" si="25"/>
        <v>1|8|5,1|1|7</v>
      </c>
      <c r="AI67" s="397">
        <f t="shared" ca="1" si="26"/>
        <v>24</v>
      </c>
      <c r="AJ67" s="397" t="str">
        <f t="shared" ca="1" si="27"/>
        <v>1|8|5,1|1|7</v>
      </c>
      <c r="AK67" s="397">
        <f t="shared" ca="1" si="28"/>
        <v>26</v>
      </c>
      <c r="AL67" s="397" t="str">
        <f t="shared" ca="1" si="29"/>
        <v>1|8|5,1|1|8</v>
      </c>
      <c r="AM67" s="397">
        <f t="shared" ca="1" si="30"/>
        <v>28</v>
      </c>
      <c r="AN67" s="397" t="str">
        <f t="shared" ca="1" si="31"/>
        <v>1|8|5,1|1|8</v>
      </c>
      <c r="AO67" s="397">
        <f t="shared" ca="1" si="32"/>
        <v>30</v>
      </c>
      <c r="AP67" s="397" t="str">
        <f t="shared" ca="1" si="33"/>
        <v>1|8|5,1|1|9</v>
      </c>
      <c r="AQ67" s="397">
        <f t="shared" ca="1" si="34"/>
        <v>32</v>
      </c>
      <c r="AR67" s="397" t="str">
        <f t="shared" ca="1" si="35"/>
        <v>1|8|5,1|1|9</v>
      </c>
      <c r="AS67" s="397">
        <f t="shared" ca="1" si="36"/>
        <v>34</v>
      </c>
      <c r="AT67" s="397" t="str">
        <f t="shared" ca="1" si="37"/>
        <v>1|8|5,1|1|10</v>
      </c>
      <c r="AU67" s="397">
        <f t="shared" ca="1" si="38"/>
        <v>36</v>
      </c>
      <c r="AV67" s="397" t="str">
        <f t="shared" ca="1" si="39"/>
        <v>1|8|5,1|1|10</v>
      </c>
      <c r="AW67" s="397">
        <f t="shared" ca="1" si="40"/>
        <v>38</v>
      </c>
      <c r="AX67" s="397" t="str">
        <f t="shared" ca="1" si="41"/>
        <v>1|8|5,1|1|11</v>
      </c>
      <c r="AY67" s="397">
        <f t="shared" ca="1" si="42"/>
        <v>40</v>
      </c>
      <c r="AZ67" s="397" t="str">
        <f t="shared" ca="1" si="43"/>
        <v>1|8|5,1|1|11</v>
      </c>
      <c r="BA67" s="397">
        <f t="shared" ca="1" si="44"/>
        <v>42</v>
      </c>
      <c r="BB67" s="397" t="str">
        <f t="shared" ca="1" si="45"/>
        <v>1|8|5,1|1|12</v>
      </c>
      <c r="BC67" s="397">
        <f t="shared" ca="1" si="46"/>
        <v>44</v>
      </c>
      <c r="BD67" s="397" t="str">
        <f t="shared" ca="1" si="47"/>
        <v>1|8|5,1|1|12</v>
      </c>
      <c r="BE67" s="397">
        <f t="shared" ca="1" si="48"/>
        <v>46</v>
      </c>
      <c r="BF67" s="397" t="str">
        <f t="shared" ca="1" si="49"/>
        <v>1|8|5,1|1|13</v>
      </c>
      <c r="BG67" s="397">
        <f t="shared" ca="1" si="50"/>
        <v>48</v>
      </c>
      <c r="BH67" s="397" t="str">
        <f t="shared" ca="1" si="51"/>
        <v>1|8|5,1|1|13</v>
      </c>
      <c r="BI67" s="397">
        <f t="shared" ca="1" si="52"/>
        <v>50</v>
      </c>
      <c r="BJ67" s="397" t="str">
        <f t="shared" ca="1" si="53"/>
        <v>1|8|5,1|1|14</v>
      </c>
      <c r="BK67" s="397">
        <f t="shared" ca="1" si="54"/>
        <v>0</v>
      </c>
      <c r="BL67" s="397">
        <f t="shared" ca="1" si="55"/>
        <v>0</v>
      </c>
      <c r="BM67" s="397">
        <f t="shared" ca="1" si="56"/>
        <v>0</v>
      </c>
      <c r="BN67" s="397">
        <f t="shared" ca="1" si="57"/>
        <v>0</v>
      </c>
      <c r="BO67" s="397">
        <f t="shared" ca="1" si="58"/>
        <v>0</v>
      </c>
      <c r="BP67" s="397">
        <f t="shared" ca="1" si="59"/>
        <v>0</v>
      </c>
      <c r="BQ67" s="397">
        <f t="shared" ca="1" si="60"/>
        <v>0</v>
      </c>
      <c r="BR67" s="397">
        <f t="shared" ca="1" si="61"/>
        <v>0</v>
      </c>
      <c r="BS67" s="397">
        <f t="shared" ca="1" si="62"/>
        <v>0</v>
      </c>
      <c r="BT67" s="397">
        <f t="shared" ca="1" si="63"/>
        <v>0</v>
      </c>
      <c r="BU67" s="397">
        <f t="shared" ca="1" si="64"/>
        <v>0</v>
      </c>
      <c r="BV67" s="397">
        <f t="shared" ca="1" si="65"/>
        <v>0</v>
      </c>
      <c r="BW67" s="397">
        <f t="shared" ca="1" si="66"/>
        <v>0</v>
      </c>
      <c r="BX67" s="397">
        <f t="shared" ca="1" si="67"/>
        <v>0</v>
      </c>
      <c r="BY67" s="397">
        <f t="shared" ca="1" si="68"/>
        <v>0</v>
      </c>
      <c r="BZ67" s="397">
        <f t="shared" ca="1" si="69"/>
        <v>0</v>
      </c>
      <c r="CA67" s="397">
        <f t="shared" ca="1" si="70"/>
        <v>0</v>
      </c>
      <c r="CB67" s="397">
        <f t="shared" ca="1" si="71"/>
        <v>0</v>
      </c>
      <c r="CC67" s="397">
        <f t="shared" ca="1" si="72"/>
        <v>0</v>
      </c>
      <c r="CD67" s="397">
        <f t="shared" ca="1" si="73"/>
        <v>0</v>
      </c>
      <c r="CE67" s="397">
        <f t="shared" ca="1" si="74"/>
        <v>0</v>
      </c>
      <c r="CF67" s="397">
        <f t="shared" ca="1" si="75"/>
        <v>0</v>
      </c>
      <c r="CG67" s="397">
        <f t="shared" ca="1" si="76"/>
        <v>0</v>
      </c>
      <c r="CH67" s="397">
        <f t="shared" ca="1" si="77"/>
        <v>0</v>
      </c>
      <c r="CI67" s="397">
        <f t="shared" ca="1" si="78"/>
        <v>0</v>
      </c>
      <c r="CJ67" s="397">
        <f t="shared" ca="1" si="79"/>
        <v>0</v>
      </c>
      <c r="CK67" s="397">
        <f t="shared" ca="1" si="80"/>
        <v>0</v>
      </c>
      <c r="CL67" s="397">
        <f t="shared" ca="1" si="81"/>
        <v>0</v>
      </c>
      <c r="CM67" s="397">
        <f t="shared" ca="1" si="82"/>
        <v>0</v>
      </c>
      <c r="CN67" s="397">
        <f t="shared" ca="1" si="83"/>
        <v>0</v>
      </c>
      <c r="CO67" s="397">
        <f t="shared" ca="1" si="84"/>
        <v>0</v>
      </c>
      <c r="CP67" s="397">
        <f t="shared" ca="1" si="85"/>
        <v>0</v>
      </c>
      <c r="CQ67" s="397">
        <f t="shared" ca="1" si="86"/>
        <v>0</v>
      </c>
      <c r="CR67" s="397">
        <f t="shared" ca="1" si="87"/>
        <v>0</v>
      </c>
      <c r="CS67" s="397">
        <f t="shared" ca="1" si="88"/>
        <v>0</v>
      </c>
      <c r="CT67" s="397">
        <f t="shared" ca="1" si="89"/>
        <v>0</v>
      </c>
      <c r="CU67" s="397">
        <f t="shared" ca="1" si="90"/>
        <v>0</v>
      </c>
      <c r="CV67" s="397">
        <f t="shared" ca="1" si="91"/>
        <v>0</v>
      </c>
      <c r="CW67" s="397">
        <f t="shared" ca="1" si="92"/>
        <v>0</v>
      </c>
      <c r="CX67" s="397">
        <f t="shared" ca="1" si="93"/>
        <v>0</v>
      </c>
      <c r="CY67" s="397">
        <f t="shared" ca="1" si="94"/>
        <v>0</v>
      </c>
      <c r="CZ67" s="397">
        <f t="shared" ca="1" si="95"/>
        <v>0</v>
      </c>
      <c r="DA67" s="397">
        <f t="shared" ca="1" si="96"/>
        <v>0</v>
      </c>
      <c r="DB67" s="397">
        <f t="shared" ca="1" si="97"/>
        <v>0</v>
      </c>
      <c r="DC67" s="397">
        <f t="shared" ca="1" si="98"/>
        <v>0</v>
      </c>
      <c r="DD67" s="397">
        <f t="shared" ca="1" si="99"/>
        <v>0</v>
      </c>
      <c r="DE67" s="397">
        <f t="shared" ca="1" si="100"/>
        <v>0</v>
      </c>
      <c r="DF67" s="397">
        <f t="shared" ca="1" si="101"/>
        <v>0</v>
      </c>
      <c r="DG67" s="397">
        <f t="shared" ca="1" si="102"/>
        <v>0</v>
      </c>
      <c r="DH67" s="397">
        <f t="shared" ca="1" si="103"/>
        <v>0</v>
      </c>
      <c r="DJ67" s="125" t="str">
        <f t="shared" ref="DJ67:DK67" si="137">DJ64</f>
        <v>JV</v>
      </c>
      <c r="DK67" s="125" t="str">
        <f t="shared" si="137"/>
        <v>KE</v>
      </c>
      <c r="DL67" s="393">
        <v>10</v>
      </c>
      <c r="DN67" s="84" t="s">
        <v>914</v>
      </c>
      <c r="DR67" s="40" t="s">
        <v>1543</v>
      </c>
      <c r="DS67" s="11">
        <f t="shared" si="0"/>
        <v>1</v>
      </c>
      <c r="DT67" s="11">
        <f t="shared" si="1"/>
        <v>8</v>
      </c>
      <c r="DU67" s="41">
        <v>1</v>
      </c>
      <c r="DV67" s="40" t="s">
        <v>412</v>
      </c>
      <c r="DW67" s="11">
        <f t="shared" si="2"/>
        <v>2</v>
      </c>
      <c r="DX67" s="11">
        <f t="shared" si="3"/>
        <v>1001</v>
      </c>
      <c r="DY67" s="41">
        <v>2</v>
      </c>
    </row>
    <row r="68" spans="1:129" x14ac:dyDescent="0.25">
      <c r="A68" s="125">
        <v>64</v>
      </c>
      <c r="B68" s="125">
        <v>1</v>
      </c>
      <c r="C68" s="125">
        <v>5</v>
      </c>
      <c r="D68" s="125">
        <v>34</v>
      </c>
      <c r="E68" s="125" t="s">
        <v>961</v>
      </c>
      <c r="F68" s="84" t="s">
        <v>992</v>
      </c>
      <c r="G68" s="392" t="s">
        <v>963</v>
      </c>
      <c r="H68" s="84" t="s">
        <v>993</v>
      </c>
      <c r="I68" s="392" t="s">
        <v>965</v>
      </c>
      <c r="K68" s="130">
        <v>67</v>
      </c>
      <c r="M68" s="397">
        <f t="shared" ca="1" si="4"/>
        <v>2</v>
      </c>
      <c r="N68" s="397" t="str">
        <f t="shared" ca="1" si="5"/>
        <v>1|8|5,2|1003|2</v>
      </c>
      <c r="O68" s="397">
        <f t="shared" ca="1" si="6"/>
        <v>4</v>
      </c>
      <c r="P68" s="397" t="str">
        <f t="shared" ca="1" si="7"/>
        <v>1|8|5,2|1003|2</v>
      </c>
      <c r="Q68" s="397">
        <f t="shared" ca="1" si="8"/>
        <v>6</v>
      </c>
      <c r="R68" s="397" t="str">
        <f t="shared" ca="1" si="9"/>
        <v>1|8|5,2|1003|2</v>
      </c>
      <c r="S68" s="397">
        <f t="shared" ca="1" si="10"/>
        <v>8</v>
      </c>
      <c r="T68" s="397" t="str">
        <f t="shared" ca="1" si="11"/>
        <v>1|8|5,2|1003|2</v>
      </c>
      <c r="U68" s="397">
        <f t="shared" ca="1" si="12"/>
        <v>10</v>
      </c>
      <c r="V68" s="397" t="str">
        <f t="shared" ca="1" si="13"/>
        <v>1|8|5,2|1003|2</v>
      </c>
      <c r="W68" s="397">
        <f t="shared" ca="1" si="14"/>
        <v>12</v>
      </c>
      <c r="X68" s="397" t="str">
        <f t="shared" ca="1" si="15"/>
        <v>1|8|5,2|1003|3</v>
      </c>
      <c r="Y68" s="397">
        <f t="shared" ca="1" si="16"/>
        <v>14</v>
      </c>
      <c r="Z68" s="397" t="str">
        <f t="shared" ca="1" si="17"/>
        <v>1|8|5,2|1003|3</v>
      </c>
      <c r="AA68" s="397">
        <f t="shared" ca="1" si="18"/>
        <v>16</v>
      </c>
      <c r="AB68" s="397" t="str">
        <f t="shared" ca="1" si="19"/>
        <v>1|8|5,2|1003|3</v>
      </c>
      <c r="AC68" s="397">
        <f t="shared" ca="1" si="20"/>
        <v>18</v>
      </c>
      <c r="AD68" s="397" t="str">
        <f t="shared" ca="1" si="21"/>
        <v>1|8|5,2|1003|3</v>
      </c>
      <c r="AE68" s="397">
        <f t="shared" ca="1" si="22"/>
        <v>20</v>
      </c>
      <c r="AF68" s="397" t="str">
        <f t="shared" ca="1" si="23"/>
        <v>1|8|5,2|1003|3</v>
      </c>
      <c r="AG68" s="397">
        <f t="shared" ca="1" si="24"/>
        <v>22</v>
      </c>
      <c r="AH68" s="397" t="str">
        <f t="shared" ca="1" si="25"/>
        <v>1|8|5,2|1003|4</v>
      </c>
      <c r="AI68" s="397">
        <f t="shared" ca="1" si="26"/>
        <v>24</v>
      </c>
      <c r="AJ68" s="397" t="str">
        <f t="shared" ca="1" si="27"/>
        <v>1|8|5,2|1003|4</v>
      </c>
      <c r="AK68" s="397">
        <f t="shared" ca="1" si="28"/>
        <v>26</v>
      </c>
      <c r="AL68" s="397" t="str">
        <f t="shared" ca="1" si="29"/>
        <v>1|8|5,2|1003|4</v>
      </c>
      <c r="AM68" s="397">
        <f t="shared" ca="1" si="30"/>
        <v>28</v>
      </c>
      <c r="AN68" s="397" t="str">
        <f t="shared" ca="1" si="31"/>
        <v>1|8|5,2|1003|4</v>
      </c>
      <c r="AO68" s="397">
        <f t="shared" ca="1" si="32"/>
        <v>30</v>
      </c>
      <c r="AP68" s="397" t="str">
        <f t="shared" ca="1" si="33"/>
        <v>1|8|5,2|1003|4</v>
      </c>
      <c r="AQ68" s="397">
        <f t="shared" ca="1" si="34"/>
        <v>32</v>
      </c>
      <c r="AR68" s="397" t="str">
        <f t="shared" ca="1" si="35"/>
        <v>1|8|5,2|1003|5</v>
      </c>
      <c r="AS68" s="397">
        <f t="shared" ca="1" si="36"/>
        <v>34</v>
      </c>
      <c r="AT68" s="397" t="str">
        <f t="shared" ca="1" si="37"/>
        <v>1|8|5,2|1003|5</v>
      </c>
      <c r="AU68" s="397">
        <f t="shared" ca="1" si="38"/>
        <v>36</v>
      </c>
      <c r="AV68" s="397" t="str">
        <f t="shared" ca="1" si="39"/>
        <v>1|8|5,2|1003|5</v>
      </c>
      <c r="AW68" s="397">
        <f t="shared" ca="1" si="40"/>
        <v>38</v>
      </c>
      <c r="AX68" s="397" t="str">
        <f t="shared" ca="1" si="41"/>
        <v>1|8|5,2|1003|5</v>
      </c>
      <c r="AY68" s="397">
        <f t="shared" ca="1" si="42"/>
        <v>40</v>
      </c>
      <c r="AZ68" s="397" t="str">
        <f t="shared" ca="1" si="43"/>
        <v>1|8|5,2|1003|5</v>
      </c>
      <c r="BA68" s="397">
        <f t="shared" ca="1" si="44"/>
        <v>42</v>
      </c>
      <c r="BB68" s="397" t="str">
        <f t="shared" ca="1" si="45"/>
        <v>1|8|5,2|1003|6</v>
      </c>
      <c r="BC68" s="397">
        <f t="shared" ca="1" si="46"/>
        <v>44</v>
      </c>
      <c r="BD68" s="397" t="str">
        <f t="shared" ca="1" si="47"/>
        <v>1|8|5,2|1003|6</v>
      </c>
      <c r="BE68" s="397">
        <f t="shared" ca="1" si="48"/>
        <v>46</v>
      </c>
      <c r="BF68" s="397" t="str">
        <f t="shared" ca="1" si="49"/>
        <v>1|8|5,2|1003|6</v>
      </c>
      <c r="BG68" s="397">
        <f t="shared" ca="1" si="50"/>
        <v>48</v>
      </c>
      <c r="BH68" s="397" t="str">
        <f t="shared" ca="1" si="51"/>
        <v>1|8|5,2|1003|6</v>
      </c>
      <c r="BI68" s="397">
        <f t="shared" ca="1" si="52"/>
        <v>50</v>
      </c>
      <c r="BJ68" s="397" t="str">
        <f t="shared" ca="1" si="53"/>
        <v>1|8|5,2|1003|6</v>
      </c>
      <c r="BK68" s="397">
        <f t="shared" ca="1" si="54"/>
        <v>0</v>
      </c>
      <c r="BL68" s="397">
        <f t="shared" ca="1" si="55"/>
        <v>0</v>
      </c>
      <c r="BM68" s="397">
        <f t="shared" ca="1" si="56"/>
        <v>0</v>
      </c>
      <c r="BN68" s="397">
        <f t="shared" ca="1" si="57"/>
        <v>0</v>
      </c>
      <c r="BO68" s="397">
        <f t="shared" ca="1" si="58"/>
        <v>0</v>
      </c>
      <c r="BP68" s="397">
        <f t="shared" ca="1" si="59"/>
        <v>0</v>
      </c>
      <c r="BQ68" s="397">
        <f t="shared" ca="1" si="60"/>
        <v>0</v>
      </c>
      <c r="BR68" s="397">
        <f t="shared" ca="1" si="61"/>
        <v>0</v>
      </c>
      <c r="BS68" s="397">
        <f t="shared" ca="1" si="62"/>
        <v>0</v>
      </c>
      <c r="BT68" s="397">
        <f t="shared" ca="1" si="63"/>
        <v>0</v>
      </c>
      <c r="BU68" s="397">
        <f t="shared" ca="1" si="64"/>
        <v>0</v>
      </c>
      <c r="BV68" s="397">
        <f t="shared" ca="1" si="65"/>
        <v>0</v>
      </c>
      <c r="BW68" s="397">
        <f t="shared" ca="1" si="66"/>
        <v>0</v>
      </c>
      <c r="BX68" s="397">
        <f t="shared" ca="1" si="67"/>
        <v>0</v>
      </c>
      <c r="BY68" s="397">
        <f t="shared" ca="1" si="68"/>
        <v>0</v>
      </c>
      <c r="BZ68" s="397">
        <f t="shared" ca="1" si="69"/>
        <v>0</v>
      </c>
      <c r="CA68" s="397">
        <f t="shared" ca="1" si="70"/>
        <v>0</v>
      </c>
      <c r="CB68" s="397">
        <f t="shared" ca="1" si="71"/>
        <v>0</v>
      </c>
      <c r="CC68" s="397">
        <f t="shared" ca="1" si="72"/>
        <v>0</v>
      </c>
      <c r="CD68" s="397">
        <f t="shared" ca="1" si="73"/>
        <v>0</v>
      </c>
      <c r="CE68" s="397">
        <f t="shared" ca="1" si="74"/>
        <v>0</v>
      </c>
      <c r="CF68" s="397">
        <f t="shared" ca="1" si="75"/>
        <v>0</v>
      </c>
      <c r="CG68" s="397">
        <f t="shared" ca="1" si="76"/>
        <v>0</v>
      </c>
      <c r="CH68" s="397">
        <f t="shared" ca="1" si="77"/>
        <v>0</v>
      </c>
      <c r="CI68" s="397">
        <f t="shared" ca="1" si="78"/>
        <v>0</v>
      </c>
      <c r="CJ68" s="397">
        <f t="shared" ca="1" si="79"/>
        <v>0</v>
      </c>
      <c r="CK68" s="397">
        <f t="shared" ca="1" si="80"/>
        <v>0</v>
      </c>
      <c r="CL68" s="397">
        <f t="shared" ca="1" si="81"/>
        <v>0</v>
      </c>
      <c r="CM68" s="397">
        <f t="shared" ca="1" si="82"/>
        <v>0</v>
      </c>
      <c r="CN68" s="397">
        <f t="shared" ca="1" si="83"/>
        <v>0</v>
      </c>
      <c r="CO68" s="397">
        <f t="shared" ca="1" si="84"/>
        <v>0</v>
      </c>
      <c r="CP68" s="397">
        <f t="shared" ca="1" si="85"/>
        <v>0</v>
      </c>
      <c r="CQ68" s="397">
        <f t="shared" ca="1" si="86"/>
        <v>0</v>
      </c>
      <c r="CR68" s="397">
        <f t="shared" ca="1" si="87"/>
        <v>0</v>
      </c>
      <c r="CS68" s="397">
        <f t="shared" ca="1" si="88"/>
        <v>0</v>
      </c>
      <c r="CT68" s="397">
        <f t="shared" ca="1" si="89"/>
        <v>0</v>
      </c>
      <c r="CU68" s="397">
        <f t="shared" ca="1" si="90"/>
        <v>0</v>
      </c>
      <c r="CV68" s="397">
        <f t="shared" ca="1" si="91"/>
        <v>0</v>
      </c>
      <c r="CW68" s="397">
        <f t="shared" ca="1" si="92"/>
        <v>0</v>
      </c>
      <c r="CX68" s="397">
        <f t="shared" ca="1" si="93"/>
        <v>0</v>
      </c>
      <c r="CY68" s="397">
        <f t="shared" ca="1" si="94"/>
        <v>0</v>
      </c>
      <c r="CZ68" s="397">
        <f t="shared" ca="1" si="95"/>
        <v>0</v>
      </c>
      <c r="DA68" s="397">
        <f t="shared" ca="1" si="96"/>
        <v>0</v>
      </c>
      <c r="DB68" s="397">
        <f t="shared" ca="1" si="97"/>
        <v>0</v>
      </c>
      <c r="DC68" s="397">
        <f t="shared" ca="1" si="98"/>
        <v>0</v>
      </c>
      <c r="DD68" s="397">
        <f t="shared" ca="1" si="99"/>
        <v>0</v>
      </c>
      <c r="DE68" s="397">
        <f t="shared" ca="1" si="100"/>
        <v>0</v>
      </c>
      <c r="DF68" s="397">
        <f t="shared" ca="1" si="101"/>
        <v>0</v>
      </c>
      <c r="DG68" s="397">
        <f t="shared" ca="1" si="102"/>
        <v>0</v>
      </c>
      <c r="DH68" s="397">
        <f t="shared" ca="1" si="103"/>
        <v>0</v>
      </c>
      <c r="DJ68" s="125" t="str">
        <f t="shared" ref="DJ68:DK68" si="138">DJ65</f>
        <v>KG</v>
      </c>
      <c r="DK68" s="125" t="str">
        <f t="shared" si="138"/>
        <v>KP</v>
      </c>
      <c r="DL68" s="393">
        <v>10</v>
      </c>
      <c r="DN68" s="84" t="s">
        <v>914</v>
      </c>
      <c r="DR68" s="40" t="s">
        <v>1544</v>
      </c>
      <c r="DS68" s="11">
        <f t="shared" si="0"/>
        <v>1</v>
      </c>
      <c r="DT68" s="11">
        <f t="shared" si="1"/>
        <v>8</v>
      </c>
      <c r="DU68" s="41">
        <v>1</v>
      </c>
      <c r="DV68" s="40" t="s">
        <v>412</v>
      </c>
      <c r="DW68" s="11">
        <f t="shared" si="2"/>
        <v>2</v>
      </c>
      <c r="DX68" s="11">
        <f t="shared" si="3"/>
        <v>1001</v>
      </c>
      <c r="DY68" s="41">
        <v>2</v>
      </c>
    </row>
    <row r="69" spans="1:129" x14ac:dyDescent="0.25">
      <c r="A69" s="125">
        <v>65</v>
      </c>
      <c r="B69" s="125">
        <v>1</v>
      </c>
      <c r="C69" s="125">
        <v>5</v>
      </c>
      <c r="D69" s="125">
        <v>34</v>
      </c>
      <c r="E69" s="125" t="s">
        <v>961</v>
      </c>
      <c r="F69" s="84" t="s">
        <v>994</v>
      </c>
      <c r="G69" s="392" t="s">
        <v>963</v>
      </c>
      <c r="H69" s="84" t="s">
        <v>995</v>
      </c>
      <c r="I69" s="392" t="s">
        <v>965</v>
      </c>
      <c r="K69" s="130">
        <v>68</v>
      </c>
      <c r="M69" s="397">
        <f t="shared" ca="1" si="4"/>
        <v>2</v>
      </c>
      <c r="N69" s="397" t="str">
        <f t="shared" ca="1" si="5"/>
        <v>1|8|5,1|2|5000</v>
      </c>
      <c r="O69" s="397">
        <f t="shared" ca="1" si="6"/>
        <v>4</v>
      </c>
      <c r="P69" s="397" t="str">
        <f t="shared" ca="1" si="7"/>
        <v>1|8|5,1|2|10000</v>
      </c>
      <c r="Q69" s="397">
        <f t="shared" ca="1" si="8"/>
        <v>6</v>
      </c>
      <c r="R69" s="397" t="str">
        <f t="shared" ca="1" si="9"/>
        <v>1|8|5,1|2|15000</v>
      </c>
      <c r="S69" s="397">
        <f t="shared" ca="1" si="10"/>
        <v>8</v>
      </c>
      <c r="T69" s="397" t="str">
        <f t="shared" ca="1" si="11"/>
        <v>1|8|5,1|2|20000</v>
      </c>
      <c r="U69" s="397">
        <f t="shared" ca="1" si="12"/>
        <v>10</v>
      </c>
      <c r="V69" s="397" t="str">
        <f t="shared" ca="1" si="13"/>
        <v>1|8|5,1|2|25000</v>
      </c>
      <c r="W69" s="397">
        <f t="shared" ca="1" si="14"/>
        <v>12</v>
      </c>
      <c r="X69" s="397" t="str">
        <f t="shared" ca="1" si="15"/>
        <v>1|8|5,1|2|30000</v>
      </c>
      <c r="Y69" s="397">
        <f t="shared" ca="1" si="16"/>
        <v>14</v>
      </c>
      <c r="Z69" s="397" t="str">
        <f t="shared" ca="1" si="17"/>
        <v>1|8|5,1|2|35000</v>
      </c>
      <c r="AA69" s="397">
        <f t="shared" ca="1" si="18"/>
        <v>16</v>
      </c>
      <c r="AB69" s="397" t="str">
        <f t="shared" ca="1" si="19"/>
        <v>1|8|5,1|2|40000</v>
      </c>
      <c r="AC69" s="397">
        <f t="shared" ca="1" si="20"/>
        <v>18</v>
      </c>
      <c r="AD69" s="397" t="str">
        <f t="shared" ca="1" si="21"/>
        <v>1|8|5,1|2|45000</v>
      </c>
      <c r="AE69" s="397">
        <f t="shared" ca="1" si="22"/>
        <v>20</v>
      </c>
      <c r="AF69" s="397" t="str">
        <f t="shared" ca="1" si="23"/>
        <v>1|8|5,1|2|50000</v>
      </c>
      <c r="AG69" s="397">
        <f t="shared" ca="1" si="24"/>
        <v>22</v>
      </c>
      <c r="AH69" s="397" t="str">
        <f t="shared" ca="1" si="25"/>
        <v>1|8|5,1|2|55000</v>
      </c>
      <c r="AI69" s="397">
        <f t="shared" ca="1" si="26"/>
        <v>24</v>
      </c>
      <c r="AJ69" s="397" t="str">
        <f t="shared" ca="1" si="27"/>
        <v>1|8|5,1|2|60000</v>
      </c>
      <c r="AK69" s="397">
        <f t="shared" ca="1" si="28"/>
        <v>26</v>
      </c>
      <c r="AL69" s="397" t="str">
        <f t="shared" ca="1" si="29"/>
        <v>1|8|5,1|2|65000</v>
      </c>
      <c r="AM69" s="397">
        <f t="shared" ca="1" si="30"/>
        <v>28</v>
      </c>
      <c r="AN69" s="397" t="str">
        <f t="shared" ca="1" si="31"/>
        <v>1|8|5,1|2|70000</v>
      </c>
      <c r="AO69" s="397">
        <f t="shared" ca="1" si="32"/>
        <v>30</v>
      </c>
      <c r="AP69" s="397" t="str">
        <f t="shared" ca="1" si="33"/>
        <v>1|8|5,1|2|75000</v>
      </c>
      <c r="AQ69" s="397">
        <f t="shared" ca="1" si="34"/>
        <v>32</v>
      </c>
      <c r="AR69" s="397" t="str">
        <f t="shared" ca="1" si="35"/>
        <v>1|8|5,1|2|80000</v>
      </c>
      <c r="AS69" s="397">
        <f t="shared" ca="1" si="36"/>
        <v>34</v>
      </c>
      <c r="AT69" s="397" t="str">
        <f t="shared" ca="1" si="37"/>
        <v>1|8|5,1|2|85000</v>
      </c>
      <c r="AU69" s="397">
        <f t="shared" ca="1" si="38"/>
        <v>36</v>
      </c>
      <c r="AV69" s="397" t="str">
        <f t="shared" ca="1" si="39"/>
        <v>1|8|5,1|2|90000</v>
      </c>
      <c r="AW69" s="397">
        <f t="shared" ca="1" si="40"/>
        <v>38</v>
      </c>
      <c r="AX69" s="397" t="str">
        <f t="shared" ca="1" si="41"/>
        <v>1|8|5,1|2|95000</v>
      </c>
      <c r="AY69" s="397">
        <f t="shared" ca="1" si="42"/>
        <v>40</v>
      </c>
      <c r="AZ69" s="397" t="str">
        <f t="shared" ca="1" si="43"/>
        <v>1|8|5,1|2|100000</v>
      </c>
      <c r="BA69" s="397">
        <f t="shared" ca="1" si="44"/>
        <v>42</v>
      </c>
      <c r="BB69" s="397" t="str">
        <f t="shared" ca="1" si="45"/>
        <v>1|8|5,1|2|105000</v>
      </c>
      <c r="BC69" s="397">
        <f t="shared" ca="1" si="46"/>
        <v>44</v>
      </c>
      <c r="BD69" s="397" t="str">
        <f t="shared" ca="1" si="47"/>
        <v>1|8|5,1|2|110000</v>
      </c>
      <c r="BE69" s="397">
        <f t="shared" ca="1" si="48"/>
        <v>46</v>
      </c>
      <c r="BF69" s="397" t="str">
        <f t="shared" ca="1" si="49"/>
        <v>1|8|5,1|2|115000</v>
      </c>
      <c r="BG69" s="397">
        <f t="shared" ca="1" si="50"/>
        <v>48</v>
      </c>
      <c r="BH69" s="397" t="str">
        <f t="shared" ca="1" si="51"/>
        <v>1|8|5,1|2|120000</v>
      </c>
      <c r="BI69" s="397">
        <f t="shared" ca="1" si="52"/>
        <v>50</v>
      </c>
      <c r="BJ69" s="397" t="str">
        <f t="shared" ca="1" si="53"/>
        <v>1|8|5,1|2|125000</v>
      </c>
      <c r="BK69" s="397">
        <f t="shared" ca="1" si="54"/>
        <v>0</v>
      </c>
      <c r="BL69" s="397">
        <f t="shared" ca="1" si="55"/>
        <v>0</v>
      </c>
      <c r="BM69" s="397">
        <f t="shared" ca="1" si="56"/>
        <v>0</v>
      </c>
      <c r="BN69" s="397">
        <f t="shared" ca="1" si="57"/>
        <v>0</v>
      </c>
      <c r="BO69" s="397">
        <f t="shared" ca="1" si="58"/>
        <v>0</v>
      </c>
      <c r="BP69" s="397">
        <f t="shared" ca="1" si="59"/>
        <v>0</v>
      </c>
      <c r="BQ69" s="397">
        <f t="shared" ca="1" si="60"/>
        <v>0</v>
      </c>
      <c r="BR69" s="397">
        <f t="shared" ca="1" si="61"/>
        <v>0</v>
      </c>
      <c r="BS69" s="397">
        <f t="shared" ca="1" si="62"/>
        <v>0</v>
      </c>
      <c r="BT69" s="397">
        <f t="shared" ca="1" si="63"/>
        <v>0</v>
      </c>
      <c r="BU69" s="397">
        <f t="shared" ca="1" si="64"/>
        <v>0</v>
      </c>
      <c r="BV69" s="397">
        <f t="shared" ca="1" si="65"/>
        <v>0</v>
      </c>
      <c r="BW69" s="397">
        <f t="shared" ca="1" si="66"/>
        <v>0</v>
      </c>
      <c r="BX69" s="397">
        <f t="shared" ca="1" si="67"/>
        <v>0</v>
      </c>
      <c r="BY69" s="397">
        <f t="shared" ca="1" si="68"/>
        <v>0</v>
      </c>
      <c r="BZ69" s="397">
        <f t="shared" ca="1" si="69"/>
        <v>0</v>
      </c>
      <c r="CA69" s="397">
        <f t="shared" ca="1" si="70"/>
        <v>0</v>
      </c>
      <c r="CB69" s="397">
        <f t="shared" ca="1" si="71"/>
        <v>0</v>
      </c>
      <c r="CC69" s="397">
        <f t="shared" ca="1" si="72"/>
        <v>0</v>
      </c>
      <c r="CD69" s="397">
        <f t="shared" ca="1" si="73"/>
        <v>0</v>
      </c>
      <c r="CE69" s="397">
        <f t="shared" ca="1" si="74"/>
        <v>0</v>
      </c>
      <c r="CF69" s="397">
        <f t="shared" ca="1" si="75"/>
        <v>0</v>
      </c>
      <c r="CG69" s="397">
        <f t="shared" ca="1" si="76"/>
        <v>0</v>
      </c>
      <c r="CH69" s="397">
        <f t="shared" ca="1" si="77"/>
        <v>0</v>
      </c>
      <c r="CI69" s="397">
        <f t="shared" ca="1" si="78"/>
        <v>0</v>
      </c>
      <c r="CJ69" s="397">
        <f t="shared" ca="1" si="79"/>
        <v>0</v>
      </c>
      <c r="CK69" s="397">
        <f t="shared" ca="1" si="80"/>
        <v>0</v>
      </c>
      <c r="CL69" s="397">
        <f t="shared" ca="1" si="81"/>
        <v>0</v>
      </c>
      <c r="CM69" s="397">
        <f t="shared" ca="1" si="82"/>
        <v>0</v>
      </c>
      <c r="CN69" s="397">
        <f t="shared" ca="1" si="83"/>
        <v>0</v>
      </c>
      <c r="CO69" s="397">
        <f t="shared" ca="1" si="84"/>
        <v>0</v>
      </c>
      <c r="CP69" s="397">
        <f t="shared" ca="1" si="85"/>
        <v>0</v>
      </c>
      <c r="CQ69" s="397">
        <f t="shared" ca="1" si="86"/>
        <v>0</v>
      </c>
      <c r="CR69" s="397">
        <f t="shared" ca="1" si="87"/>
        <v>0</v>
      </c>
      <c r="CS69" s="397">
        <f t="shared" ca="1" si="88"/>
        <v>0</v>
      </c>
      <c r="CT69" s="397">
        <f t="shared" ca="1" si="89"/>
        <v>0</v>
      </c>
      <c r="CU69" s="397">
        <f t="shared" ca="1" si="90"/>
        <v>0</v>
      </c>
      <c r="CV69" s="397">
        <f t="shared" ca="1" si="91"/>
        <v>0</v>
      </c>
      <c r="CW69" s="397">
        <f t="shared" ca="1" si="92"/>
        <v>0</v>
      </c>
      <c r="CX69" s="397">
        <f t="shared" ca="1" si="93"/>
        <v>0</v>
      </c>
      <c r="CY69" s="397">
        <f t="shared" ca="1" si="94"/>
        <v>0</v>
      </c>
      <c r="CZ69" s="397">
        <f t="shared" ca="1" si="95"/>
        <v>0</v>
      </c>
      <c r="DA69" s="397">
        <f t="shared" ca="1" si="96"/>
        <v>0</v>
      </c>
      <c r="DB69" s="397">
        <f t="shared" ca="1" si="97"/>
        <v>0</v>
      </c>
      <c r="DC69" s="397">
        <f t="shared" ca="1" si="98"/>
        <v>0</v>
      </c>
      <c r="DD69" s="397">
        <f t="shared" ca="1" si="99"/>
        <v>0</v>
      </c>
      <c r="DE69" s="397">
        <f t="shared" ca="1" si="100"/>
        <v>0</v>
      </c>
      <c r="DF69" s="397">
        <f t="shared" ca="1" si="101"/>
        <v>0</v>
      </c>
      <c r="DG69" s="397">
        <f t="shared" ca="1" si="102"/>
        <v>0</v>
      </c>
      <c r="DH69" s="397">
        <f t="shared" ca="1" si="103"/>
        <v>0</v>
      </c>
      <c r="DJ69" s="125" t="str">
        <f t="shared" ref="DJ69:DK69" si="139">DJ66</f>
        <v>JK</v>
      </c>
      <c r="DK69" s="125" t="str">
        <f t="shared" si="139"/>
        <v>JT</v>
      </c>
      <c r="DL69" s="393">
        <v>10</v>
      </c>
      <c r="DN69" s="84" t="s">
        <v>914</v>
      </c>
      <c r="DR69" s="40" t="s">
        <v>1545</v>
      </c>
      <c r="DS69" s="11">
        <f t="shared" ref="DS69:DS132" si="140">VLOOKUP(DR69,EC:EG,4,0)</f>
        <v>1</v>
      </c>
      <c r="DT69" s="11">
        <f t="shared" ref="DT69:DT132" si="141">VLOOKUP(DR69,EC:EG,5,0)</f>
        <v>8</v>
      </c>
      <c r="DU69" s="41">
        <v>1</v>
      </c>
      <c r="DV69" s="40" t="s">
        <v>412</v>
      </c>
      <c r="DW69" s="11">
        <f t="shared" ref="DW69:DW132" si="142">VLOOKUP(DV69,EC:EG,4,0)</f>
        <v>2</v>
      </c>
      <c r="DX69" s="11">
        <f t="shared" ref="DX69:DX132" si="143">VLOOKUP(DV69,EC:EG,5,0)</f>
        <v>1001</v>
      </c>
      <c r="DY69" s="41">
        <v>2</v>
      </c>
    </row>
    <row r="70" spans="1:129" x14ac:dyDescent="0.25">
      <c r="A70" s="125">
        <v>66</v>
      </c>
      <c r="B70" s="125">
        <v>1</v>
      </c>
      <c r="C70" s="125">
        <v>5</v>
      </c>
      <c r="D70" s="125">
        <v>34</v>
      </c>
      <c r="E70" s="125" t="s">
        <v>961</v>
      </c>
      <c r="F70" s="84" t="s">
        <v>996</v>
      </c>
      <c r="G70" s="392" t="s">
        <v>963</v>
      </c>
      <c r="H70" s="84" t="s">
        <v>997</v>
      </c>
      <c r="I70" s="392" t="s">
        <v>965</v>
      </c>
      <c r="K70" s="130">
        <v>77</v>
      </c>
      <c r="M70" s="397">
        <f t="shared" ca="1" si="4"/>
        <v>2</v>
      </c>
      <c r="N70" s="397" t="str">
        <f t="shared" ca="1" si="5"/>
        <v>1|8|5,1|1|2</v>
      </c>
      <c r="O70" s="397">
        <f t="shared" ca="1" si="6"/>
        <v>4</v>
      </c>
      <c r="P70" s="397" t="str">
        <f t="shared" ca="1" si="7"/>
        <v>1|8|5,1|1|2</v>
      </c>
      <c r="Q70" s="397">
        <f t="shared" ca="1" si="8"/>
        <v>6</v>
      </c>
      <c r="R70" s="397" t="str">
        <f t="shared" ca="1" si="9"/>
        <v>1|8|5,1|1|3</v>
      </c>
      <c r="S70" s="397">
        <f t="shared" ca="1" si="10"/>
        <v>8</v>
      </c>
      <c r="T70" s="397" t="str">
        <f t="shared" ca="1" si="11"/>
        <v>1|8|5,1|1|3</v>
      </c>
      <c r="U70" s="397">
        <f t="shared" ca="1" si="12"/>
        <v>10</v>
      </c>
      <c r="V70" s="397" t="str">
        <f t="shared" ca="1" si="13"/>
        <v>1|8|5,1|1|4</v>
      </c>
      <c r="W70" s="397">
        <f t="shared" ca="1" si="14"/>
        <v>12</v>
      </c>
      <c r="X70" s="397" t="str">
        <f t="shared" ca="1" si="15"/>
        <v>1|8|5,1|1|4</v>
      </c>
      <c r="Y70" s="397">
        <f t="shared" ca="1" si="16"/>
        <v>14</v>
      </c>
      <c r="Z70" s="397" t="str">
        <f t="shared" ca="1" si="17"/>
        <v>1|8|5,1|1|5</v>
      </c>
      <c r="AA70" s="397">
        <f t="shared" ca="1" si="18"/>
        <v>16</v>
      </c>
      <c r="AB70" s="397" t="str">
        <f t="shared" ca="1" si="19"/>
        <v>1|8|5,1|1|5</v>
      </c>
      <c r="AC70" s="397">
        <f t="shared" ca="1" si="20"/>
        <v>18</v>
      </c>
      <c r="AD70" s="397" t="str">
        <f t="shared" ca="1" si="21"/>
        <v>1|8|5,1|1|6</v>
      </c>
      <c r="AE70" s="397">
        <f t="shared" ca="1" si="22"/>
        <v>20</v>
      </c>
      <c r="AF70" s="397" t="str">
        <f t="shared" ca="1" si="23"/>
        <v>1|8|5,1|1|6</v>
      </c>
      <c r="AG70" s="397">
        <f t="shared" ca="1" si="24"/>
        <v>22</v>
      </c>
      <c r="AH70" s="397" t="str">
        <f t="shared" ca="1" si="25"/>
        <v>1|8|5,1|1|7</v>
      </c>
      <c r="AI70" s="397">
        <f t="shared" ca="1" si="26"/>
        <v>24</v>
      </c>
      <c r="AJ70" s="397" t="str">
        <f t="shared" ca="1" si="27"/>
        <v>1|8|5,1|1|7</v>
      </c>
      <c r="AK70" s="397">
        <f t="shared" ca="1" si="28"/>
        <v>26</v>
      </c>
      <c r="AL70" s="397" t="str">
        <f t="shared" ca="1" si="29"/>
        <v>1|8|5,1|1|8</v>
      </c>
      <c r="AM70" s="397">
        <f t="shared" ca="1" si="30"/>
        <v>28</v>
      </c>
      <c r="AN70" s="397" t="str">
        <f t="shared" ca="1" si="31"/>
        <v>1|8|5,1|1|8</v>
      </c>
      <c r="AO70" s="397">
        <f t="shared" ca="1" si="32"/>
        <v>30</v>
      </c>
      <c r="AP70" s="397" t="str">
        <f t="shared" ca="1" si="33"/>
        <v>1|8|5,1|1|9</v>
      </c>
      <c r="AQ70" s="397">
        <f t="shared" ca="1" si="34"/>
        <v>32</v>
      </c>
      <c r="AR70" s="397" t="str">
        <f t="shared" ca="1" si="35"/>
        <v>1|8|5,1|1|9</v>
      </c>
      <c r="AS70" s="397">
        <f t="shared" ca="1" si="36"/>
        <v>34</v>
      </c>
      <c r="AT70" s="397" t="str">
        <f t="shared" ca="1" si="37"/>
        <v>1|8|5,1|1|10</v>
      </c>
      <c r="AU70" s="397">
        <f t="shared" ca="1" si="38"/>
        <v>36</v>
      </c>
      <c r="AV70" s="397" t="str">
        <f t="shared" ca="1" si="39"/>
        <v>1|8|5,1|1|10</v>
      </c>
      <c r="AW70" s="397">
        <f t="shared" ca="1" si="40"/>
        <v>38</v>
      </c>
      <c r="AX70" s="397" t="str">
        <f t="shared" ca="1" si="41"/>
        <v>1|8|5,1|1|11</v>
      </c>
      <c r="AY70" s="397">
        <f t="shared" ca="1" si="42"/>
        <v>40</v>
      </c>
      <c r="AZ70" s="397" t="str">
        <f t="shared" ca="1" si="43"/>
        <v>1|8|5,1|1|11</v>
      </c>
      <c r="BA70" s="397">
        <f t="shared" ca="1" si="44"/>
        <v>42</v>
      </c>
      <c r="BB70" s="397" t="str">
        <f t="shared" ca="1" si="45"/>
        <v>1|8|5,1|1|12</v>
      </c>
      <c r="BC70" s="397">
        <f t="shared" ca="1" si="46"/>
        <v>44</v>
      </c>
      <c r="BD70" s="397" t="str">
        <f t="shared" ca="1" si="47"/>
        <v>1|8|5,1|1|12</v>
      </c>
      <c r="BE70" s="397">
        <f t="shared" ca="1" si="48"/>
        <v>46</v>
      </c>
      <c r="BF70" s="397" t="str">
        <f t="shared" ca="1" si="49"/>
        <v>1|8|5,1|1|13</v>
      </c>
      <c r="BG70" s="397">
        <f t="shared" ca="1" si="50"/>
        <v>48</v>
      </c>
      <c r="BH70" s="397" t="str">
        <f t="shared" ca="1" si="51"/>
        <v>1|8|5,1|1|13</v>
      </c>
      <c r="BI70" s="397">
        <f t="shared" ca="1" si="52"/>
        <v>50</v>
      </c>
      <c r="BJ70" s="397" t="str">
        <f t="shared" ca="1" si="53"/>
        <v>1|8|5,1|1|14</v>
      </c>
      <c r="BK70" s="397">
        <f t="shared" ca="1" si="54"/>
        <v>0</v>
      </c>
      <c r="BL70" s="397">
        <f t="shared" ca="1" si="55"/>
        <v>0</v>
      </c>
      <c r="BM70" s="397">
        <f t="shared" ca="1" si="56"/>
        <v>0</v>
      </c>
      <c r="BN70" s="397">
        <f t="shared" ca="1" si="57"/>
        <v>0</v>
      </c>
      <c r="BO70" s="397">
        <f t="shared" ca="1" si="58"/>
        <v>0</v>
      </c>
      <c r="BP70" s="397">
        <f t="shared" ca="1" si="59"/>
        <v>0</v>
      </c>
      <c r="BQ70" s="397">
        <f t="shared" ca="1" si="60"/>
        <v>0</v>
      </c>
      <c r="BR70" s="397">
        <f t="shared" ca="1" si="61"/>
        <v>0</v>
      </c>
      <c r="BS70" s="397">
        <f t="shared" ca="1" si="62"/>
        <v>0</v>
      </c>
      <c r="BT70" s="397">
        <f t="shared" ca="1" si="63"/>
        <v>0</v>
      </c>
      <c r="BU70" s="397">
        <f t="shared" ca="1" si="64"/>
        <v>0</v>
      </c>
      <c r="BV70" s="397">
        <f t="shared" ca="1" si="65"/>
        <v>0</v>
      </c>
      <c r="BW70" s="397">
        <f t="shared" ca="1" si="66"/>
        <v>0</v>
      </c>
      <c r="BX70" s="397">
        <f t="shared" ca="1" si="67"/>
        <v>0</v>
      </c>
      <c r="BY70" s="397">
        <f t="shared" ca="1" si="68"/>
        <v>0</v>
      </c>
      <c r="BZ70" s="397">
        <f t="shared" ca="1" si="69"/>
        <v>0</v>
      </c>
      <c r="CA70" s="397">
        <f t="shared" ca="1" si="70"/>
        <v>0</v>
      </c>
      <c r="CB70" s="397">
        <f t="shared" ca="1" si="71"/>
        <v>0</v>
      </c>
      <c r="CC70" s="397">
        <f t="shared" ca="1" si="72"/>
        <v>0</v>
      </c>
      <c r="CD70" s="397">
        <f t="shared" ca="1" si="73"/>
        <v>0</v>
      </c>
      <c r="CE70" s="397">
        <f t="shared" ca="1" si="74"/>
        <v>0</v>
      </c>
      <c r="CF70" s="397">
        <f t="shared" ca="1" si="75"/>
        <v>0</v>
      </c>
      <c r="CG70" s="397">
        <f t="shared" ca="1" si="76"/>
        <v>0</v>
      </c>
      <c r="CH70" s="397">
        <f t="shared" ca="1" si="77"/>
        <v>0</v>
      </c>
      <c r="CI70" s="397">
        <f t="shared" ca="1" si="78"/>
        <v>0</v>
      </c>
      <c r="CJ70" s="397">
        <f t="shared" ca="1" si="79"/>
        <v>0</v>
      </c>
      <c r="CK70" s="397">
        <f t="shared" ca="1" si="80"/>
        <v>0</v>
      </c>
      <c r="CL70" s="397">
        <f t="shared" ca="1" si="81"/>
        <v>0</v>
      </c>
      <c r="CM70" s="397">
        <f t="shared" ca="1" si="82"/>
        <v>0</v>
      </c>
      <c r="CN70" s="397">
        <f t="shared" ca="1" si="83"/>
        <v>0</v>
      </c>
      <c r="CO70" s="397">
        <f t="shared" ca="1" si="84"/>
        <v>0</v>
      </c>
      <c r="CP70" s="397">
        <f t="shared" ca="1" si="85"/>
        <v>0</v>
      </c>
      <c r="CQ70" s="397">
        <f t="shared" ca="1" si="86"/>
        <v>0</v>
      </c>
      <c r="CR70" s="397">
        <f t="shared" ca="1" si="87"/>
        <v>0</v>
      </c>
      <c r="CS70" s="397">
        <f t="shared" ca="1" si="88"/>
        <v>0</v>
      </c>
      <c r="CT70" s="397">
        <f t="shared" ca="1" si="89"/>
        <v>0</v>
      </c>
      <c r="CU70" s="397">
        <f t="shared" ca="1" si="90"/>
        <v>0</v>
      </c>
      <c r="CV70" s="397">
        <f t="shared" ca="1" si="91"/>
        <v>0</v>
      </c>
      <c r="CW70" s="397">
        <f t="shared" ca="1" si="92"/>
        <v>0</v>
      </c>
      <c r="CX70" s="397">
        <f t="shared" ca="1" si="93"/>
        <v>0</v>
      </c>
      <c r="CY70" s="397">
        <f t="shared" ca="1" si="94"/>
        <v>0</v>
      </c>
      <c r="CZ70" s="397">
        <f t="shared" ca="1" si="95"/>
        <v>0</v>
      </c>
      <c r="DA70" s="397">
        <f t="shared" ca="1" si="96"/>
        <v>0</v>
      </c>
      <c r="DB70" s="397">
        <f t="shared" ca="1" si="97"/>
        <v>0</v>
      </c>
      <c r="DC70" s="397">
        <f t="shared" ca="1" si="98"/>
        <v>0</v>
      </c>
      <c r="DD70" s="397">
        <f t="shared" ca="1" si="99"/>
        <v>0</v>
      </c>
      <c r="DE70" s="397">
        <f t="shared" ca="1" si="100"/>
        <v>0</v>
      </c>
      <c r="DF70" s="397">
        <f t="shared" ca="1" si="101"/>
        <v>0</v>
      </c>
      <c r="DG70" s="397">
        <f t="shared" ca="1" si="102"/>
        <v>0</v>
      </c>
      <c r="DH70" s="397">
        <f t="shared" ca="1" si="103"/>
        <v>0</v>
      </c>
      <c r="DJ70" s="125" t="str">
        <f t="shared" ref="DJ70:DK70" si="144">DJ67</f>
        <v>JV</v>
      </c>
      <c r="DK70" s="125" t="str">
        <f t="shared" si="144"/>
        <v>KE</v>
      </c>
      <c r="DL70" s="393">
        <v>10</v>
      </c>
      <c r="DN70" s="84" t="s">
        <v>914</v>
      </c>
      <c r="DR70" s="40" t="s">
        <v>1543</v>
      </c>
      <c r="DS70" s="11">
        <f t="shared" si="140"/>
        <v>1</v>
      </c>
      <c r="DT70" s="11">
        <f t="shared" si="141"/>
        <v>8</v>
      </c>
      <c r="DU70" s="41">
        <v>1</v>
      </c>
      <c r="DV70" s="40" t="s">
        <v>412</v>
      </c>
      <c r="DW70" s="11">
        <f t="shared" si="142"/>
        <v>2</v>
      </c>
      <c r="DX70" s="11">
        <f t="shared" si="143"/>
        <v>1001</v>
      </c>
      <c r="DY70" s="41">
        <v>2</v>
      </c>
    </row>
    <row r="71" spans="1:129" x14ac:dyDescent="0.25">
      <c r="A71" s="125">
        <v>67</v>
      </c>
      <c r="B71" s="125">
        <v>1</v>
      </c>
      <c r="C71" s="125">
        <v>5</v>
      </c>
      <c r="D71" s="125">
        <v>34</v>
      </c>
      <c r="E71" s="125" t="s">
        <v>961</v>
      </c>
      <c r="F71" s="84" t="s">
        <v>998</v>
      </c>
      <c r="G71" s="392" t="s">
        <v>963</v>
      </c>
      <c r="H71" s="84" t="s">
        <v>999</v>
      </c>
      <c r="I71" s="392" t="s">
        <v>965</v>
      </c>
      <c r="K71" s="130">
        <v>74</v>
      </c>
      <c r="M71" s="397">
        <f t="shared" ca="1" si="4"/>
        <v>2</v>
      </c>
      <c r="N71" s="397" t="str">
        <f t="shared" ca="1" si="5"/>
        <v>1|8|5,2|1003|2</v>
      </c>
      <c r="O71" s="397">
        <f t="shared" ca="1" si="6"/>
        <v>4</v>
      </c>
      <c r="P71" s="397" t="str">
        <f t="shared" ca="1" si="7"/>
        <v>1|8|5,2|1003|2</v>
      </c>
      <c r="Q71" s="397">
        <f t="shared" ca="1" si="8"/>
        <v>6</v>
      </c>
      <c r="R71" s="397" t="str">
        <f t="shared" ca="1" si="9"/>
        <v>1|8|5,2|1003|2</v>
      </c>
      <c r="S71" s="397">
        <f t="shared" ca="1" si="10"/>
        <v>8</v>
      </c>
      <c r="T71" s="397" t="str">
        <f t="shared" ca="1" si="11"/>
        <v>1|8|5,2|1003|2</v>
      </c>
      <c r="U71" s="397">
        <f t="shared" ca="1" si="12"/>
        <v>10</v>
      </c>
      <c r="V71" s="397" t="str">
        <f t="shared" ca="1" si="13"/>
        <v>1|8|5,2|1003|2</v>
      </c>
      <c r="W71" s="397">
        <f t="shared" ca="1" si="14"/>
        <v>12</v>
      </c>
      <c r="X71" s="397" t="str">
        <f t="shared" ca="1" si="15"/>
        <v>1|8|5,2|1003|3</v>
      </c>
      <c r="Y71" s="397">
        <f t="shared" ca="1" si="16"/>
        <v>14</v>
      </c>
      <c r="Z71" s="397" t="str">
        <f t="shared" ca="1" si="17"/>
        <v>1|8|5,2|1003|3</v>
      </c>
      <c r="AA71" s="397">
        <f t="shared" ca="1" si="18"/>
        <v>16</v>
      </c>
      <c r="AB71" s="397" t="str">
        <f t="shared" ca="1" si="19"/>
        <v>1|8|5,2|1003|3</v>
      </c>
      <c r="AC71" s="397">
        <f t="shared" ca="1" si="20"/>
        <v>18</v>
      </c>
      <c r="AD71" s="397" t="str">
        <f t="shared" ca="1" si="21"/>
        <v>1|8|5,2|1003|3</v>
      </c>
      <c r="AE71" s="397">
        <f t="shared" ca="1" si="22"/>
        <v>20</v>
      </c>
      <c r="AF71" s="397" t="str">
        <f t="shared" ca="1" si="23"/>
        <v>1|8|5,2|1003|3</v>
      </c>
      <c r="AG71" s="397">
        <f t="shared" ca="1" si="24"/>
        <v>22</v>
      </c>
      <c r="AH71" s="397" t="str">
        <f t="shared" ca="1" si="25"/>
        <v>1|8|5,2|1003|4</v>
      </c>
      <c r="AI71" s="397">
        <f t="shared" ca="1" si="26"/>
        <v>24</v>
      </c>
      <c r="AJ71" s="397" t="str">
        <f t="shared" ca="1" si="27"/>
        <v>1|8|5,2|1003|4</v>
      </c>
      <c r="AK71" s="397">
        <f t="shared" ca="1" si="28"/>
        <v>26</v>
      </c>
      <c r="AL71" s="397" t="str">
        <f t="shared" ca="1" si="29"/>
        <v>1|8|5,2|1003|4</v>
      </c>
      <c r="AM71" s="397">
        <f t="shared" ca="1" si="30"/>
        <v>28</v>
      </c>
      <c r="AN71" s="397" t="str">
        <f t="shared" ca="1" si="31"/>
        <v>1|8|5,2|1003|4</v>
      </c>
      <c r="AO71" s="397">
        <f t="shared" ca="1" si="32"/>
        <v>30</v>
      </c>
      <c r="AP71" s="397" t="str">
        <f t="shared" ca="1" si="33"/>
        <v>1|8|5,2|1003|4</v>
      </c>
      <c r="AQ71" s="397">
        <f t="shared" ca="1" si="34"/>
        <v>32</v>
      </c>
      <c r="AR71" s="397" t="str">
        <f t="shared" ca="1" si="35"/>
        <v>1|8|5,2|1003|5</v>
      </c>
      <c r="AS71" s="397">
        <f t="shared" ca="1" si="36"/>
        <v>34</v>
      </c>
      <c r="AT71" s="397" t="str">
        <f t="shared" ca="1" si="37"/>
        <v>1|8|5,2|1003|5</v>
      </c>
      <c r="AU71" s="397">
        <f t="shared" ca="1" si="38"/>
        <v>36</v>
      </c>
      <c r="AV71" s="397" t="str">
        <f t="shared" ca="1" si="39"/>
        <v>1|8|5,2|1003|5</v>
      </c>
      <c r="AW71" s="397">
        <f t="shared" ca="1" si="40"/>
        <v>38</v>
      </c>
      <c r="AX71" s="397" t="str">
        <f t="shared" ca="1" si="41"/>
        <v>1|8|5,2|1003|5</v>
      </c>
      <c r="AY71" s="397">
        <f t="shared" ca="1" si="42"/>
        <v>40</v>
      </c>
      <c r="AZ71" s="397" t="str">
        <f t="shared" ca="1" si="43"/>
        <v>1|8|5,2|1003|5</v>
      </c>
      <c r="BA71" s="397">
        <f t="shared" ca="1" si="44"/>
        <v>42</v>
      </c>
      <c r="BB71" s="397" t="str">
        <f t="shared" ca="1" si="45"/>
        <v>1|8|5,2|1003|6</v>
      </c>
      <c r="BC71" s="397">
        <f t="shared" ca="1" si="46"/>
        <v>44</v>
      </c>
      <c r="BD71" s="397" t="str">
        <f t="shared" ca="1" si="47"/>
        <v>1|8|5,2|1003|6</v>
      </c>
      <c r="BE71" s="397">
        <f t="shared" ca="1" si="48"/>
        <v>46</v>
      </c>
      <c r="BF71" s="397" t="str">
        <f t="shared" ca="1" si="49"/>
        <v>1|8|5,2|1003|6</v>
      </c>
      <c r="BG71" s="397">
        <f t="shared" ca="1" si="50"/>
        <v>48</v>
      </c>
      <c r="BH71" s="397" t="str">
        <f t="shared" ca="1" si="51"/>
        <v>1|8|5,2|1003|6</v>
      </c>
      <c r="BI71" s="397">
        <f t="shared" ca="1" si="52"/>
        <v>50</v>
      </c>
      <c r="BJ71" s="397" t="str">
        <f t="shared" ca="1" si="53"/>
        <v>1|8|5,2|1003|6</v>
      </c>
      <c r="BK71" s="397">
        <f t="shared" ca="1" si="54"/>
        <v>0</v>
      </c>
      <c r="BL71" s="397">
        <f t="shared" ca="1" si="55"/>
        <v>0</v>
      </c>
      <c r="BM71" s="397">
        <f t="shared" ca="1" si="56"/>
        <v>0</v>
      </c>
      <c r="BN71" s="397">
        <f t="shared" ca="1" si="57"/>
        <v>0</v>
      </c>
      <c r="BO71" s="397">
        <f t="shared" ca="1" si="58"/>
        <v>0</v>
      </c>
      <c r="BP71" s="397">
        <f t="shared" ca="1" si="59"/>
        <v>0</v>
      </c>
      <c r="BQ71" s="397">
        <f t="shared" ca="1" si="60"/>
        <v>0</v>
      </c>
      <c r="BR71" s="397">
        <f t="shared" ca="1" si="61"/>
        <v>0</v>
      </c>
      <c r="BS71" s="397">
        <f t="shared" ca="1" si="62"/>
        <v>0</v>
      </c>
      <c r="BT71" s="397">
        <f t="shared" ca="1" si="63"/>
        <v>0</v>
      </c>
      <c r="BU71" s="397">
        <f t="shared" ca="1" si="64"/>
        <v>0</v>
      </c>
      <c r="BV71" s="397">
        <f t="shared" ca="1" si="65"/>
        <v>0</v>
      </c>
      <c r="BW71" s="397">
        <f t="shared" ca="1" si="66"/>
        <v>0</v>
      </c>
      <c r="BX71" s="397">
        <f t="shared" ca="1" si="67"/>
        <v>0</v>
      </c>
      <c r="BY71" s="397">
        <f t="shared" ca="1" si="68"/>
        <v>0</v>
      </c>
      <c r="BZ71" s="397">
        <f t="shared" ca="1" si="69"/>
        <v>0</v>
      </c>
      <c r="CA71" s="397">
        <f t="shared" ca="1" si="70"/>
        <v>0</v>
      </c>
      <c r="CB71" s="397">
        <f t="shared" ca="1" si="71"/>
        <v>0</v>
      </c>
      <c r="CC71" s="397">
        <f t="shared" ca="1" si="72"/>
        <v>0</v>
      </c>
      <c r="CD71" s="397">
        <f t="shared" ca="1" si="73"/>
        <v>0</v>
      </c>
      <c r="CE71" s="397">
        <f t="shared" ca="1" si="74"/>
        <v>0</v>
      </c>
      <c r="CF71" s="397">
        <f t="shared" ca="1" si="75"/>
        <v>0</v>
      </c>
      <c r="CG71" s="397">
        <f t="shared" ca="1" si="76"/>
        <v>0</v>
      </c>
      <c r="CH71" s="397">
        <f t="shared" ca="1" si="77"/>
        <v>0</v>
      </c>
      <c r="CI71" s="397">
        <f t="shared" ca="1" si="78"/>
        <v>0</v>
      </c>
      <c r="CJ71" s="397">
        <f t="shared" ca="1" si="79"/>
        <v>0</v>
      </c>
      <c r="CK71" s="397">
        <f t="shared" ca="1" si="80"/>
        <v>0</v>
      </c>
      <c r="CL71" s="397">
        <f t="shared" ca="1" si="81"/>
        <v>0</v>
      </c>
      <c r="CM71" s="397">
        <f t="shared" ca="1" si="82"/>
        <v>0</v>
      </c>
      <c r="CN71" s="397">
        <f t="shared" ca="1" si="83"/>
        <v>0</v>
      </c>
      <c r="CO71" s="397">
        <f t="shared" ca="1" si="84"/>
        <v>0</v>
      </c>
      <c r="CP71" s="397">
        <f t="shared" ca="1" si="85"/>
        <v>0</v>
      </c>
      <c r="CQ71" s="397">
        <f t="shared" ca="1" si="86"/>
        <v>0</v>
      </c>
      <c r="CR71" s="397">
        <f t="shared" ca="1" si="87"/>
        <v>0</v>
      </c>
      <c r="CS71" s="397">
        <f t="shared" ca="1" si="88"/>
        <v>0</v>
      </c>
      <c r="CT71" s="397">
        <f t="shared" ca="1" si="89"/>
        <v>0</v>
      </c>
      <c r="CU71" s="397">
        <f t="shared" ca="1" si="90"/>
        <v>0</v>
      </c>
      <c r="CV71" s="397">
        <f t="shared" ca="1" si="91"/>
        <v>0</v>
      </c>
      <c r="CW71" s="397">
        <f t="shared" ca="1" si="92"/>
        <v>0</v>
      </c>
      <c r="CX71" s="397">
        <f t="shared" ca="1" si="93"/>
        <v>0</v>
      </c>
      <c r="CY71" s="397">
        <f t="shared" ca="1" si="94"/>
        <v>0</v>
      </c>
      <c r="CZ71" s="397">
        <f t="shared" ca="1" si="95"/>
        <v>0</v>
      </c>
      <c r="DA71" s="397">
        <f t="shared" ca="1" si="96"/>
        <v>0</v>
      </c>
      <c r="DB71" s="397">
        <f t="shared" ca="1" si="97"/>
        <v>0</v>
      </c>
      <c r="DC71" s="397">
        <f t="shared" ca="1" si="98"/>
        <v>0</v>
      </c>
      <c r="DD71" s="397">
        <f t="shared" ca="1" si="99"/>
        <v>0</v>
      </c>
      <c r="DE71" s="397">
        <f t="shared" ca="1" si="100"/>
        <v>0</v>
      </c>
      <c r="DF71" s="397">
        <f t="shared" ca="1" si="101"/>
        <v>0</v>
      </c>
      <c r="DG71" s="397">
        <f t="shared" ca="1" si="102"/>
        <v>0</v>
      </c>
      <c r="DH71" s="397">
        <f t="shared" ca="1" si="103"/>
        <v>0</v>
      </c>
      <c r="DJ71" s="125" t="str">
        <f t="shared" ref="DJ71:DK71" si="145">DJ68</f>
        <v>KG</v>
      </c>
      <c r="DK71" s="125" t="str">
        <f t="shared" si="145"/>
        <v>KP</v>
      </c>
      <c r="DL71" s="393">
        <v>10</v>
      </c>
      <c r="DN71" s="84" t="s">
        <v>914</v>
      </c>
      <c r="DR71" s="40" t="s">
        <v>1544</v>
      </c>
      <c r="DS71" s="11">
        <f t="shared" si="140"/>
        <v>1</v>
      </c>
      <c r="DT71" s="11">
        <f t="shared" si="141"/>
        <v>8</v>
      </c>
      <c r="DU71" s="41">
        <v>1</v>
      </c>
      <c r="DV71" s="40" t="s">
        <v>412</v>
      </c>
      <c r="DW71" s="11">
        <f t="shared" si="142"/>
        <v>2</v>
      </c>
      <c r="DX71" s="11">
        <f t="shared" si="143"/>
        <v>1001</v>
      </c>
      <c r="DY71" s="41">
        <v>2</v>
      </c>
    </row>
    <row r="72" spans="1:129" x14ac:dyDescent="0.35">
      <c r="A72" s="125">
        <v>68</v>
      </c>
      <c r="B72" s="125">
        <v>1</v>
      </c>
      <c r="C72" s="125">
        <v>5</v>
      </c>
      <c r="D72" s="125">
        <v>34</v>
      </c>
      <c r="E72" s="125" t="s">
        <v>961</v>
      </c>
      <c r="F72" s="84" t="s">
        <v>1000</v>
      </c>
      <c r="G72" s="392" t="s">
        <v>963</v>
      </c>
      <c r="H72" s="84" t="s">
        <v>1001</v>
      </c>
      <c r="I72" s="392" t="s">
        <v>965</v>
      </c>
      <c r="K72" s="129">
        <v>78</v>
      </c>
      <c r="M72" s="397">
        <f t="shared" ca="1" si="4"/>
        <v>2</v>
      </c>
      <c r="N72" s="397" t="str">
        <f t="shared" ca="1" si="5"/>
        <v>1|8|5,1|2|5000</v>
      </c>
      <c r="O72" s="397">
        <f t="shared" ca="1" si="6"/>
        <v>4</v>
      </c>
      <c r="P72" s="397" t="str">
        <f t="shared" ca="1" si="7"/>
        <v>1|8|5,1|2|10000</v>
      </c>
      <c r="Q72" s="397">
        <f t="shared" ca="1" si="8"/>
        <v>6</v>
      </c>
      <c r="R72" s="397" t="str">
        <f t="shared" ca="1" si="9"/>
        <v>1|8|5,1|2|15000</v>
      </c>
      <c r="S72" s="397">
        <f t="shared" ca="1" si="10"/>
        <v>8</v>
      </c>
      <c r="T72" s="397" t="str">
        <f t="shared" ca="1" si="11"/>
        <v>1|8|5,1|2|20000</v>
      </c>
      <c r="U72" s="397">
        <f t="shared" ca="1" si="12"/>
        <v>10</v>
      </c>
      <c r="V72" s="397" t="str">
        <f t="shared" ca="1" si="13"/>
        <v>1|8|5,1|2|25000</v>
      </c>
      <c r="W72" s="397">
        <f t="shared" ca="1" si="14"/>
        <v>12</v>
      </c>
      <c r="X72" s="397" t="str">
        <f t="shared" ca="1" si="15"/>
        <v>1|8|5,1|2|30000</v>
      </c>
      <c r="Y72" s="397">
        <f t="shared" ca="1" si="16"/>
        <v>14</v>
      </c>
      <c r="Z72" s="397" t="str">
        <f t="shared" ca="1" si="17"/>
        <v>1|8|5,1|2|35000</v>
      </c>
      <c r="AA72" s="397">
        <f t="shared" ca="1" si="18"/>
        <v>16</v>
      </c>
      <c r="AB72" s="397" t="str">
        <f t="shared" ca="1" si="19"/>
        <v>1|8|5,1|2|40000</v>
      </c>
      <c r="AC72" s="397">
        <f t="shared" ca="1" si="20"/>
        <v>18</v>
      </c>
      <c r="AD72" s="397" t="str">
        <f t="shared" ca="1" si="21"/>
        <v>1|8|5,1|2|45000</v>
      </c>
      <c r="AE72" s="397">
        <f t="shared" ca="1" si="22"/>
        <v>20</v>
      </c>
      <c r="AF72" s="397" t="str">
        <f t="shared" ca="1" si="23"/>
        <v>1|8|5,1|2|50000</v>
      </c>
      <c r="AG72" s="397">
        <f t="shared" ca="1" si="24"/>
        <v>22</v>
      </c>
      <c r="AH72" s="397" t="str">
        <f t="shared" ca="1" si="25"/>
        <v>1|8|5,1|2|55000</v>
      </c>
      <c r="AI72" s="397">
        <f t="shared" ca="1" si="26"/>
        <v>24</v>
      </c>
      <c r="AJ72" s="397" t="str">
        <f t="shared" ca="1" si="27"/>
        <v>1|8|5,1|2|60000</v>
      </c>
      <c r="AK72" s="397">
        <f t="shared" ca="1" si="28"/>
        <v>26</v>
      </c>
      <c r="AL72" s="397" t="str">
        <f t="shared" ca="1" si="29"/>
        <v>1|8|5,1|2|65000</v>
      </c>
      <c r="AM72" s="397">
        <f t="shared" ca="1" si="30"/>
        <v>28</v>
      </c>
      <c r="AN72" s="397" t="str">
        <f t="shared" ca="1" si="31"/>
        <v>1|8|5,1|2|70000</v>
      </c>
      <c r="AO72" s="397">
        <f t="shared" ca="1" si="32"/>
        <v>30</v>
      </c>
      <c r="AP72" s="397" t="str">
        <f t="shared" ca="1" si="33"/>
        <v>1|8|5,1|2|75000</v>
      </c>
      <c r="AQ72" s="397">
        <f t="shared" ca="1" si="34"/>
        <v>32</v>
      </c>
      <c r="AR72" s="397" t="str">
        <f t="shared" ca="1" si="35"/>
        <v>1|8|5,1|2|80000</v>
      </c>
      <c r="AS72" s="397">
        <f t="shared" ca="1" si="36"/>
        <v>34</v>
      </c>
      <c r="AT72" s="397" t="str">
        <f t="shared" ca="1" si="37"/>
        <v>1|8|5,1|2|85000</v>
      </c>
      <c r="AU72" s="397">
        <f t="shared" ca="1" si="38"/>
        <v>36</v>
      </c>
      <c r="AV72" s="397" t="str">
        <f t="shared" ca="1" si="39"/>
        <v>1|8|5,1|2|90000</v>
      </c>
      <c r="AW72" s="397">
        <f t="shared" ca="1" si="40"/>
        <v>38</v>
      </c>
      <c r="AX72" s="397" t="str">
        <f t="shared" ca="1" si="41"/>
        <v>1|8|5,1|2|95000</v>
      </c>
      <c r="AY72" s="397">
        <f t="shared" ca="1" si="42"/>
        <v>40</v>
      </c>
      <c r="AZ72" s="397" t="str">
        <f t="shared" ca="1" si="43"/>
        <v>1|8|5,1|2|100000</v>
      </c>
      <c r="BA72" s="397">
        <f t="shared" ca="1" si="44"/>
        <v>42</v>
      </c>
      <c r="BB72" s="397" t="str">
        <f t="shared" ca="1" si="45"/>
        <v>1|8|5,1|2|105000</v>
      </c>
      <c r="BC72" s="397">
        <f t="shared" ca="1" si="46"/>
        <v>44</v>
      </c>
      <c r="BD72" s="397" t="str">
        <f t="shared" ca="1" si="47"/>
        <v>1|8|5,1|2|110000</v>
      </c>
      <c r="BE72" s="397">
        <f t="shared" ca="1" si="48"/>
        <v>46</v>
      </c>
      <c r="BF72" s="397" t="str">
        <f t="shared" ca="1" si="49"/>
        <v>1|8|5,1|2|115000</v>
      </c>
      <c r="BG72" s="397">
        <f t="shared" ca="1" si="50"/>
        <v>48</v>
      </c>
      <c r="BH72" s="397" t="str">
        <f t="shared" ca="1" si="51"/>
        <v>1|8|5,1|2|120000</v>
      </c>
      <c r="BI72" s="397">
        <f t="shared" ca="1" si="52"/>
        <v>50</v>
      </c>
      <c r="BJ72" s="397" t="str">
        <f t="shared" ca="1" si="53"/>
        <v>1|8|5,1|2|125000</v>
      </c>
      <c r="BK72" s="397">
        <f t="shared" ca="1" si="54"/>
        <v>0</v>
      </c>
      <c r="BL72" s="397">
        <f t="shared" ca="1" si="55"/>
        <v>0</v>
      </c>
      <c r="BM72" s="397">
        <f t="shared" ca="1" si="56"/>
        <v>0</v>
      </c>
      <c r="BN72" s="397">
        <f t="shared" ca="1" si="57"/>
        <v>0</v>
      </c>
      <c r="BO72" s="397">
        <f t="shared" ca="1" si="58"/>
        <v>0</v>
      </c>
      <c r="BP72" s="397">
        <f t="shared" ca="1" si="59"/>
        <v>0</v>
      </c>
      <c r="BQ72" s="397">
        <f t="shared" ca="1" si="60"/>
        <v>0</v>
      </c>
      <c r="BR72" s="397">
        <f t="shared" ca="1" si="61"/>
        <v>0</v>
      </c>
      <c r="BS72" s="397">
        <f t="shared" ca="1" si="62"/>
        <v>0</v>
      </c>
      <c r="BT72" s="397">
        <f t="shared" ca="1" si="63"/>
        <v>0</v>
      </c>
      <c r="BU72" s="397">
        <f t="shared" ca="1" si="64"/>
        <v>0</v>
      </c>
      <c r="BV72" s="397">
        <f t="shared" ca="1" si="65"/>
        <v>0</v>
      </c>
      <c r="BW72" s="397">
        <f t="shared" ca="1" si="66"/>
        <v>0</v>
      </c>
      <c r="BX72" s="397">
        <f t="shared" ca="1" si="67"/>
        <v>0</v>
      </c>
      <c r="BY72" s="397">
        <f t="shared" ca="1" si="68"/>
        <v>0</v>
      </c>
      <c r="BZ72" s="397">
        <f t="shared" ca="1" si="69"/>
        <v>0</v>
      </c>
      <c r="CA72" s="397">
        <f t="shared" ca="1" si="70"/>
        <v>0</v>
      </c>
      <c r="CB72" s="397">
        <f t="shared" ca="1" si="71"/>
        <v>0</v>
      </c>
      <c r="CC72" s="397">
        <f t="shared" ca="1" si="72"/>
        <v>0</v>
      </c>
      <c r="CD72" s="397">
        <f t="shared" ca="1" si="73"/>
        <v>0</v>
      </c>
      <c r="CE72" s="397">
        <f t="shared" ca="1" si="74"/>
        <v>0</v>
      </c>
      <c r="CF72" s="397">
        <f t="shared" ca="1" si="75"/>
        <v>0</v>
      </c>
      <c r="CG72" s="397">
        <f t="shared" ca="1" si="76"/>
        <v>0</v>
      </c>
      <c r="CH72" s="397">
        <f t="shared" ca="1" si="77"/>
        <v>0</v>
      </c>
      <c r="CI72" s="397">
        <f t="shared" ca="1" si="78"/>
        <v>0</v>
      </c>
      <c r="CJ72" s="397">
        <f t="shared" ca="1" si="79"/>
        <v>0</v>
      </c>
      <c r="CK72" s="397">
        <f t="shared" ca="1" si="80"/>
        <v>0</v>
      </c>
      <c r="CL72" s="397">
        <f t="shared" ca="1" si="81"/>
        <v>0</v>
      </c>
      <c r="CM72" s="397">
        <f t="shared" ca="1" si="82"/>
        <v>0</v>
      </c>
      <c r="CN72" s="397">
        <f t="shared" ca="1" si="83"/>
        <v>0</v>
      </c>
      <c r="CO72" s="397">
        <f t="shared" ca="1" si="84"/>
        <v>0</v>
      </c>
      <c r="CP72" s="397">
        <f t="shared" ca="1" si="85"/>
        <v>0</v>
      </c>
      <c r="CQ72" s="397">
        <f t="shared" ca="1" si="86"/>
        <v>0</v>
      </c>
      <c r="CR72" s="397">
        <f t="shared" ca="1" si="87"/>
        <v>0</v>
      </c>
      <c r="CS72" s="397">
        <f t="shared" ca="1" si="88"/>
        <v>0</v>
      </c>
      <c r="CT72" s="397">
        <f t="shared" ca="1" si="89"/>
        <v>0</v>
      </c>
      <c r="CU72" s="397">
        <f t="shared" ca="1" si="90"/>
        <v>0</v>
      </c>
      <c r="CV72" s="397">
        <f t="shared" ca="1" si="91"/>
        <v>0</v>
      </c>
      <c r="CW72" s="397">
        <f t="shared" ca="1" si="92"/>
        <v>0</v>
      </c>
      <c r="CX72" s="397">
        <f t="shared" ca="1" si="93"/>
        <v>0</v>
      </c>
      <c r="CY72" s="397">
        <f t="shared" ca="1" si="94"/>
        <v>0</v>
      </c>
      <c r="CZ72" s="397">
        <f t="shared" ca="1" si="95"/>
        <v>0</v>
      </c>
      <c r="DA72" s="397">
        <f t="shared" ca="1" si="96"/>
        <v>0</v>
      </c>
      <c r="DB72" s="397">
        <f t="shared" ca="1" si="97"/>
        <v>0</v>
      </c>
      <c r="DC72" s="397">
        <f t="shared" ca="1" si="98"/>
        <v>0</v>
      </c>
      <c r="DD72" s="397">
        <f t="shared" ca="1" si="99"/>
        <v>0</v>
      </c>
      <c r="DE72" s="397">
        <f t="shared" ca="1" si="100"/>
        <v>0</v>
      </c>
      <c r="DF72" s="397">
        <f t="shared" ca="1" si="101"/>
        <v>0</v>
      </c>
      <c r="DG72" s="397">
        <f t="shared" ca="1" si="102"/>
        <v>0</v>
      </c>
      <c r="DH72" s="397">
        <f t="shared" ca="1" si="103"/>
        <v>0</v>
      </c>
      <c r="DJ72" s="125" t="str">
        <f t="shared" ref="DJ72:DK72" si="146">DJ69</f>
        <v>JK</v>
      </c>
      <c r="DK72" s="125" t="str">
        <f t="shared" si="146"/>
        <v>JT</v>
      </c>
      <c r="DL72" s="393">
        <v>10</v>
      </c>
      <c r="DN72" s="84" t="s">
        <v>914</v>
      </c>
      <c r="DR72" s="40" t="s">
        <v>1545</v>
      </c>
      <c r="DS72" s="11">
        <f t="shared" si="140"/>
        <v>1</v>
      </c>
      <c r="DT72" s="11">
        <f t="shared" si="141"/>
        <v>8</v>
      </c>
      <c r="DU72" s="41">
        <v>1</v>
      </c>
      <c r="DV72" s="40" t="s">
        <v>412</v>
      </c>
      <c r="DW72" s="11">
        <f t="shared" si="142"/>
        <v>2</v>
      </c>
      <c r="DX72" s="11">
        <f t="shared" si="143"/>
        <v>1001</v>
      </c>
      <c r="DY72" s="41">
        <v>2</v>
      </c>
    </row>
    <row r="73" spans="1:129" x14ac:dyDescent="0.35">
      <c r="A73" s="125">
        <v>69</v>
      </c>
      <c r="B73" s="125">
        <v>1</v>
      </c>
      <c r="C73" s="125">
        <v>5</v>
      </c>
      <c r="D73" s="125">
        <v>34</v>
      </c>
      <c r="E73" s="125" t="s">
        <v>961</v>
      </c>
      <c r="F73" s="84" t="s">
        <v>1002</v>
      </c>
      <c r="G73" s="392" t="s">
        <v>963</v>
      </c>
      <c r="H73" s="84" t="s">
        <v>1003</v>
      </c>
      <c r="I73" s="392" t="s">
        <v>965</v>
      </c>
      <c r="K73" s="129">
        <v>79</v>
      </c>
      <c r="M73" s="397">
        <f t="shared" ref="M73:M136" ca="1" si="147">IFERROR(INDIRECT("成就验算表!"&amp;$DJ73&amp;RIGHT(M$3,LEN(M$3)-11)+4),"")</f>
        <v>2</v>
      </c>
      <c r="N73" s="397" t="str">
        <f t="shared" ref="N73:N136" ca="1" si="148">IFERROR(INDIRECT("成就验算表!"&amp;$DK73&amp;RIGHT(N$3,LEN(N$3)-12)+4),"")</f>
        <v>1|8|5,1|1|2</v>
      </c>
      <c r="O73" s="397">
        <f t="shared" ref="O73:O136" ca="1" si="149">IFERROR(INDIRECT("成就验算表!"&amp;$DJ73&amp;RIGHT(O$3,LEN(O$3)-11)+4),"")</f>
        <v>4</v>
      </c>
      <c r="P73" s="397" t="str">
        <f t="shared" ref="P73:P136" ca="1" si="150">IFERROR(INDIRECT("成就验算表!"&amp;$DK73&amp;RIGHT(P$3,LEN(P$3)-12)+4),"")</f>
        <v>1|8|5,1|1|2</v>
      </c>
      <c r="Q73" s="397">
        <f t="shared" ref="Q73:Q136" ca="1" si="151">IFERROR(INDIRECT("成就验算表!"&amp;$DJ73&amp;RIGHT(Q$3,LEN(Q$3)-11)+4),"")</f>
        <v>6</v>
      </c>
      <c r="R73" s="397" t="str">
        <f t="shared" ref="R73:R136" ca="1" si="152">IFERROR(INDIRECT("成就验算表!"&amp;$DK73&amp;RIGHT(R$3,LEN(R$3)-12)+4),"")</f>
        <v>1|8|5,1|1|3</v>
      </c>
      <c r="S73" s="397">
        <f t="shared" ref="S73:S136" ca="1" si="153">IFERROR(INDIRECT("成就验算表!"&amp;$DJ73&amp;RIGHT(S$3,LEN(S$3)-11)+4),"")</f>
        <v>8</v>
      </c>
      <c r="T73" s="397" t="str">
        <f t="shared" ref="T73:T136" ca="1" si="154">IFERROR(INDIRECT("成就验算表!"&amp;$DK73&amp;RIGHT(T$3,LEN(T$3)-12)+4),"")</f>
        <v>1|8|5,1|1|3</v>
      </c>
      <c r="U73" s="397">
        <f t="shared" ref="U73:U136" ca="1" si="155">IFERROR(INDIRECT("成就验算表!"&amp;$DJ73&amp;RIGHT(U$3,LEN(U$3)-11)+4),"")</f>
        <v>10</v>
      </c>
      <c r="V73" s="397" t="str">
        <f t="shared" ref="V73:V136" ca="1" si="156">IFERROR(INDIRECT("成就验算表!"&amp;$DK73&amp;RIGHT(V$3,LEN(V$3)-12)+4),"")</f>
        <v>1|8|5,1|1|4</v>
      </c>
      <c r="W73" s="397">
        <f t="shared" ref="W73:W136" ca="1" si="157">IFERROR(INDIRECT("成就验算表!"&amp;$DJ73&amp;RIGHT(W$3,LEN(W$3)-11)+4),"")</f>
        <v>12</v>
      </c>
      <c r="X73" s="397" t="str">
        <f t="shared" ref="X73:X136" ca="1" si="158">IFERROR(INDIRECT("成就验算表!"&amp;$DK73&amp;RIGHT(X$3,LEN(X$3)-12)+4),"")</f>
        <v>1|8|5,1|1|4</v>
      </c>
      <c r="Y73" s="397">
        <f t="shared" ref="Y73:Y136" ca="1" si="159">IFERROR(INDIRECT("成就验算表!"&amp;$DJ73&amp;RIGHT(Y$3,LEN(Y$3)-11)+4),"")</f>
        <v>14</v>
      </c>
      <c r="Z73" s="397" t="str">
        <f t="shared" ref="Z73:Z136" ca="1" si="160">IFERROR(INDIRECT("成就验算表!"&amp;$DK73&amp;RIGHT(Z$3,LEN(Z$3)-12)+4),"")</f>
        <v>1|8|5,1|1|5</v>
      </c>
      <c r="AA73" s="397">
        <f t="shared" ref="AA73:AA136" ca="1" si="161">IFERROR(INDIRECT("成就验算表!"&amp;$DJ73&amp;RIGHT(AA$3,LEN(AA$3)-11)+4),"")</f>
        <v>16</v>
      </c>
      <c r="AB73" s="397" t="str">
        <f t="shared" ref="AB73:AB136" ca="1" si="162">IFERROR(INDIRECT("成就验算表!"&amp;$DK73&amp;RIGHT(AB$3,LEN(AB$3)-12)+4),"")</f>
        <v>1|8|5,1|1|5</v>
      </c>
      <c r="AC73" s="397">
        <f t="shared" ref="AC73:AC136" ca="1" si="163">IFERROR(INDIRECT("成就验算表!"&amp;$DJ73&amp;RIGHT(AC$3,LEN(AC$3)-11)+4),"")</f>
        <v>18</v>
      </c>
      <c r="AD73" s="397" t="str">
        <f t="shared" ref="AD73:AD136" ca="1" si="164">IFERROR(INDIRECT("成就验算表!"&amp;$DK73&amp;RIGHT(AD$3,LEN(AD$3)-12)+4),"")</f>
        <v>1|8|5,1|1|6</v>
      </c>
      <c r="AE73" s="397">
        <f t="shared" ref="AE73:AE136" ca="1" si="165">IFERROR(INDIRECT("成就验算表!"&amp;$DJ73&amp;RIGHT(AE$3,LEN(AE$3)-11)+4),"")</f>
        <v>20</v>
      </c>
      <c r="AF73" s="397" t="str">
        <f t="shared" ref="AF73:AF136" ca="1" si="166">IFERROR(INDIRECT("成就验算表!"&amp;$DK73&amp;RIGHT(AF$3,LEN(AF$3)-12)+4),"")</f>
        <v>1|8|5,1|1|6</v>
      </c>
      <c r="AG73" s="397">
        <f t="shared" ref="AG73:AG136" ca="1" si="167">IFERROR(INDIRECT("成就验算表!"&amp;$DJ73&amp;RIGHT(AG$3,LEN(AG$3)-11)+4),"")</f>
        <v>22</v>
      </c>
      <c r="AH73" s="397" t="str">
        <f t="shared" ref="AH73:AH136" ca="1" si="168">IFERROR(INDIRECT("成就验算表!"&amp;$DK73&amp;RIGHT(AH$3,LEN(AH$3)-12)+4),"")</f>
        <v>1|8|5,1|1|7</v>
      </c>
      <c r="AI73" s="397">
        <f t="shared" ref="AI73:AI136" ca="1" si="169">IFERROR(INDIRECT("成就验算表!"&amp;$DJ73&amp;RIGHT(AI$3,LEN(AI$3)-11)+4),"")</f>
        <v>24</v>
      </c>
      <c r="AJ73" s="397" t="str">
        <f t="shared" ref="AJ73:AJ136" ca="1" si="170">IFERROR(INDIRECT("成就验算表!"&amp;$DK73&amp;RIGHT(AJ$3,LEN(AJ$3)-12)+4),"")</f>
        <v>1|8|5,1|1|7</v>
      </c>
      <c r="AK73" s="397">
        <f t="shared" ref="AK73:AK136" ca="1" si="171">IFERROR(INDIRECT("成就验算表!"&amp;$DJ73&amp;RIGHT(AK$3,LEN(AK$3)-11)+4),"")</f>
        <v>26</v>
      </c>
      <c r="AL73" s="397" t="str">
        <f t="shared" ref="AL73:AL136" ca="1" si="172">IFERROR(INDIRECT("成就验算表!"&amp;$DK73&amp;RIGHT(AL$3,LEN(AL$3)-12)+4),"")</f>
        <v>1|8|5,1|1|8</v>
      </c>
      <c r="AM73" s="397">
        <f t="shared" ref="AM73:AM136" ca="1" si="173">IFERROR(INDIRECT("成就验算表!"&amp;$DJ73&amp;RIGHT(AM$3,LEN(AM$3)-11)+4),"")</f>
        <v>28</v>
      </c>
      <c r="AN73" s="397" t="str">
        <f t="shared" ref="AN73:AN136" ca="1" si="174">IFERROR(INDIRECT("成就验算表!"&amp;$DK73&amp;RIGHT(AN$3,LEN(AN$3)-12)+4),"")</f>
        <v>1|8|5,1|1|8</v>
      </c>
      <c r="AO73" s="397">
        <f t="shared" ref="AO73:AO136" ca="1" si="175">IFERROR(INDIRECT("成就验算表!"&amp;$DJ73&amp;RIGHT(AO$3,LEN(AO$3)-11)+4),"")</f>
        <v>30</v>
      </c>
      <c r="AP73" s="397" t="str">
        <f t="shared" ref="AP73:AP136" ca="1" si="176">IFERROR(INDIRECT("成就验算表!"&amp;$DK73&amp;RIGHT(AP$3,LEN(AP$3)-12)+4),"")</f>
        <v>1|8|5,1|1|9</v>
      </c>
      <c r="AQ73" s="397">
        <f t="shared" ref="AQ73:AQ136" ca="1" si="177">IFERROR(INDIRECT("成就验算表!"&amp;$DJ73&amp;RIGHT(AQ$3,LEN(AQ$3)-11)+4),"")</f>
        <v>32</v>
      </c>
      <c r="AR73" s="397" t="str">
        <f t="shared" ref="AR73:AR136" ca="1" si="178">IFERROR(INDIRECT("成就验算表!"&amp;$DK73&amp;RIGHT(AR$3,LEN(AR$3)-12)+4),"")</f>
        <v>1|8|5,1|1|9</v>
      </c>
      <c r="AS73" s="397">
        <f t="shared" ref="AS73:AS136" ca="1" si="179">IFERROR(INDIRECT("成就验算表!"&amp;$DJ73&amp;RIGHT(AS$3,LEN(AS$3)-11)+4),"")</f>
        <v>34</v>
      </c>
      <c r="AT73" s="397" t="str">
        <f t="shared" ref="AT73:AT136" ca="1" si="180">IFERROR(INDIRECT("成就验算表!"&amp;$DK73&amp;RIGHT(AT$3,LEN(AT$3)-12)+4),"")</f>
        <v>1|8|5,1|1|10</v>
      </c>
      <c r="AU73" s="397">
        <f t="shared" ref="AU73:AU136" ca="1" si="181">IFERROR(INDIRECT("成就验算表!"&amp;$DJ73&amp;RIGHT(AU$3,LEN(AU$3)-11)+4),"")</f>
        <v>36</v>
      </c>
      <c r="AV73" s="397" t="str">
        <f t="shared" ref="AV73:AV136" ca="1" si="182">IFERROR(INDIRECT("成就验算表!"&amp;$DK73&amp;RIGHT(AV$3,LEN(AV$3)-12)+4),"")</f>
        <v>1|8|5,1|1|10</v>
      </c>
      <c r="AW73" s="397">
        <f t="shared" ref="AW73:AW136" ca="1" si="183">IFERROR(INDIRECT("成就验算表!"&amp;$DJ73&amp;RIGHT(AW$3,LEN(AW$3)-11)+4),"")</f>
        <v>38</v>
      </c>
      <c r="AX73" s="397" t="str">
        <f t="shared" ref="AX73:AX136" ca="1" si="184">IFERROR(INDIRECT("成就验算表!"&amp;$DK73&amp;RIGHT(AX$3,LEN(AX$3)-12)+4),"")</f>
        <v>1|8|5,1|1|11</v>
      </c>
      <c r="AY73" s="397">
        <f t="shared" ref="AY73:AY136" ca="1" si="185">IFERROR(INDIRECT("成就验算表!"&amp;$DJ73&amp;RIGHT(AY$3,LEN(AY$3)-11)+4),"")</f>
        <v>40</v>
      </c>
      <c r="AZ73" s="397" t="str">
        <f t="shared" ref="AZ73:AZ136" ca="1" si="186">IFERROR(INDIRECT("成就验算表!"&amp;$DK73&amp;RIGHT(AZ$3,LEN(AZ$3)-12)+4),"")</f>
        <v>1|8|5,1|1|11</v>
      </c>
      <c r="BA73" s="397">
        <f t="shared" ref="BA73:BA136" ca="1" si="187">IFERROR(INDIRECT("成就验算表!"&amp;$DJ73&amp;RIGHT(BA$3,LEN(BA$3)-11)+4),"")</f>
        <v>42</v>
      </c>
      <c r="BB73" s="397" t="str">
        <f t="shared" ref="BB73:BB136" ca="1" si="188">IFERROR(INDIRECT("成就验算表!"&amp;$DK73&amp;RIGHT(BB$3,LEN(BB$3)-12)+4),"")</f>
        <v>1|8|5,1|1|12</v>
      </c>
      <c r="BC73" s="397">
        <f t="shared" ref="BC73:BC136" ca="1" si="189">IFERROR(INDIRECT("成就验算表!"&amp;$DJ73&amp;RIGHT(BC$3,LEN(BC$3)-11)+4),"")</f>
        <v>44</v>
      </c>
      <c r="BD73" s="397" t="str">
        <f t="shared" ref="BD73:BD136" ca="1" si="190">IFERROR(INDIRECT("成就验算表!"&amp;$DK73&amp;RIGHT(BD$3,LEN(BD$3)-12)+4),"")</f>
        <v>1|8|5,1|1|12</v>
      </c>
      <c r="BE73" s="397">
        <f t="shared" ref="BE73:BE136" ca="1" si="191">IFERROR(INDIRECT("成就验算表!"&amp;$DJ73&amp;RIGHT(BE$3,LEN(BE$3)-11)+4),"")</f>
        <v>46</v>
      </c>
      <c r="BF73" s="397" t="str">
        <f t="shared" ref="BF73:BF136" ca="1" si="192">IFERROR(INDIRECT("成就验算表!"&amp;$DK73&amp;RIGHT(BF$3,LEN(BF$3)-12)+4),"")</f>
        <v>1|8|5,1|1|13</v>
      </c>
      <c r="BG73" s="397">
        <f t="shared" ref="BG73:BG136" ca="1" si="193">IFERROR(INDIRECT("成就验算表!"&amp;$DJ73&amp;RIGHT(BG$3,LEN(BG$3)-11)+4),"")</f>
        <v>48</v>
      </c>
      <c r="BH73" s="397" t="str">
        <f t="shared" ref="BH73:BH136" ca="1" si="194">IFERROR(INDIRECT("成就验算表!"&amp;$DK73&amp;RIGHT(BH$3,LEN(BH$3)-12)+4),"")</f>
        <v>1|8|5,1|1|13</v>
      </c>
      <c r="BI73" s="397">
        <f t="shared" ref="BI73:BI136" ca="1" si="195">IFERROR(INDIRECT("成就验算表!"&amp;$DJ73&amp;RIGHT(BI$3,LEN(BI$3)-11)+4),"")</f>
        <v>50</v>
      </c>
      <c r="BJ73" s="397" t="str">
        <f t="shared" ref="BJ73:BJ136" ca="1" si="196">IFERROR(INDIRECT("成就验算表!"&amp;$DK73&amp;RIGHT(BJ$3,LEN(BJ$3)-12)+4),"")</f>
        <v>1|8|5,1|1|14</v>
      </c>
      <c r="BK73" s="397">
        <f t="shared" ref="BK73:BK136" ca="1" si="197">IFERROR(INDIRECT("成就验算表!"&amp;$DJ73&amp;RIGHT(BK$3,LEN(BK$3)-11)+4),"")</f>
        <v>0</v>
      </c>
      <c r="BL73" s="397">
        <f t="shared" ref="BL73:BL136" ca="1" si="198">IFERROR(INDIRECT("成就验算表!"&amp;$DK73&amp;RIGHT(BL$3,LEN(BL$3)-12)+4),"")</f>
        <v>0</v>
      </c>
      <c r="BM73" s="397">
        <f t="shared" ref="BM73:BM136" ca="1" si="199">IFERROR(INDIRECT("成就验算表!"&amp;$DJ73&amp;RIGHT(BM$3,LEN(BM$3)-11)+4),"")</f>
        <v>0</v>
      </c>
      <c r="BN73" s="397">
        <f t="shared" ref="BN73:BN136" ca="1" si="200">IFERROR(INDIRECT("成就验算表!"&amp;$DK73&amp;RIGHT(BN$3,LEN(BN$3)-12)+4),"")</f>
        <v>0</v>
      </c>
      <c r="BO73" s="397">
        <f t="shared" ref="BO73:BO136" ca="1" si="201">IFERROR(INDIRECT("成就验算表!"&amp;$DJ73&amp;RIGHT(BO$3,LEN(BO$3)-11)+4),"")</f>
        <v>0</v>
      </c>
      <c r="BP73" s="397">
        <f t="shared" ref="BP73:BP136" ca="1" si="202">IFERROR(INDIRECT("成就验算表!"&amp;$DK73&amp;RIGHT(BP$3,LEN(BP$3)-12)+4),"")</f>
        <v>0</v>
      </c>
      <c r="BQ73" s="397">
        <f t="shared" ref="BQ73:BQ136" ca="1" si="203">IFERROR(INDIRECT("成就验算表!"&amp;$DJ73&amp;RIGHT(BQ$3,LEN(BQ$3)-11)+4),"")</f>
        <v>0</v>
      </c>
      <c r="BR73" s="397">
        <f t="shared" ref="BR73:BR136" ca="1" si="204">IFERROR(INDIRECT("成就验算表!"&amp;$DK73&amp;RIGHT(BR$3,LEN(BR$3)-12)+4),"")</f>
        <v>0</v>
      </c>
      <c r="BS73" s="397">
        <f t="shared" ref="BS73:BS136" ca="1" si="205">IFERROR(INDIRECT("成就验算表!"&amp;$DJ73&amp;RIGHT(BS$3,LEN(BS$3)-11)+4),"")</f>
        <v>0</v>
      </c>
      <c r="BT73" s="397">
        <f t="shared" ref="BT73:BT136" ca="1" si="206">IFERROR(INDIRECT("成就验算表!"&amp;$DK73&amp;RIGHT(BT$3,LEN(BT$3)-12)+4),"")</f>
        <v>0</v>
      </c>
      <c r="BU73" s="397">
        <f t="shared" ref="BU73:BU136" ca="1" si="207">IFERROR(INDIRECT("成就验算表!"&amp;$DJ73&amp;RIGHT(BU$3,LEN(BU$3)-11)+4),"")</f>
        <v>0</v>
      </c>
      <c r="BV73" s="397">
        <f t="shared" ref="BV73:BV136" ca="1" si="208">IFERROR(INDIRECT("成就验算表!"&amp;$DK73&amp;RIGHT(BV$3,LEN(BV$3)-12)+4),"")</f>
        <v>0</v>
      </c>
      <c r="BW73" s="397">
        <f t="shared" ref="BW73:BW136" ca="1" si="209">IFERROR(INDIRECT("成就验算表!"&amp;$DJ73&amp;RIGHT(BW$3,LEN(BW$3)-11)+4),"")</f>
        <v>0</v>
      </c>
      <c r="BX73" s="397">
        <f t="shared" ref="BX73:BX136" ca="1" si="210">IFERROR(INDIRECT("成就验算表!"&amp;$DK73&amp;RIGHT(BX$3,LEN(BX$3)-12)+4),"")</f>
        <v>0</v>
      </c>
      <c r="BY73" s="397">
        <f t="shared" ref="BY73:BY136" ca="1" si="211">IFERROR(INDIRECT("成就验算表!"&amp;$DJ73&amp;RIGHT(BY$3,LEN(BY$3)-11)+4),"")</f>
        <v>0</v>
      </c>
      <c r="BZ73" s="397">
        <f t="shared" ref="BZ73:BZ136" ca="1" si="212">IFERROR(INDIRECT("成就验算表!"&amp;$DK73&amp;RIGHT(BZ$3,LEN(BZ$3)-12)+4),"")</f>
        <v>0</v>
      </c>
      <c r="CA73" s="397">
        <f t="shared" ref="CA73:CA136" ca="1" si="213">IFERROR(INDIRECT("成就验算表!"&amp;$DJ73&amp;RIGHT(CA$3,LEN(CA$3)-11)+4),"")</f>
        <v>0</v>
      </c>
      <c r="CB73" s="397">
        <f t="shared" ref="CB73:CB136" ca="1" si="214">IFERROR(INDIRECT("成就验算表!"&amp;$DK73&amp;RIGHT(CB$3,LEN(CB$3)-12)+4),"")</f>
        <v>0</v>
      </c>
      <c r="CC73" s="397">
        <f t="shared" ref="CC73:CC136" ca="1" si="215">IFERROR(INDIRECT("成就验算表!"&amp;$DJ73&amp;RIGHT(CC$3,LEN(CC$3)-11)+4),"")</f>
        <v>0</v>
      </c>
      <c r="CD73" s="397">
        <f t="shared" ref="CD73:CD136" ca="1" si="216">IFERROR(INDIRECT("成就验算表!"&amp;$DK73&amp;RIGHT(CD$3,LEN(CD$3)-12)+4),"")</f>
        <v>0</v>
      </c>
      <c r="CE73" s="397">
        <f t="shared" ref="CE73:CE136" ca="1" si="217">IFERROR(INDIRECT("成就验算表!"&amp;$DJ73&amp;RIGHT(CE$3,LEN(CE$3)-11)+4),"")</f>
        <v>0</v>
      </c>
      <c r="CF73" s="397">
        <f t="shared" ref="CF73:CF136" ca="1" si="218">IFERROR(INDIRECT("成就验算表!"&amp;$DK73&amp;RIGHT(CF$3,LEN(CF$3)-12)+4),"")</f>
        <v>0</v>
      </c>
      <c r="CG73" s="397">
        <f t="shared" ref="CG73:CG136" ca="1" si="219">IFERROR(INDIRECT("成就验算表!"&amp;$DJ73&amp;RIGHT(CG$3,LEN(CG$3)-11)+4),"")</f>
        <v>0</v>
      </c>
      <c r="CH73" s="397">
        <f t="shared" ref="CH73:CH136" ca="1" si="220">IFERROR(INDIRECT("成就验算表!"&amp;$DK73&amp;RIGHT(CH$3,LEN(CH$3)-12)+4),"")</f>
        <v>0</v>
      </c>
      <c r="CI73" s="397">
        <f t="shared" ref="CI73:CI136" ca="1" si="221">IFERROR(INDIRECT("成就验算表!"&amp;$DJ73&amp;RIGHT(CI$3,LEN(CI$3)-11)+4),"")</f>
        <v>0</v>
      </c>
      <c r="CJ73" s="397">
        <f t="shared" ref="CJ73:CJ136" ca="1" si="222">IFERROR(INDIRECT("成就验算表!"&amp;$DK73&amp;RIGHT(CJ$3,LEN(CJ$3)-12)+4),"")</f>
        <v>0</v>
      </c>
      <c r="CK73" s="397">
        <f t="shared" ref="CK73:CK136" ca="1" si="223">IFERROR(INDIRECT("成就验算表!"&amp;$DJ73&amp;RIGHT(CK$3,LEN(CK$3)-11)+4),"")</f>
        <v>0</v>
      </c>
      <c r="CL73" s="397">
        <f t="shared" ref="CL73:CL136" ca="1" si="224">IFERROR(INDIRECT("成就验算表!"&amp;$DK73&amp;RIGHT(CL$3,LEN(CL$3)-12)+4),"")</f>
        <v>0</v>
      </c>
      <c r="CM73" s="397">
        <f t="shared" ref="CM73:CM136" ca="1" si="225">IFERROR(INDIRECT("成就验算表!"&amp;$DJ73&amp;RIGHT(CM$3,LEN(CM$3)-11)+4),"")</f>
        <v>0</v>
      </c>
      <c r="CN73" s="397">
        <f t="shared" ref="CN73:CN136" ca="1" si="226">IFERROR(INDIRECT("成就验算表!"&amp;$DK73&amp;RIGHT(CN$3,LEN(CN$3)-12)+4),"")</f>
        <v>0</v>
      </c>
      <c r="CO73" s="397">
        <f t="shared" ref="CO73:CO136" ca="1" si="227">IFERROR(INDIRECT("成就验算表!"&amp;$DJ73&amp;RIGHT(CO$3,LEN(CO$3)-11)+4),"")</f>
        <v>0</v>
      </c>
      <c r="CP73" s="397">
        <f t="shared" ref="CP73:CP136" ca="1" si="228">IFERROR(INDIRECT("成就验算表!"&amp;$DK73&amp;RIGHT(CP$3,LEN(CP$3)-12)+4),"")</f>
        <v>0</v>
      </c>
      <c r="CQ73" s="397">
        <f t="shared" ref="CQ73:CQ136" ca="1" si="229">IFERROR(INDIRECT("成就验算表!"&amp;$DJ73&amp;RIGHT(CQ$3,LEN(CQ$3)-11)+4),"")</f>
        <v>0</v>
      </c>
      <c r="CR73" s="397">
        <f t="shared" ref="CR73:CR136" ca="1" si="230">IFERROR(INDIRECT("成就验算表!"&amp;$DK73&amp;RIGHT(CR$3,LEN(CR$3)-12)+4),"")</f>
        <v>0</v>
      </c>
      <c r="CS73" s="397">
        <f t="shared" ref="CS73:CS136" ca="1" si="231">IFERROR(INDIRECT("成就验算表!"&amp;$DJ73&amp;RIGHT(CS$3,LEN(CS$3)-11)+4),"")</f>
        <v>0</v>
      </c>
      <c r="CT73" s="397">
        <f t="shared" ref="CT73:CT136" ca="1" si="232">IFERROR(INDIRECT("成就验算表!"&amp;$DK73&amp;RIGHT(CT$3,LEN(CT$3)-12)+4),"")</f>
        <v>0</v>
      </c>
      <c r="CU73" s="397">
        <f t="shared" ref="CU73:CU136" ca="1" si="233">IFERROR(INDIRECT("成就验算表!"&amp;$DJ73&amp;RIGHT(CU$3,LEN(CU$3)-11)+4),"")</f>
        <v>0</v>
      </c>
      <c r="CV73" s="397">
        <f t="shared" ref="CV73:CV136" ca="1" si="234">IFERROR(INDIRECT("成就验算表!"&amp;$DK73&amp;RIGHT(CV$3,LEN(CV$3)-12)+4),"")</f>
        <v>0</v>
      </c>
      <c r="CW73" s="397">
        <f t="shared" ref="CW73:CW136" ca="1" si="235">IFERROR(INDIRECT("成就验算表!"&amp;$DJ73&amp;RIGHT(CW$3,LEN(CW$3)-11)+4),"")</f>
        <v>0</v>
      </c>
      <c r="CX73" s="397">
        <f t="shared" ref="CX73:CX136" ca="1" si="236">IFERROR(INDIRECT("成就验算表!"&amp;$DK73&amp;RIGHT(CX$3,LEN(CX$3)-12)+4),"")</f>
        <v>0</v>
      </c>
      <c r="CY73" s="397">
        <f t="shared" ref="CY73:CY136" ca="1" si="237">IFERROR(INDIRECT("成就验算表!"&amp;$DJ73&amp;RIGHT(CY$3,LEN(CY$3)-11)+4),"")</f>
        <v>0</v>
      </c>
      <c r="CZ73" s="397">
        <f t="shared" ref="CZ73:CZ136" ca="1" si="238">IFERROR(INDIRECT("成就验算表!"&amp;$DK73&amp;RIGHT(CZ$3,LEN(CZ$3)-12)+4),"")</f>
        <v>0</v>
      </c>
      <c r="DA73" s="397">
        <f t="shared" ref="DA73:DA136" ca="1" si="239">IFERROR(INDIRECT("成就验算表!"&amp;$DJ73&amp;RIGHT(DA$3,LEN(DA$3)-11)+4),"")</f>
        <v>0</v>
      </c>
      <c r="DB73" s="397">
        <f t="shared" ref="DB73:DB136" ca="1" si="240">IFERROR(INDIRECT("成就验算表!"&amp;$DK73&amp;RIGHT(DB$3,LEN(DB$3)-12)+4),"")</f>
        <v>0</v>
      </c>
      <c r="DC73" s="397">
        <f t="shared" ref="DC73:DC136" ca="1" si="241">IFERROR(INDIRECT("成就验算表!"&amp;$DJ73&amp;RIGHT(DC$3,LEN(DC$3)-11)+4),"")</f>
        <v>0</v>
      </c>
      <c r="DD73" s="397">
        <f t="shared" ref="DD73:DD136" ca="1" si="242">IFERROR(INDIRECT("成就验算表!"&amp;$DK73&amp;RIGHT(DD$3,LEN(DD$3)-12)+4),"")</f>
        <v>0</v>
      </c>
      <c r="DE73" s="397">
        <f t="shared" ref="DE73:DE136" ca="1" si="243">IFERROR(INDIRECT("成就验算表!"&amp;$DJ73&amp;RIGHT(DE$3,LEN(DE$3)-11)+4),"")</f>
        <v>0</v>
      </c>
      <c r="DF73" s="397">
        <f t="shared" ref="DF73:DF136" ca="1" si="244">IFERROR(INDIRECT("成就验算表!"&amp;$DK73&amp;RIGHT(DF$3,LEN(DF$3)-12)+4),"")</f>
        <v>0</v>
      </c>
      <c r="DG73" s="397">
        <f t="shared" ref="DG73:DG136" ca="1" si="245">IFERROR(INDIRECT("成就验算表!"&amp;$DJ73&amp;RIGHT(DG$3,LEN(DG$3)-11)+4),"")</f>
        <v>0</v>
      </c>
      <c r="DH73" s="397">
        <f t="shared" ref="DH73:DH136" ca="1" si="246">IFERROR(INDIRECT("成就验算表!"&amp;$DK73&amp;RIGHT(DH$3,LEN(DH$3)-12)+4),"")</f>
        <v>0</v>
      </c>
      <c r="DJ73" s="125" t="str">
        <f t="shared" ref="DJ73:DK73" si="247">DJ70</f>
        <v>JV</v>
      </c>
      <c r="DK73" s="125" t="str">
        <f t="shared" si="247"/>
        <v>KE</v>
      </c>
      <c r="DL73" s="393">
        <v>10</v>
      </c>
      <c r="DN73" s="84" t="s">
        <v>914</v>
      </c>
      <c r="DR73" s="40" t="s">
        <v>1543</v>
      </c>
      <c r="DS73" s="11">
        <f t="shared" si="140"/>
        <v>1</v>
      </c>
      <c r="DT73" s="11">
        <f t="shared" si="141"/>
        <v>8</v>
      </c>
      <c r="DU73" s="41">
        <v>1</v>
      </c>
      <c r="DV73" s="40" t="s">
        <v>412</v>
      </c>
      <c r="DW73" s="11">
        <f t="shared" si="142"/>
        <v>2</v>
      </c>
      <c r="DX73" s="11">
        <f t="shared" si="143"/>
        <v>1001</v>
      </c>
      <c r="DY73" s="41">
        <v>2</v>
      </c>
    </row>
    <row r="74" spans="1:129" x14ac:dyDescent="0.35">
      <c r="A74" s="125">
        <v>70</v>
      </c>
      <c r="B74" s="125">
        <v>1</v>
      </c>
      <c r="C74" s="125">
        <v>5</v>
      </c>
      <c r="D74" s="125">
        <v>34</v>
      </c>
      <c r="E74" s="125" t="s">
        <v>961</v>
      </c>
      <c r="F74" s="84" t="s">
        <v>1004</v>
      </c>
      <c r="G74" s="392" t="s">
        <v>963</v>
      </c>
      <c r="H74" s="84" t="s">
        <v>1005</v>
      </c>
      <c r="I74" s="392" t="s">
        <v>965</v>
      </c>
      <c r="K74" s="129">
        <v>80</v>
      </c>
      <c r="M74" s="397">
        <f t="shared" ca="1" si="147"/>
        <v>2</v>
      </c>
      <c r="N74" s="397" t="str">
        <f t="shared" ca="1" si="148"/>
        <v>1|8|5,2|1003|2</v>
      </c>
      <c r="O74" s="397">
        <f t="shared" ca="1" si="149"/>
        <v>4</v>
      </c>
      <c r="P74" s="397" t="str">
        <f t="shared" ca="1" si="150"/>
        <v>1|8|5,2|1003|2</v>
      </c>
      <c r="Q74" s="397">
        <f t="shared" ca="1" si="151"/>
        <v>6</v>
      </c>
      <c r="R74" s="397" t="str">
        <f t="shared" ca="1" si="152"/>
        <v>1|8|5,2|1003|2</v>
      </c>
      <c r="S74" s="397">
        <f t="shared" ca="1" si="153"/>
        <v>8</v>
      </c>
      <c r="T74" s="397" t="str">
        <f t="shared" ca="1" si="154"/>
        <v>1|8|5,2|1003|2</v>
      </c>
      <c r="U74" s="397">
        <f t="shared" ca="1" si="155"/>
        <v>10</v>
      </c>
      <c r="V74" s="397" t="str">
        <f t="shared" ca="1" si="156"/>
        <v>1|8|5,2|1003|2</v>
      </c>
      <c r="W74" s="397">
        <f t="shared" ca="1" si="157"/>
        <v>12</v>
      </c>
      <c r="X74" s="397" t="str">
        <f t="shared" ca="1" si="158"/>
        <v>1|8|5,2|1003|3</v>
      </c>
      <c r="Y74" s="397">
        <f t="shared" ca="1" si="159"/>
        <v>14</v>
      </c>
      <c r="Z74" s="397" t="str">
        <f t="shared" ca="1" si="160"/>
        <v>1|8|5,2|1003|3</v>
      </c>
      <c r="AA74" s="397">
        <f t="shared" ca="1" si="161"/>
        <v>16</v>
      </c>
      <c r="AB74" s="397" t="str">
        <f t="shared" ca="1" si="162"/>
        <v>1|8|5,2|1003|3</v>
      </c>
      <c r="AC74" s="397">
        <f t="shared" ca="1" si="163"/>
        <v>18</v>
      </c>
      <c r="AD74" s="397" t="str">
        <f t="shared" ca="1" si="164"/>
        <v>1|8|5,2|1003|3</v>
      </c>
      <c r="AE74" s="397">
        <f t="shared" ca="1" si="165"/>
        <v>20</v>
      </c>
      <c r="AF74" s="397" t="str">
        <f t="shared" ca="1" si="166"/>
        <v>1|8|5,2|1003|3</v>
      </c>
      <c r="AG74" s="397">
        <f t="shared" ca="1" si="167"/>
        <v>22</v>
      </c>
      <c r="AH74" s="397" t="str">
        <f t="shared" ca="1" si="168"/>
        <v>1|8|5,2|1003|4</v>
      </c>
      <c r="AI74" s="397">
        <f t="shared" ca="1" si="169"/>
        <v>24</v>
      </c>
      <c r="AJ74" s="397" t="str">
        <f t="shared" ca="1" si="170"/>
        <v>1|8|5,2|1003|4</v>
      </c>
      <c r="AK74" s="397">
        <f t="shared" ca="1" si="171"/>
        <v>26</v>
      </c>
      <c r="AL74" s="397" t="str">
        <f t="shared" ca="1" si="172"/>
        <v>1|8|5,2|1003|4</v>
      </c>
      <c r="AM74" s="397">
        <f t="shared" ca="1" si="173"/>
        <v>28</v>
      </c>
      <c r="AN74" s="397" t="str">
        <f t="shared" ca="1" si="174"/>
        <v>1|8|5,2|1003|4</v>
      </c>
      <c r="AO74" s="397">
        <f t="shared" ca="1" si="175"/>
        <v>30</v>
      </c>
      <c r="AP74" s="397" t="str">
        <f t="shared" ca="1" si="176"/>
        <v>1|8|5,2|1003|4</v>
      </c>
      <c r="AQ74" s="397">
        <f t="shared" ca="1" si="177"/>
        <v>32</v>
      </c>
      <c r="AR74" s="397" t="str">
        <f t="shared" ca="1" si="178"/>
        <v>1|8|5,2|1003|5</v>
      </c>
      <c r="AS74" s="397">
        <f t="shared" ca="1" si="179"/>
        <v>34</v>
      </c>
      <c r="AT74" s="397" t="str">
        <f t="shared" ca="1" si="180"/>
        <v>1|8|5,2|1003|5</v>
      </c>
      <c r="AU74" s="397">
        <f t="shared" ca="1" si="181"/>
        <v>36</v>
      </c>
      <c r="AV74" s="397" t="str">
        <f t="shared" ca="1" si="182"/>
        <v>1|8|5,2|1003|5</v>
      </c>
      <c r="AW74" s="397">
        <f t="shared" ca="1" si="183"/>
        <v>38</v>
      </c>
      <c r="AX74" s="397" t="str">
        <f t="shared" ca="1" si="184"/>
        <v>1|8|5,2|1003|5</v>
      </c>
      <c r="AY74" s="397">
        <f t="shared" ca="1" si="185"/>
        <v>40</v>
      </c>
      <c r="AZ74" s="397" t="str">
        <f t="shared" ca="1" si="186"/>
        <v>1|8|5,2|1003|5</v>
      </c>
      <c r="BA74" s="397">
        <f t="shared" ca="1" si="187"/>
        <v>42</v>
      </c>
      <c r="BB74" s="397" t="str">
        <f t="shared" ca="1" si="188"/>
        <v>1|8|5,2|1003|6</v>
      </c>
      <c r="BC74" s="397">
        <f t="shared" ca="1" si="189"/>
        <v>44</v>
      </c>
      <c r="BD74" s="397" t="str">
        <f t="shared" ca="1" si="190"/>
        <v>1|8|5,2|1003|6</v>
      </c>
      <c r="BE74" s="397">
        <f t="shared" ca="1" si="191"/>
        <v>46</v>
      </c>
      <c r="BF74" s="397" t="str">
        <f t="shared" ca="1" si="192"/>
        <v>1|8|5,2|1003|6</v>
      </c>
      <c r="BG74" s="397">
        <f t="shared" ca="1" si="193"/>
        <v>48</v>
      </c>
      <c r="BH74" s="397" t="str">
        <f t="shared" ca="1" si="194"/>
        <v>1|8|5,2|1003|6</v>
      </c>
      <c r="BI74" s="397">
        <f t="shared" ca="1" si="195"/>
        <v>50</v>
      </c>
      <c r="BJ74" s="397" t="str">
        <f t="shared" ca="1" si="196"/>
        <v>1|8|5,2|1003|6</v>
      </c>
      <c r="BK74" s="397">
        <f t="shared" ca="1" si="197"/>
        <v>0</v>
      </c>
      <c r="BL74" s="397">
        <f t="shared" ca="1" si="198"/>
        <v>0</v>
      </c>
      <c r="BM74" s="397">
        <f t="shared" ca="1" si="199"/>
        <v>0</v>
      </c>
      <c r="BN74" s="397">
        <f t="shared" ca="1" si="200"/>
        <v>0</v>
      </c>
      <c r="BO74" s="397">
        <f t="shared" ca="1" si="201"/>
        <v>0</v>
      </c>
      <c r="BP74" s="397">
        <f t="shared" ca="1" si="202"/>
        <v>0</v>
      </c>
      <c r="BQ74" s="397">
        <f t="shared" ca="1" si="203"/>
        <v>0</v>
      </c>
      <c r="BR74" s="397">
        <f t="shared" ca="1" si="204"/>
        <v>0</v>
      </c>
      <c r="BS74" s="397">
        <f t="shared" ca="1" si="205"/>
        <v>0</v>
      </c>
      <c r="BT74" s="397">
        <f t="shared" ca="1" si="206"/>
        <v>0</v>
      </c>
      <c r="BU74" s="397">
        <f t="shared" ca="1" si="207"/>
        <v>0</v>
      </c>
      <c r="BV74" s="397">
        <f t="shared" ca="1" si="208"/>
        <v>0</v>
      </c>
      <c r="BW74" s="397">
        <f t="shared" ca="1" si="209"/>
        <v>0</v>
      </c>
      <c r="BX74" s="397">
        <f t="shared" ca="1" si="210"/>
        <v>0</v>
      </c>
      <c r="BY74" s="397">
        <f t="shared" ca="1" si="211"/>
        <v>0</v>
      </c>
      <c r="BZ74" s="397">
        <f t="shared" ca="1" si="212"/>
        <v>0</v>
      </c>
      <c r="CA74" s="397">
        <f t="shared" ca="1" si="213"/>
        <v>0</v>
      </c>
      <c r="CB74" s="397">
        <f t="shared" ca="1" si="214"/>
        <v>0</v>
      </c>
      <c r="CC74" s="397">
        <f t="shared" ca="1" si="215"/>
        <v>0</v>
      </c>
      <c r="CD74" s="397">
        <f t="shared" ca="1" si="216"/>
        <v>0</v>
      </c>
      <c r="CE74" s="397">
        <f t="shared" ca="1" si="217"/>
        <v>0</v>
      </c>
      <c r="CF74" s="397">
        <f t="shared" ca="1" si="218"/>
        <v>0</v>
      </c>
      <c r="CG74" s="397">
        <f t="shared" ca="1" si="219"/>
        <v>0</v>
      </c>
      <c r="CH74" s="397">
        <f t="shared" ca="1" si="220"/>
        <v>0</v>
      </c>
      <c r="CI74" s="397">
        <f t="shared" ca="1" si="221"/>
        <v>0</v>
      </c>
      <c r="CJ74" s="397">
        <f t="shared" ca="1" si="222"/>
        <v>0</v>
      </c>
      <c r="CK74" s="397">
        <f t="shared" ca="1" si="223"/>
        <v>0</v>
      </c>
      <c r="CL74" s="397">
        <f t="shared" ca="1" si="224"/>
        <v>0</v>
      </c>
      <c r="CM74" s="397">
        <f t="shared" ca="1" si="225"/>
        <v>0</v>
      </c>
      <c r="CN74" s="397">
        <f t="shared" ca="1" si="226"/>
        <v>0</v>
      </c>
      <c r="CO74" s="397">
        <f t="shared" ca="1" si="227"/>
        <v>0</v>
      </c>
      <c r="CP74" s="397">
        <f t="shared" ca="1" si="228"/>
        <v>0</v>
      </c>
      <c r="CQ74" s="397">
        <f t="shared" ca="1" si="229"/>
        <v>0</v>
      </c>
      <c r="CR74" s="397">
        <f t="shared" ca="1" si="230"/>
        <v>0</v>
      </c>
      <c r="CS74" s="397">
        <f t="shared" ca="1" si="231"/>
        <v>0</v>
      </c>
      <c r="CT74" s="397">
        <f t="shared" ca="1" si="232"/>
        <v>0</v>
      </c>
      <c r="CU74" s="397">
        <f t="shared" ca="1" si="233"/>
        <v>0</v>
      </c>
      <c r="CV74" s="397">
        <f t="shared" ca="1" si="234"/>
        <v>0</v>
      </c>
      <c r="CW74" s="397">
        <f t="shared" ca="1" si="235"/>
        <v>0</v>
      </c>
      <c r="CX74" s="397">
        <f t="shared" ca="1" si="236"/>
        <v>0</v>
      </c>
      <c r="CY74" s="397">
        <f t="shared" ca="1" si="237"/>
        <v>0</v>
      </c>
      <c r="CZ74" s="397">
        <f t="shared" ca="1" si="238"/>
        <v>0</v>
      </c>
      <c r="DA74" s="397">
        <f t="shared" ca="1" si="239"/>
        <v>0</v>
      </c>
      <c r="DB74" s="397">
        <f t="shared" ca="1" si="240"/>
        <v>0</v>
      </c>
      <c r="DC74" s="397">
        <f t="shared" ca="1" si="241"/>
        <v>0</v>
      </c>
      <c r="DD74" s="397">
        <f t="shared" ca="1" si="242"/>
        <v>0</v>
      </c>
      <c r="DE74" s="397">
        <f t="shared" ca="1" si="243"/>
        <v>0</v>
      </c>
      <c r="DF74" s="397">
        <f t="shared" ca="1" si="244"/>
        <v>0</v>
      </c>
      <c r="DG74" s="397">
        <f t="shared" ca="1" si="245"/>
        <v>0</v>
      </c>
      <c r="DH74" s="397">
        <f t="shared" ca="1" si="246"/>
        <v>0</v>
      </c>
      <c r="DJ74" s="125" t="str">
        <f t="shared" ref="DJ74:DK74" si="248">DJ71</f>
        <v>KG</v>
      </c>
      <c r="DK74" s="125" t="str">
        <f t="shared" si="248"/>
        <v>KP</v>
      </c>
      <c r="DL74" s="393">
        <v>10</v>
      </c>
      <c r="DN74" s="84" t="s">
        <v>914</v>
      </c>
      <c r="DR74" s="40" t="s">
        <v>1544</v>
      </c>
      <c r="DS74" s="11">
        <f t="shared" si="140"/>
        <v>1</v>
      </c>
      <c r="DT74" s="11">
        <f t="shared" si="141"/>
        <v>8</v>
      </c>
      <c r="DU74" s="41">
        <v>1</v>
      </c>
      <c r="DV74" s="40" t="s">
        <v>412</v>
      </c>
      <c r="DW74" s="11">
        <f t="shared" si="142"/>
        <v>2</v>
      </c>
      <c r="DX74" s="11">
        <f t="shared" si="143"/>
        <v>1001</v>
      </c>
      <c r="DY74" s="41">
        <v>2</v>
      </c>
    </row>
    <row r="75" spans="1:129" x14ac:dyDescent="0.35">
      <c r="A75" s="125">
        <v>71</v>
      </c>
      <c r="B75" s="125">
        <v>1</v>
      </c>
      <c r="C75" s="125">
        <v>5</v>
      </c>
      <c r="D75" s="125">
        <v>34</v>
      </c>
      <c r="E75" s="125" t="s">
        <v>961</v>
      </c>
      <c r="F75" s="84" t="s">
        <v>1006</v>
      </c>
      <c r="G75" s="392" t="s">
        <v>963</v>
      </c>
      <c r="H75" s="84" t="s">
        <v>1007</v>
      </c>
      <c r="I75" s="392" t="s">
        <v>965</v>
      </c>
      <c r="K75" s="129">
        <v>81</v>
      </c>
      <c r="M75" s="397">
        <f t="shared" ca="1" si="147"/>
        <v>2</v>
      </c>
      <c r="N75" s="397" t="str">
        <f t="shared" ca="1" si="148"/>
        <v>1|8|5,1|2|5000</v>
      </c>
      <c r="O75" s="397">
        <f t="shared" ca="1" si="149"/>
        <v>4</v>
      </c>
      <c r="P75" s="397" t="str">
        <f t="shared" ca="1" si="150"/>
        <v>1|8|5,1|2|10000</v>
      </c>
      <c r="Q75" s="397">
        <f t="shared" ca="1" si="151"/>
        <v>6</v>
      </c>
      <c r="R75" s="397" t="str">
        <f t="shared" ca="1" si="152"/>
        <v>1|8|5,1|2|15000</v>
      </c>
      <c r="S75" s="397">
        <f t="shared" ca="1" si="153"/>
        <v>8</v>
      </c>
      <c r="T75" s="397" t="str">
        <f t="shared" ca="1" si="154"/>
        <v>1|8|5,1|2|20000</v>
      </c>
      <c r="U75" s="397">
        <f t="shared" ca="1" si="155"/>
        <v>10</v>
      </c>
      <c r="V75" s="397" t="str">
        <f t="shared" ca="1" si="156"/>
        <v>1|8|5,1|2|25000</v>
      </c>
      <c r="W75" s="397">
        <f t="shared" ca="1" si="157"/>
        <v>12</v>
      </c>
      <c r="X75" s="397" t="str">
        <f t="shared" ca="1" si="158"/>
        <v>1|8|5,1|2|30000</v>
      </c>
      <c r="Y75" s="397">
        <f t="shared" ca="1" si="159"/>
        <v>14</v>
      </c>
      <c r="Z75" s="397" t="str">
        <f t="shared" ca="1" si="160"/>
        <v>1|8|5,1|2|35000</v>
      </c>
      <c r="AA75" s="397">
        <f t="shared" ca="1" si="161"/>
        <v>16</v>
      </c>
      <c r="AB75" s="397" t="str">
        <f t="shared" ca="1" si="162"/>
        <v>1|8|5,1|2|40000</v>
      </c>
      <c r="AC75" s="397">
        <f t="shared" ca="1" si="163"/>
        <v>18</v>
      </c>
      <c r="AD75" s="397" t="str">
        <f t="shared" ca="1" si="164"/>
        <v>1|8|5,1|2|45000</v>
      </c>
      <c r="AE75" s="397">
        <f t="shared" ca="1" si="165"/>
        <v>20</v>
      </c>
      <c r="AF75" s="397" t="str">
        <f t="shared" ca="1" si="166"/>
        <v>1|8|5,1|2|50000</v>
      </c>
      <c r="AG75" s="397">
        <f t="shared" ca="1" si="167"/>
        <v>22</v>
      </c>
      <c r="AH75" s="397" t="str">
        <f t="shared" ca="1" si="168"/>
        <v>1|8|5,1|2|55000</v>
      </c>
      <c r="AI75" s="397">
        <f t="shared" ca="1" si="169"/>
        <v>24</v>
      </c>
      <c r="AJ75" s="397" t="str">
        <f t="shared" ca="1" si="170"/>
        <v>1|8|5,1|2|60000</v>
      </c>
      <c r="AK75" s="397">
        <f t="shared" ca="1" si="171"/>
        <v>26</v>
      </c>
      <c r="AL75" s="397" t="str">
        <f t="shared" ca="1" si="172"/>
        <v>1|8|5,1|2|65000</v>
      </c>
      <c r="AM75" s="397">
        <f t="shared" ca="1" si="173"/>
        <v>28</v>
      </c>
      <c r="AN75" s="397" t="str">
        <f t="shared" ca="1" si="174"/>
        <v>1|8|5,1|2|70000</v>
      </c>
      <c r="AO75" s="397">
        <f t="shared" ca="1" si="175"/>
        <v>30</v>
      </c>
      <c r="AP75" s="397" t="str">
        <f t="shared" ca="1" si="176"/>
        <v>1|8|5,1|2|75000</v>
      </c>
      <c r="AQ75" s="397">
        <f t="shared" ca="1" si="177"/>
        <v>32</v>
      </c>
      <c r="AR75" s="397" t="str">
        <f t="shared" ca="1" si="178"/>
        <v>1|8|5,1|2|80000</v>
      </c>
      <c r="AS75" s="397">
        <f t="shared" ca="1" si="179"/>
        <v>34</v>
      </c>
      <c r="AT75" s="397" t="str">
        <f t="shared" ca="1" si="180"/>
        <v>1|8|5,1|2|85000</v>
      </c>
      <c r="AU75" s="397">
        <f t="shared" ca="1" si="181"/>
        <v>36</v>
      </c>
      <c r="AV75" s="397" t="str">
        <f t="shared" ca="1" si="182"/>
        <v>1|8|5,1|2|90000</v>
      </c>
      <c r="AW75" s="397">
        <f t="shared" ca="1" si="183"/>
        <v>38</v>
      </c>
      <c r="AX75" s="397" t="str">
        <f t="shared" ca="1" si="184"/>
        <v>1|8|5,1|2|95000</v>
      </c>
      <c r="AY75" s="397">
        <f t="shared" ca="1" si="185"/>
        <v>40</v>
      </c>
      <c r="AZ75" s="397" t="str">
        <f t="shared" ca="1" si="186"/>
        <v>1|8|5,1|2|100000</v>
      </c>
      <c r="BA75" s="397">
        <f t="shared" ca="1" si="187"/>
        <v>42</v>
      </c>
      <c r="BB75" s="397" t="str">
        <f t="shared" ca="1" si="188"/>
        <v>1|8|5,1|2|105000</v>
      </c>
      <c r="BC75" s="397">
        <f t="shared" ca="1" si="189"/>
        <v>44</v>
      </c>
      <c r="BD75" s="397" t="str">
        <f t="shared" ca="1" si="190"/>
        <v>1|8|5,1|2|110000</v>
      </c>
      <c r="BE75" s="397">
        <f t="shared" ca="1" si="191"/>
        <v>46</v>
      </c>
      <c r="BF75" s="397" t="str">
        <f t="shared" ca="1" si="192"/>
        <v>1|8|5,1|2|115000</v>
      </c>
      <c r="BG75" s="397">
        <f t="shared" ca="1" si="193"/>
        <v>48</v>
      </c>
      <c r="BH75" s="397" t="str">
        <f t="shared" ca="1" si="194"/>
        <v>1|8|5,1|2|120000</v>
      </c>
      <c r="BI75" s="397">
        <f t="shared" ca="1" si="195"/>
        <v>50</v>
      </c>
      <c r="BJ75" s="397" t="str">
        <f t="shared" ca="1" si="196"/>
        <v>1|8|5,1|2|125000</v>
      </c>
      <c r="BK75" s="397">
        <f t="shared" ca="1" si="197"/>
        <v>0</v>
      </c>
      <c r="BL75" s="397">
        <f t="shared" ca="1" si="198"/>
        <v>0</v>
      </c>
      <c r="BM75" s="397">
        <f t="shared" ca="1" si="199"/>
        <v>0</v>
      </c>
      <c r="BN75" s="397">
        <f t="shared" ca="1" si="200"/>
        <v>0</v>
      </c>
      <c r="BO75" s="397">
        <f t="shared" ca="1" si="201"/>
        <v>0</v>
      </c>
      <c r="BP75" s="397">
        <f t="shared" ca="1" si="202"/>
        <v>0</v>
      </c>
      <c r="BQ75" s="397">
        <f t="shared" ca="1" si="203"/>
        <v>0</v>
      </c>
      <c r="BR75" s="397">
        <f t="shared" ca="1" si="204"/>
        <v>0</v>
      </c>
      <c r="BS75" s="397">
        <f t="shared" ca="1" si="205"/>
        <v>0</v>
      </c>
      <c r="BT75" s="397">
        <f t="shared" ca="1" si="206"/>
        <v>0</v>
      </c>
      <c r="BU75" s="397">
        <f t="shared" ca="1" si="207"/>
        <v>0</v>
      </c>
      <c r="BV75" s="397">
        <f t="shared" ca="1" si="208"/>
        <v>0</v>
      </c>
      <c r="BW75" s="397">
        <f t="shared" ca="1" si="209"/>
        <v>0</v>
      </c>
      <c r="BX75" s="397">
        <f t="shared" ca="1" si="210"/>
        <v>0</v>
      </c>
      <c r="BY75" s="397">
        <f t="shared" ca="1" si="211"/>
        <v>0</v>
      </c>
      <c r="BZ75" s="397">
        <f t="shared" ca="1" si="212"/>
        <v>0</v>
      </c>
      <c r="CA75" s="397">
        <f t="shared" ca="1" si="213"/>
        <v>0</v>
      </c>
      <c r="CB75" s="397">
        <f t="shared" ca="1" si="214"/>
        <v>0</v>
      </c>
      <c r="CC75" s="397">
        <f t="shared" ca="1" si="215"/>
        <v>0</v>
      </c>
      <c r="CD75" s="397">
        <f t="shared" ca="1" si="216"/>
        <v>0</v>
      </c>
      <c r="CE75" s="397">
        <f t="shared" ca="1" si="217"/>
        <v>0</v>
      </c>
      <c r="CF75" s="397">
        <f t="shared" ca="1" si="218"/>
        <v>0</v>
      </c>
      <c r="CG75" s="397">
        <f t="shared" ca="1" si="219"/>
        <v>0</v>
      </c>
      <c r="CH75" s="397">
        <f t="shared" ca="1" si="220"/>
        <v>0</v>
      </c>
      <c r="CI75" s="397">
        <f t="shared" ca="1" si="221"/>
        <v>0</v>
      </c>
      <c r="CJ75" s="397">
        <f t="shared" ca="1" si="222"/>
        <v>0</v>
      </c>
      <c r="CK75" s="397">
        <f t="shared" ca="1" si="223"/>
        <v>0</v>
      </c>
      <c r="CL75" s="397">
        <f t="shared" ca="1" si="224"/>
        <v>0</v>
      </c>
      <c r="CM75" s="397">
        <f t="shared" ca="1" si="225"/>
        <v>0</v>
      </c>
      <c r="CN75" s="397">
        <f t="shared" ca="1" si="226"/>
        <v>0</v>
      </c>
      <c r="CO75" s="397">
        <f t="shared" ca="1" si="227"/>
        <v>0</v>
      </c>
      <c r="CP75" s="397">
        <f t="shared" ca="1" si="228"/>
        <v>0</v>
      </c>
      <c r="CQ75" s="397">
        <f t="shared" ca="1" si="229"/>
        <v>0</v>
      </c>
      <c r="CR75" s="397">
        <f t="shared" ca="1" si="230"/>
        <v>0</v>
      </c>
      <c r="CS75" s="397">
        <f t="shared" ca="1" si="231"/>
        <v>0</v>
      </c>
      <c r="CT75" s="397">
        <f t="shared" ca="1" si="232"/>
        <v>0</v>
      </c>
      <c r="CU75" s="397">
        <f t="shared" ca="1" si="233"/>
        <v>0</v>
      </c>
      <c r="CV75" s="397">
        <f t="shared" ca="1" si="234"/>
        <v>0</v>
      </c>
      <c r="CW75" s="397">
        <f t="shared" ca="1" si="235"/>
        <v>0</v>
      </c>
      <c r="CX75" s="397">
        <f t="shared" ca="1" si="236"/>
        <v>0</v>
      </c>
      <c r="CY75" s="397">
        <f t="shared" ca="1" si="237"/>
        <v>0</v>
      </c>
      <c r="CZ75" s="397">
        <f t="shared" ca="1" si="238"/>
        <v>0</v>
      </c>
      <c r="DA75" s="397">
        <f t="shared" ca="1" si="239"/>
        <v>0</v>
      </c>
      <c r="DB75" s="397">
        <f t="shared" ca="1" si="240"/>
        <v>0</v>
      </c>
      <c r="DC75" s="397">
        <f t="shared" ca="1" si="241"/>
        <v>0</v>
      </c>
      <c r="DD75" s="397">
        <f t="shared" ca="1" si="242"/>
        <v>0</v>
      </c>
      <c r="DE75" s="397">
        <f t="shared" ca="1" si="243"/>
        <v>0</v>
      </c>
      <c r="DF75" s="397">
        <f t="shared" ca="1" si="244"/>
        <v>0</v>
      </c>
      <c r="DG75" s="397">
        <f t="shared" ca="1" si="245"/>
        <v>0</v>
      </c>
      <c r="DH75" s="397">
        <f t="shared" ca="1" si="246"/>
        <v>0</v>
      </c>
      <c r="DJ75" s="125" t="str">
        <f t="shared" ref="DJ75:DK75" si="249">DJ72</f>
        <v>JK</v>
      </c>
      <c r="DK75" s="125" t="str">
        <f t="shared" si="249"/>
        <v>JT</v>
      </c>
      <c r="DL75" s="393">
        <v>10</v>
      </c>
      <c r="DN75" s="84" t="s">
        <v>914</v>
      </c>
      <c r="DR75" s="40" t="s">
        <v>1545</v>
      </c>
      <c r="DS75" s="11">
        <f t="shared" si="140"/>
        <v>1</v>
      </c>
      <c r="DT75" s="11">
        <f t="shared" si="141"/>
        <v>8</v>
      </c>
      <c r="DU75" s="41">
        <v>1</v>
      </c>
      <c r="DV75" s="40" t="s">
        <v>412</v>
      </c>
      <c r="DW75" s="11">
        <f t="shared" si="142"/>
        <v>2</v>
      </c>
      <c r="DX75" s="11">
        <f t="shared" si="143"/>
        <v>1001</v>
      </c>
      <c r="DY75" s="41">
        <v>2</v>
      </c>
    </row>
    <row r="76" spans="1:129" x14ac:dyDescent="0.35">
      <c r="A76" s="125">
        <v>72</v>
      </c>
      <c r="B76" s="125">
        <v>1</v>
      </c>
      <c r="C76" s="125">
        <v>5</v>
      </c>
      <c r="D76" s="125">
        <v>34</v>
      </c>
      <c r="E76" s="125" t="s">
        <v>961</v>
      </c>
      <c r="F76" s="84" t="s">
        <v>1008</v>
      </c>
      <c r="G76" s="392" t="s">
        <v>963</v>
      </c>
      <c r="H76" s="84" t="s">
        <v>1009</v>
      </c>
      <c r="I76" s="392" t="s">
        <v>965</v>
      </c>
      <c r="K76" s="129">
        <v>82</v>
      </c>
      <c r="M76" s="397">
        <f t="shared" ca="1" si="147"/>
        <v>2</v>
      </c>
      <c r="N76" s="397" t="str">
        <f t="shared" ca="1" si="148"/>
        <v>1|8|5,1|1|2</v>
      </c>
      <c r="O76" s="397">
        <f t="shared" ca="1" si="149"/>
        <v>4</v>
      </c>
      <c r="P76" s="397" t="str">
        <f t="shared" ca="1" si="150"/>
        <v>1|8|5,1|1|2</v>
      </c>
      <c r="Q76" s="397">
        <f t="shared" ca="1" si="151"/>
        <v>6</v>
      </c>
      <c r="R76" s="397" t="str">
        <f t="shared" ca="1" si="152"/>
        <v>1|8|5,1|1|3</v>
      </c>
      <c r="S76" s="397">
        <f t="shared" ca="1" si="153"/>
        <v>8</v>
      </c>
      <c r="T76" s="397" t="str">
        <f t="shared" ca="1" si="154"/>
        <v>1|8|5,1|1|3</v>
      </c>
      <c r="U76" s="397">
        <f t="shared" ca="1" si="155"/>
        <v>10</v>
      </c>
      <c r="V76" s="397" t="str">
        <f t="shared" ca="1" si="156"/>
        <v>1|8|5,1|1|4</v>
      </c>
      <c r="W76" s="397">
        <f t="shared" ca="1" si="157"/>
        <v>12</v>
      </c>
      <c r="X76" s="397" t="str">
        <f t="shared" ca="1" si="158"/>
        <v>1|8|5,1|1|4</v>
      </c>
      <c r="Y76" s="397">
        <f t="shared" ca="1" si="159"/>
        <v>14</v>
      </c>
      <c r="Z76" s="397" t="str">
        <f t="shared" ca="1" si="160"/>
        <v>1|8|5,1|1|5</v>
      </c>
      <c r="AA76" s="397">
        <f t="shared" ca="1" si="161"/>
        <v>16</v>
      </c>
      <c r="AB76" s="397" t="str">
        <f t="shared" ca="1" si="162"/>
        <v>1|8|5,1|1|5</v>
      </c>
      <c r="AC76" s="397">
        <f t="shared" ca="1" si="163"/>
        <v>18</v>
      </c>
      <c r="AD76" s="397" t="str">
        <f t="shared" ca="1" si="164"/>
        <v>1|8|5,1|1|6</v>
      </c>
      <c r="AE76" s="397">
        <f t="shared" ca="1" si="165"/>
        <v>20</v>
      </c>
      <c r="AF76" s="397" t="str">
        <f t="shared" ca="1" si="166"/>
        <v>1|8|5,1|1|6</v>
      </c>
      <c r="AG76" s="397">
        <f t="shared" ca="1" si="167"/>
        <v>22</v>
      </c>
      <c r="AH76" s="397" t="str">
        <f t="shared" ca="1" si="168"/>
        <v>1|8|5,1|1|7</v>
      </c>
      <c r="AI76" s="397">
        <f t="shared" ca="1" si="169"/>
        <v>24</v>
      </c>
      <c r="AJ76" s="397" t="str">
        <f t="shared" ca="1" si="170"/>
        <v>1|8|5,1|1|7</v>
      </c>
      <c r="AK76" s="397">
        <f t="shared" ca="1" si="171"/>
        <v>26</v>
      </c>
      <c r="AL76" s="397" t="str">
        <f t="shared" ca="1" si="172"/>
        <v>1|8|5,1|1|8</v>
      </c>
      <c r="AM76" s="397">
        <f t="shared" ca="1" si="173"/>
        <v>28</v>
      </c>
      <c r="AN76" s="397" t="str">
        <f t="shared" ca="1" si="174"/>
        <v>1|8|5,1|1|8</v>
      </c>
      <c r="AO76" s="397">
        <f t="shared" ca="1" si="175"/>
        <v>30</v>
      </c>
      <c r="AP76" s="397" t="str">
        <f t="shared" ca="1" si="176"/>
        <v>1|8|5,1|1|9</v>
      </c>
      <c r="AQ76" s="397">
        <f t="shared" ca="1" si="177"/>
        <v>32</v>
      </c>
      <c r="AR76" s="397" t="str">
        <f t="shared" ca="1" si="178"/>
        <v>1|8|5,1|1|9</v>
      </c>
      <c r="AS76" s="397">
        <f t="shared" ca="1" si="179"/>
        <v>34</v>
      </c>
      <c r="AT76" s="397" t="str">
        <f t="shared" ca="1" si="180"/>
        <v>1|8|5,1|1|10</v>
      </c>
      <c r="AU76" s="397">
        <f t="shared" ca="1" si="181"/>
        <v>36</v>
      </c>
      <c r="AV76" s="397" t="str">
        <f t="shared" ca="1" si="182"/>
        <v>1|8|5,1|1|10</v>
      </c>
      <c r="AW76" s="397">
        <f t="shared" ca="1" si="183"/>
        <v>38</v>
      </c>
      <c r="AX76" s="397" t="str">
        <f t="shared" ca="1" si="184"/>
        <v>1|8|5,1|1|11</v>
      </c>
      <c r="AY76" s="397">
        <f t="shared" ca="1" si="185"/>
        <v>40</v>
      </c>
      <c r="AZ76" s="397" t="str">
        <f t="shared" ca="1" si="186"/>
        <v>1|8|5,1|1|11</v>
      </c>
      <c r="BA76" s="397">
        <f t="shared" ca="1" si="187"/>
        <v>42</v>
      </c>
      <c r="BB76" s="397" t="str">
        <f t="shared" ca="1" si="188"/>
        <v>1|8|5,1|1|12</v>
      </c>
      <c r="BC76" s="397">
        <f t="shared" ca="1" si="189"/>
        <v>44</v>
      </c>
      <c r="BD76" s="397" t="str">
        <f t="shared" ca="1" si="190"/>
        <v>1|8|5,1|1|12</v>
      </c>
      <c r="BE76" s="397">
        <f t="shared" ca="1" si="191"/>
        <v>46</v>
      </c>
      <c r="BF76" s="397" t="str">
        <f t="shared" ca="1" si="192"/>
        <v>1|8|5,1|1|13</v>
      </c>
      <c r="BG76" s="397">
        <f t="shared" ca="1" si="193"/>
        <v>48</v>
      </c>
      <c r="BH76" s="397" t="str">
        <f t="shared" ca="1" si="194"/>
        <v>1|8|5,1|1|13</v>
      </c>
      <c r="BI76" s="397">
        <f t="shared" ca="1" si="195"/>
        <v>50</v>
      </c>
      <c r="BJ76" s="397" t="str">
        <f t="shared" ca="1" si="196"/>
        <v>1|8|5,1|1|14</v>
      </c>
      <c r="BK76" s="397">
        <f t="shared" ca="1" si="197"/>
        <v>0</v>
      </c>
      <c r="BL76" s="397">
        <f t="shared" ca="1" si="198"/>
        <v>0</v>
      </c>
      <c r="BM76" s="397">
        <f t="shared" ca="1" si="199"/>
        <v>0</v>
      </c>
      <c r="BN76" s="397">
        <f t="shared" ca="1" si="200"/>
        <v>0</v>
      </c>
      <c r="BO76" s="397">
        <f t="shared" ca="1" si="201"/>
        <v>0</v>
      </c>
      <c r="BP76" s="397">
        <f t="shared" ca="1" si="202"/>
        <v>0</v>
      </c>
      <c r="BQ76" s="397">
        <f t="shared" ca="1" si="203"/>
        <v>0</v>
      </c>
      <c r="BR76" s="397">
        <f t="shared" ca="1" si="204"/>
        <v>0</v>
      </c>
      <c r="BS76" s="397">
        <f t="shared" ca="1" si="205"/>
        <v>0</v>
      </c>
      <c r="BT76" s="397">
        <f t="shared" ca="1" si="206"/>
        <v>0</v>
      </c>
      <c r="BU76" s="397">
        <f t="shared" ca="1" si="207"/>
        <v>0</v>
      </c>
      <c r="BV76" s="397">
        <f t="shared" ca="1" si="208"/>
        <v>0</v>
      </c>
      <c r="BW76" s="397">
        <f t="shared" ca="1" si="209"/>
        <v>0</v>
      </c>
      <c r="BX76" s="397">
        <f t="shared" ca="1" si="210"/>
        <v>0</v>
      </c>
      <c r="BY76" s="397">
        <f t="shared" ca="1" si="211"/>
        <v>0</v>
      </c>
      <c r="BZ76" s="397">
        <f t="shared" ca="1" si="212"/>
        <v>0</v>
      </c>
      <c r="CA76" s="397">
        <f t="shared" ca="1" si="213"/>
        <v>0</v>
      </c>
      <c r="CB76" s="397">
        <f t="shared" ca="1" si="214"/>
        <v>0</v>
      </c>
      <c r="CC76" s="397">
        <f t="shared" ca="1" si="215"/>
        <v>0</v>
      </c>
      <c r="CD76" s="397">
        <f t="shared" ca="1" si="216"/>
        <v>0</v>
      </c>
      <c r="CE76" s="397">
        <f t="shared" ca="1" si="217"/>
        <v>0</v>
      </c>
      <c r="CF76" s="397">
        <f t="shared" ca="1" si="218"/>
        <v>0</v>
      </c>
      <c r="CG76" s="397">
        <f t="shared" ca="1" si="219"/>
        <v>0</v>
      </c>
      <c r="CH76" s="397">
        <f t="shared" ca="1" si="220"/>
        <v>0</v>
      </c>
      <c r="CI76" s="397">
        <f t="shared" ca="1" si="221"/>
        <v>0</v>
      </c>
      <c r="CJ76" s="397">
        <f t="shared" ca="1" si="222"/>
        <v>0</v>
      </c>
      <c r="CK76" s="397">
        <f t="shared" ca="1" si="223"/>
        <v>0</v>
      </c>
      <c r="CL76" s="397">
        <f t="shared" ca="1" si="224"/>
        <v>0</v>
      </c>
      <c r="CM76" s="397">
        <f t="shared" ca="1" si="225"/>
        <v>0</v>
      </c>
      <c r="CN76" s="397">
        <f t="shared" ca="1" si="226"/>
        <v>0</v>
      </c>
      <c r="CO76" s="397">
        <f t="shared" ca="1" si="227"/>
        <v>0</v>
      </c>
      <c r="CP76" s="397">
        <f t="shared" ca="1" si="228"/>
        <v>0</v>
      </c>
      <c r="CQ76" s="397">
        <f t="shared" ca="1" si="229"/>
        <v>0</v>
      </c>
      <c r="CR76" s="397">
        <f t="shared" ca="1" si="230"/>
        <v>0</v>
      </c>
      <c r="CS76" s="397">
        <f t="shared" ca="1" si="231"/>
        <v>0</v>
      </c>
      <c r="CT76" s="397">
        <f t="shared" ca="1" si="232"/>
        <v>0</v>
      </c>
      <c r="CU76" s="397">
        <f t="shared" ca="1" si="233"/>
        <v>0</v>
      </c>
      <c r="CV76" s="397">
        <f t="shared" ca="1" si="234"/>
        <v>0</v>
      </c>
      <c r="CW76" s="397">
        <f t="shared" ca="1" si="235"/>
        <v>0</v>
      </c>
      <c r="CX76" s="397">
        <f t="shared" ca="1" si="236"/>
        <v>0</v>
      </c>
      <c r="CY76" s="397">
        <f t="shared" ca="1" si="237"/>
        <v>0</v>
      </c>
      <c r="CZ76" s="397">
        <f t="shared" ca="1" si="238"/>
        <v>0</v>
      </c>
      <c r="DA76" s="397">
        <f t="shared" ca="1" si="239"/>
        <v>0</v>
      </c>
      <c r="DB76" s="397">
        <f t="shared" ca="1" si="240"/>
        <v>0</v>
      </c>
      <c r="DC76" s="397">
        <f t="shared" ca="1" si="241"/>
        <v>0</v>
      </c>
      <c r="DD76" s="397">
        <f t="shared" ca="1" si="242"/>
        <v>0</v>
      </c>
      <c r="DE76" s="397">
        <f t="shared" ca="1" si="243"/>
        <v>0</v>
      </c>
      <c r="DF76" s="397">
        <f t="shared" ca="1" si="244"/>
        <v>0</v>
      </c>
      <c r="DG76" s="397">
        <f t="shared" ca="1" si="245"/>
        <v>0</v>
      </c>
      <c r="DH76" s="397">
        <f t="shared" ca="1" si="246"/>
        <v>0</v>
      </c>
      <c r="DJ76" s="125" t="str">
        <f t="shared" ref="DJ76:DK76" si="250">DJ73</f>
        <v>JV</v>
      </c>
      <c r="DK76" s="125" t="str">
        <f t="shared" si="250"/>
        <v>KE</v>
      </c>
      <c r="DL76" s="393">
        <v>10</v>
      </c>
      <c r="DN76" s="84" t="s">
        <v>914</v>
      </c>
      <c r="DR76" s="40" t="s">
        <v>1543</v>
      </c>
      <c r="DS76" s="11">
        <f t="shared" si="140"/>
        <v>1</v>
      </c>
      <c r="DT76" s="11">
        <f t="shared" si="141"/>
        <v>8</v>
      </c>
      <c r="DU76" s="41">
        <v>1</v>
      </c>
      <c r="DV76" s="40" t="s">
        <v>412</v>
      </c>
      <c r="DW76" s="11">
        <f t="shared" si="142"/>
        <v>2</v>
      </c>
      <c r="DX76" s="11">
        <f t="shared" si="143"/>
        <v>1001</v>
      </c>
      <c r="DY76" s="41">
        <v>2</v>
      </c>
    </row>
    <row r="77" spans="1:129" x14ac:dyDescent="0.35">
      <c r="A77" s="127">
        <v>73</v>
      </c>
      <c r="B77" s="125">
        <v>1</v>
      </c>
      <c r="C77" s="125">
        <v>5</v>
      </c>
      <c r="D77" s="125">
        <v>34</v>
      </c>
      <c r="E77" s="125" t="s">
        <v>961</v>
      </c>
      <c r="F77" s="84" t="s">
        <v>1010</v>
      </c>
      <c r="G77" s="392" t="s">
        <v>963</v>
      </c>
      <c r="H77" s="84" t="s">
        <v>1011</v>
      </c>
      <c r="I77" s="392" t="s">
        <v>965</v>
      </c>
      <c r="K77" s="129">
        <v>83</v>
      </c>
      <c r="M77" s="397">
        <f t="shared" ca="1" si="147"/>
        <v>2</v>
      </c>
      <c r="N77" s="397" t="str">
        <f t="shared" ca="1" si="148"/>
        <v>1|8|5,2|1003|2</v>
      </c>
      <c r="O77" s="397">
        <f t="shared" ca="1" si="149"/>
        <v>4</v>
      </c>
      <c r="P77" s="397" t="str">
        <f t="shared" ca="1" si="150"/>
        <v>1|8|5,2|1003|2</v>
      </c>
      <c r="Q77" s="397">
        <f t="shared" ca="1" si="151"/>
        <v>6</v>
      </c>
      <c r="R77" s="397" t="str">
        <f t="shared" ca="1" si="152"/>
        <v>1|8|5,2|1003|2</v>
      </c>
      <c r="S77" s="397">
        <f t="shared" ca="1" si="153"/>
        <v>8</v>
      </c>
      <c r="T77" s="397" t="str">
        <f t="shared" ca="1" si="154"/>
        <v>1|8|5,2|1003|2</v>
      </c>
      <c r="U77" s="397">
        <f t="shared" ca="1" si="155"/>
        <v>10</v>
      </c>
      <c r="V77" s="397" t="str">
        <f t="shared" ca="1" si="156"/>
        <v>1|8|5,2|1003|2</v>
      </c>
      <c r="W77" s="397">
        <f t="shared" ca="1" si="157"/>
        <v>12</v>
      </c>
      <c r="X77" s="397" t="str">
        <f t="shared" ca="1" si="158"/>
        <v>1|8|5,2|1003|3</v>
      </c>
      <c r="Y77" s="397">
        <f t="shared" ca="1" si="159"/>
        <v>14</v>
      </c>
      <c r="Z77" s="397" t="str">
        <f t="shared" ca="1" si="160"/>
        <v>1|8|5,2|1003|3</v>
      </c>
      <c r="AA77" s="397">
        <f t="shared" ca="1" si="161"/>
        <v>16</v>
      </c>
      <c r="AB77" s="397" t="str">
        <f t="shared" ca="1" si="162"/>
        <v>1|8|5,2|1003|3</v>
      </c>
      <c r="AC77" s="397">
        <f t="shared" ca="1" si="163"/>
        <v>18</v>
      </c>
      <c r="AD77" s="397" t="str">
        <f t="shared" ca="1" si="164"/>
        <v>1|8|5,2|1003|3</v>
      </c>
      <c r="AE77" s="397">
        <f t="shared" ca="1" si="165"/>
        <v>20</v>
      </c>
      <c r="AF77" s="397" t="str">
        <f t="shared" ca="1" si="166"/>
        <v>1|8|5,2|1003|3</v>
      </c>
      <c r="AG77" s="397">
        <f t="shared" ca="1" si="167"/>
        <v>22</v>
      </c>
      <c r="AH77" s="397" t="str">
        <f t="shared" ca="1" si="168"/>
        <v>1|8|5,2|1003|4</v>
      </c>
      <c r="AI77" s="397">
        <f t="shared" ca="1" si="169"/>
        <v>24</v>
      </c>
      <c r="AJ77" s="397" t="str">
        <f t="shared" ca="1" si="170"/>
        <v>1|8|5,2|1003|4</v>
      </c>
      <c r="AK77" s="397">
        <f t="shared" ca="1" si="171"/>
        <v>26</v>
      </c>
      <c r="AL77" s="397" t="str">
        <f t="shared" ca="1" si="172"/>
        <v>1|8|5,2|1003|4</v>
      </c>
      <c r="AM77" s="397">
        <f t="shared" ca="1" si="173"/>
        <v>28</v>
      </c>
      <c r="AN77" s="397" t="str">
        <f t="shared" ca="1" si="174"/>
        <v>1|8|5,2|1003|4</v>
      </c>
      <c r="AO77" s="397">
        <f t="shared" ca="1" si="175"/>
        <v>30</v>
      </c>
      <c r="AP77" s="397" t="str">
        <f t="shared" ca="1" si="176"/>
        <v>1|8|5,2|1003|4</v>
      </c>
      <c r="AQ77" s="397">
        <f t="shared" ca="1" si="177"/>
        <v>32</v>
      </c>
      <c r="AR77" s="397" t="str">
        <f t="shared" ca="1" si="178"/>
        <v>1|8|5,2|1003|5</v>
      </c>
      <c r="AS77" s="397">
        <f t="shared" ca="1" si="179"/>
        <v>34</v>
      </c>
      <c r="AT77" s="397" t="str">
        <f t="shared" ca="1" si="180"/>
        <v>1|8|5,2|1003|5</v>
      </c>
      <c r="AU77" s="397">
        <f t="shared" ca="1" si="181"/>
        <v>36</v>
      </c>
      <c r="AV77" s="397" t="str">
        <f t="shared" ca="1" si="182"/>
        <v>1|8|5,2|1003|5</v>
      </c>
      <c r="AW77" s="397">
        <f t="shared" ca="1" si="183"/>
        <v>38</v>
      </c>
      <c r="AX77" s="397" t="str">
        <f t="shared" ca="1" si="184"/>
        <v>1|8|5,2|1003|5</v>
      </c>
      <c r="AY77" s="397">
        <f t="shared" ca="1" si="185"/>
        <v>40</v>
      </c>
      <c r="AZ77" s="397" t="str">
        <f t="shared" ca="1" si="186"/>
        <v>1|8|5,2|1003|5</v>
      </c>
      <c r="BA77" s="397">
        <f t="shared" ca="1" si="187"/>
        <v>42</v>
      </c>
      <c r="BB77" s="397" t="str">
        <f t="shared" ca="1" si="188"/>
        <v>1|8|5,2|1003|6</v>
      </c>
      <c r="BC77" s="397">
        <f t="shared" ca="1" si="189"/>
        <v>44</v>
      </c>
      <c r="BD77" s="397" t="str">
        <f t="shared" ca="1" si="190"/>
        <v>1|8|5,2|1003|6</v>
      </c>
      <c r="BE77" s="397">
        <f t="shared" ca="1" si="191"/>
        <v>46</v>
      </c>
      <c r="BF77" s="397" t="str">
        <f t="shared" ca="1" si="192"/>
        <v>1|8|5,2|1003|6</v>
      </c>
      <c r="BG77" s="397">
        <f t="shared" ca="1" si="193"/>
        <v>48</v>
      </c>
      <c r="BH77" s="397" t="str">
        <f t="shared" ca="1" si="194"/>
        <v>1|8|5,2|1003|6</v>
      </c>
      <c r="BI77" s="397">
        <f t="shared" ca="1" si="195"/>
        <v>50</v>
      </c>
      <c r="BJ77" s="397" t="str">
        <f t="shared" ca="1" si="196"/>
        <v>1|8|5,2|1003|6</v>
      </c>
      <c r="BK77" s="397">
        <f t="shared" ca="1" si="197"/>
        <v>0</v>
      </c>
      <c r="BL77" s="397">
        <f t="shared" ca="1" si="198"/>
        <v>0</v>
      </c>
      <c r="BM77" s="397">
        <f t="shared" ca="1" si="199"/>
        <v>0</v>
      </c>
      <c r="BN77" s="397">
        <f t="shared" ca="1" si="200"/>
        <v>0</v>
      </c>
      <c r="BO77" s="397">
        <f t="shared" ca="1" si="201"/>
        <v>0</v>
      </c>
      <c r="BP77" s="397">
        <f t="shared" ca="1" si="202"/>
        <v>0</v>
      </c>
      <c r="BQ77" s="397">
        <f t="shared" ca="1" si="203"/>
        <v>0</v>
      </c>
      <c r="BR77" s="397">
        <f t="shared" ca="1" si="204"/>
        <v>0</v>
      </c>
      <c r="BS77" s="397">
        <f t="shared" ca="1" si="205"/>
        <v>0</v>
      </c>
      <c r="BT77" s="397">
        <f t="shared" ca="1" si="206"/>
        <v>0</v>
      </c>
      <c r="BU77" s="397">
        <f t="shared" ca="1" si="207"/>
        <v>0</v>
      </c>
      <c r="BV77" s="397">
        <f t="shared" ca="1" si="208"/>
        <v>0</v>
      </c>
      <c r="BW77" s="397">
        <f t="shared" ca="1" si="209"/>
        <v>0</v>
      </c>
      <c r="BX77" s="397">
        <f t="shared" ca="1" si="210"/>
        <v>0</v>
      </c>
      <c r="BY77" s="397">
        <f t="shared" ca="1" si="211"/>
        <v>0</v>
      </c>
      <c r="BZ77" s="397">
        <f t="shared" ca="1" si="212"/>
        <v>0</v>
      </c>
      <c r="CA77" s="397">
        <f t="shared" ca="1" si="213"/>
        <v>0</v>
      </c>
      <c r="CB77" s="397">
        <f t="shared" ca="1" si="214"/>
        <v>0</v>
      </c>
      <c r="CC77" s="397">
        <f t="shared" ca="1" si="215"/>
        <v>0</v>
      </c>
      <c r="CD77" s="397">
        <f t="shared" ca="1" si="216"/>
        <v>0</v>
      </c>
      <c r="CE77" s="397">
        <f t="shared" ca="1" si="217"/>
        <v>0</v>
      </c>
      <c r="CF77" s="397">
        <f t="shared" ca="1" si="218"/>
        <v>0</v>
      </c>
      <c r="CG77" s="397">
        <f t="shared" ca="1" si="219"/>
        <v>0</v>
      </c>
      <c r="CH77" s="397">
        <f t="shared" ca="1" si="220"/>
        <v>0</v>
      </c>
      <c r="CI77" s="397">
        <f t="shared" ca="1" si="221"/>
        <v>0</v>
      </c>
      <c r="CJ77" s="397">
        <f t="shared" ca="1" si="222"/>
        <v>0</v>
      </c>
      <c r="CK77" s="397">
        <f t="shared" ca="1" si="223"/>
        <v>0</v>
      </c>
      <c r="CL77" s="397">
        <f t="shared" ca="1" si="224"/>
        <v>0</v>
      </c>
      <c r="CM77" s="397">
        <f t="shared" ca="1" si="225"/>
        <v>0</v>
      </c>
      <c r="CN77" s="397">
        <f t="shared" ca="1" si="226"/>
        <v>0</v>
      </c>
      <c r="CO77" s="397">
        <f t="shared" ca="1" si="227"/>
        <v>0</v>
      </c>
      <c r="CP77" s="397">
        <f t="shared" ca="1" si="228"/>
        <v>0</v>
      </c>
      <c r="CQ77" s="397">
        <f t="shared" ca="1" si="229"/>
        <v>0</v>
      </c>
      <c r="CR77" s="397">
        <f t="shared" ca="1" si="230"/>
        <v>0</v>
      </c>
      <c r="CS77" s="397">
        <f t="shared" ca="1" si="231"/>
        <v>0</v>
      </c>
      <c r="CT77" s="397">
        <f t="shared" ca="1" si="232"/>
        <v>0</v>
      </c>
      <c r="CU77" s="397">
        <f t="shared" ca="1" si="233"/>
        <v>0</v>
      </c>
      <c r="CV77" s="397">
        <f t="shared" ca="1" si="234"/>
        <v>0</v>
      </c>
      <c r="CW77" s="397">
        <f t="shared" ca="1" si="235"/>
        <v>0</v>
      </c>
      <c r="CX77" s="397">
        <f t="shared" ca="1" si="236"/>
        <v>0</v>
      </c>
      <c r="CY77" s="397">
        <f t="shared" ca="1" si="237"/>
        <v>0</v>
      </c>
      <c r="CZ77" s="397">
        <f t="shared" ca="1" si="238"/>
        <v>0</v>
      </c>
      <c r="DA77" s="397">
        <f t="shared" ca="1" si="239"/>
        <v>0</v>
      </c>
      <c r="DB77" s="397">
        <f t="shared" ca="1" si="240"/>
        <v>0</v>
      </c>
      <c r="DC77" s="397">
        <f t="shared" ca="1" si="241"/>
        <v>0</v>
      </c>
      <c r="DD77" s="397">
        <f t="shared" ca="1" si="242"/>
        <v>0</v>
      </c>
      <c r="DE77" s="397">
        <f t="shared" ca="1" si="243"/>
        <v>0</v>
      </c>
      <c r="DF77" s="397">
        <f t="shared" ca="1" si="244"/>
        <v>0</v>
      </c>
      <c r="DG77" s="397">
        <f t="shared" ca="1" si="245"/>
        <v>0</v>
      </c>
      <c r="DH77" s="397">
        <f t="shared" ca="1" si="246"/>
        <v>0</v>
      </c>
      <c r="DJ77" s="125" t="str">
        <f t="shared" ref="DJ77:DK77" si="251">DJ74</f>
        <v>KG</v>
      </c>
      <c r="DK77" s="125" t="str">
        <f t="shared" si="251"/>
        <v>KP</v>
      </c>
      <c r="DL77" s="393">
        <v>10</v>
      </c>
      <c r="DN77" s="84" t="s">
        <v>914</v>
      </c>
      <c r="DR77" s="40" t="s">
        <v>1544</v>
      </c>
      <c r="DS77" s="11">
        <f t="shared" si="140"/>
        <v>1</v>
      </c>
      <c r="DT77" s="11">
        <f t="shared" si="141"/>
        <v>8</v>
      </c>
      <c r="DU77" s="41">
        <v>1</v>
      </c>
      <c r="DV77" s="40" t="s">
        <v>412</v>
      </c>
      <c r="DW77" s="11">
        <f t="shared" si="142"/>
        <v>2</v>
      </c>
      <c r="DX77" s="11">
        <f t="shared" si="143"/>
        <v>1001</v>
      </c>
      <c r="DY77" s="41">
        <v>2</v>
      </c>
    </row>
    <row r="78" spans="1:129" x14ac:dyDescent="0.25">
      <c r="A78" s="127">
        <v>75</v>
      </c>
      <c r="B78" s="125">
        <v>1</v>
      </c>
      <c r="C78" s="125">
        <v>6</v>
      </c>
      <c r="D78" s="125">
        <v>37</v>
      </c>
      <c r="E78" s="125" t="s">
        <v>1012</v>
      </c>
      <c r="F78" s="84" t="s">
        <v>1013</v>
      </c>
      <c r="G78" s="392" t="s">
        <v>1014</v>
      </c>
      <c r="H78" s="84" t="s">
        <v>1015</v>
      </c>
      <c r="I78" s="392" t="s">
        <v>1016</v>
      </c>
      <c r="K78" s="125">
        <v>35</v>
      </c>
      <c r="L78" s="125">
        <v>10</v>
      </c>
      <c r="M78" s="397">
        <f t="shared" ca="1" si="147"/>
        <v>1</v>
      </c>
      <c r="N78" s="397" t="str">
        <f t="shared" ca="1" si="148"/>
        <v>1|8|50,1|2|100000</v>
      </c>
      <c r="O78" s="397">
        <f t="shared" ca="1" si="149"/>
        <v>0</v>
      </c>
      <c r="P78" s="397">
        <f t="shared" ca="1" si="150"/>
        <v>0</v>
      </c>
      <c r="Q78" s="397">
        <f t="shared" ca="1" si="151"/>
        <v>0</v>
      </c>
      <c r="R78" s="397">
        <f t="shared" ca="1" si="152"/>
        <v>0</v>
      </c>
      <c r="S78" s="397">
        <f t="shared" ca="1" si="153"/>
        <v>0</v>
      </c>
      <c r="T78" s="397">
        <f t="shared" ca="1" si="154"/>
        <v>0</v>
      </c>
      <c r="U78" s="397">
        <f t="shared" ca="1" si="155"/>
        <v>0</v>
      </c>
      <c r="V78" s="397">
        <f t="shared" ca="1" si="156"/>
        <v>0</v>
      </c>
      <c r="W78" s="397">
        <f t="shared" ca="1" si="157"/>
        <v>0</v>
      </c>
      <c r="X78" s="397">
        <f t="shared" ca="1" si="158"/>
        <v>0</v>
      </c>
      <c r="Y78" s="397">
        <f t="shared" ca="1" si="159"/>
        <v>0</v>
      </c>
      <c r="Z78" s="397">
        <f t="shared" ca="1" si="160"/>
        <v>0</v>
      </c>
      <c r="AA78" s="397">
        <f t="shared" ca="1" si="161"/>
        <v>0</v>
      </c>
      <c r="AB78" s="397">
        <f t="shared" ca="1" si="162"/>
        <v>0</v>
      </c>
      <c r="AC78" s="397">
        <f t="shared" ca="1" si="163"/>
        <v>0</v>
      </c>
      <c r="AD78" s="397">
        <f t="shared" ca="1" si="164"/>
        <v>0</v>
      </c>
      <c r="AE78" s="397">
        <f t="shared" ca="1" si="165"/>
        <v>0</v>
      </c>
      <c r="AF78" s="397">
        <f t="shared" ca="1" si="166"/>
        <v>0</v>
      </c>
      <c r="AG78" s="397">
        <f t="shared" ca="1" si="167"/>
        <v>0</v>
      </c>
      <c r="AH78" s="397">
        <f t="shared" ca="1" si="168"/>
        <v>0</v>
      </c>
      <c r="AI78" s="397">
        <f t="shared" ca="1" si="169"/>
        <v>0</v>
      </c>
      <c r="AJ78" s="397">
        <f t="shared" ca="1" si="170"/>
        <v>0</v>
      </c>
      <c r="AK78" s="397">
        <f t="shared" ca="1" si="171"/>
        <v>0</v>
      </c>
      <c r="AL78" s="397">
        <f t="shared" ca="1" si="172"/>
        <v>0</v>
      </c>
      <c r="AM78" s="397">
        <f t="shared" ca="1" si="173"/>
        <v>0</v>
      </c>
      <c r="AN78" s="397">
        <f t="shared" ca="1" si="174"/>
        <v>0</v>
      </c>
      <c r="AO78" s="397">
        <f t="shared" ca="1" si="175"/>
        <v>0</v>
      </c>
      <c r="AP78" s="397">
        <f t="shared" ca="1" si="176"/>
        <v>0</v>
      </c>
      <c r="AQ78" s="397">
        <f t="shared" ca="1" si="177"/>
        <v>0</v>
      </c>
      <c r="AR78" s="397">
        <f t="shared" ca="1" si="178"/>
        <v>0</v>
      </c>
      <c r="AS78" s="397">
        <f t="shared" ca="1" si="179"/>
        <v>0</v>
      </c>
      <c r="AT78" s="397">
        <f t="shared" ca="1" si="180"/>
        <v>0</v>
      </c>
      <c r="AU78" s="397">
        <f t="shared" ca="1" si="181"/>
        <v>0</v>
      </c>
      <c r="AV78" s="397">
        <f t="shared" ca="1" si="182"/>
        <v>0</v>
      </c>
      <c r="AW78" s="397">
        <f t="shared" ca="1" si="183"/>
        <v>0</v>
      </c>
      <c r="AX78" s="397">
        <f t="shared" ca="1" si="184"/>
        <v>0</v>
      </c>
      <c r="AY78" s="397">
        <f t="shared" ca="1" si="185"/>
        <v>0</v>
      </c>
      <c r="AZ78" s="397">
        <f t="shared" ca="1" si="186"/>
        <v>0</v>
      </c>
      <c r="BA78" s="397">
        <f t="shared" ca="1" si="187"/>
        <v>0</v>
      </c>
      <c r="BB78" s="397">
        <f t="shared" ca="1" si="188"/>
        <v>0</v>
      </c>
      <c r="BC78" s="397">
        <f t="shared" ca="1" si="189"/>
        <v>0</v>
      </c>
      <c r="BD78" s="397">
        <f t="shared" ca="1" si="190"/>
        <v>0</v>
      </c>
      <c r="BE78" s="397">
        <f t="shared" ca="1" si="191"/>
        <v>0</v>
      </c>
      <c r="BF78" s="397">
        <f t="shared" ca="1" si="192"/>
        <v>0</v>
      </c>
      <c r="BG78" s="397">
        <f t="shared" ca="1" si="193"/>
        <v>0</v>
      </c>
      <c r="BH78" s="397">
        <f t="shared" ca="1" si="194"/>
        <v>0</v>
      </c>
      <c r="BI78" s="397">
        <f t="shared" ca="1" si="195"/>
        <v>0</v>
      </c>
      <c r="BJ78" s="397">
        <f t="shared" ca="1" si="196"/>
        <v>0</v>
      </c>
      <c r="BK78" s="397">
        <f t="shared" ca="1" si="197"/>
        <v>0</v>
      </c>
      <c r="BL78" s="397">
        <f t="shared" ca="1" si="198"/>
        <v>0</v>
      </c>
      <c r="BM78" s="397">
        <f t="shared" ca="1" si="199"/>
        <v>0</v>
      </c>
      <c r="BN78" s="397">
        <f t="shared" ca="1" si="200"/>
        <v>0</v>
      </c>
      <c r="BO78" s="397">
        <f t="shared" ca="1" si="201"/>
        <v>0</v>
      </c>
      <c r="BP78" s="397">
        <f t="shared" ca="1" si="202"/>
        <v>0</v>
      </c>
      <c r="BQ78" s="397">
        <f t="shared" ca="1" si="203"/>
        <v>0</v>
      </c>
      <c r="BR78" s="397">
        <f t="shared" ca="1" si="204"/>
        <v>0</v>
      </c>
      <c r="BS78" s="397">
        <f t="shared" ca="1" si="205"/>
        <v>0</v>
      </c>
      <c r="BT78" s="397">
        <f t="shared" ca="1" si="206"/>
        <v>0</v>
      </c>
      <c r="BU78" s="397">
        <f t="shared" ca="1" si="207"/>
        <v>0</v>
      </c>
      <c r="BV78" s="397">
        <f t="shared" ca="1" si="208"/>
        <v>0</v>
      </c>
      <c r="BW78" s="397">
        <f t="shared" ca="1" si="209"/>
        <v>0</v>
      </c>
      <c r="BX78" s="397">
        <f t="shared" ca="1" si="210"/>
        <v>0</v>
      </c>
      <c r="BY78" s="397">
        <f t="shared" ca="1" si="211"/>
        <v>0</v>
      </c>
      <c r="BZ78" s="397">
        <f t="shared" ca="1" si="212"/>
        <v>0</v>
      </c>
      <c r="CA78" s="397">
        <f t="shared" ca="1" si="213"/>
        <v>0</v>
      </c>
      <c r="CB78" s="397">
        <f t="shared" ca="1" si="214"/>
        <v>0</v>
      </c>
      <c r="CC78" s="397">
        <f t="shared" ca="1" si="215"/>
        <v>0</v>
      </c>
      <c r="CD78" s="397">
        <f t="shared" ca="1" si="216"/>
        <v>0</v>
      </c>
      <c r="CE78" s="397">
        <f t="shared" ca="1" si="217"/>
        <v>0</v>
      </c>
      <c r="CF78" s="397">
        <f t="shared" ca="1" si="218"/>
        <v>0</v>
      </c>
      <c r="CG78" s="397">
        <f t="shared" ca="1" si="219"/>
        <v>0</v>
      </c>
      <c r="CH78" s="397">
        <f t="shared" ca="1" si="220"/>
        <v>0</v>
      </c>
      <c r="CI78" s="397">
        <f t="shared" ca="1" si="221"/>
        <v>0</v>
      </c>
      <c r="CJ78" s="397">
        <f t="shared" ca="1" si="222"/>
        <v>0</v>
      </c>
      <c r="CK78" s="397">
        <f t="shared" ca="1" si="223"/>
        <v>0</v>
      </c>
      <c r="CL78" s="397">
        <f t="shared" ca="1" si="224"/>
        <v>0</v>
      </c>
      <c r="CM78" s="397">
        <f t="shared" ca="1" si="225"/>
        <v>0</v>
      </c>
      <c r="CN78" s="397">
        <f t="shared" ca="1" si="226"/>
        <v>0</v>
      </c>
      <c r="CO78" s="397">
        <f t="shared" ca="1" si="227"/>
        <v>0</v>
      </c>
      <c r="CP78" s="397">
        <f t="shared" ca="1" si="228"/>
        <v>0</v>
      </c>
      <c r="CQ78" s="397">
        <f t="shared" ca="1" si="229"/>
        <v>0</v>
      </c>
      <c r="CR78" s="397">
        <f t="shared" ca="1" si="230"/>
        <v>0</v>
      </c>
      <c r="CS78" s="397">
        <f t="shared" ca="1" si="231"/>
        <v>0</v>
      </c>
      <c r="CT78" s="397">
        <f t="shared" ca="1" si="232"/>
        <v>0</v>
      </c>
      <c r="CU78" s="397">
        <f t="shared" ca="1" si="233"/>
        <v>0</v>
      </c>
      <c r="CV78" s="397">
        <f t="shared" ca="1" si="234"/>
        <v>0</v>
      </c>
      <c r="CW78" s="397">
        <f t="shared" ca="1" si="235"/>
        <v>0</v>
      </c>
      <c r="CX78" s="397">
        <f t="shared" ca="1" si="236"/>
        <v>0</v>
      </c>
      <c r="CY78" s="397">
        <f t="shared" ca="1" si="237"/>
        <v>0</v>
      </c>
      <c r="CZ78" s="397">
        <f t="shared" ca="1" si="238"/>
        <v>0</v>
      </c>
      <c r="DA78" s="397">
        <f t="shared" ca="1" si="239"/>
        <v>0</v>
      </c>
      <c r="DB78" s="397">
        <f t="shared" ca="1" si="240"/>
        <v>0</v>
      </c>
      <c r="DC78" s="397">
        <f t="shared" ca="1" si="241"/>
        <v>0</v>
      </c>
      <c r="DD78" s="397">
        <f t="shared" ca="1" si="242"/>
        <v>0</v>
      </c>
      <c r="DE78" s="397">
        <f t="shared" ca="1" si="243"/>
        <v>0</v>
      </c>
      <c r="DF78" s="397">
        <f t="shared" ca="1" si="244"/>
        <v>0</v>
      </c>
      <c r="DG78" s="397">
        <f t="shared" ca="1" si="245"/>
        <v>0</v>
      </c>
      <c r="DH78" s="397">
        <f t="shared" ca="1" si="246"/>
        <v>0</v>
      </c>
      <c r="DJ78" s="399" t="s">
        <v>1761</v>
      </c>
      <c r="DK78" s="399" t="s">
        <v>1762</v>
      </c>
      <c r="DN78" s="84" t="s">
        <v>1017</v>
      </c>
      <c r="DR78" s="40" t="s">
        <v>1543</v>
      </c>
      <c r="DS78" s="11">
        <f t="shared" si="140"/>
        <v>1</v>
      </c>
      <c r="DT78" s="11">
        <f t="shared" si="141"/>
        <v>8</v>
      </c>
      <c r="DU78" s="41">
        <v>1</v>
      </c>
      <c r="DV78" s="40" t="s">
        <v>412</v>
      </c>
      <c r="DW78" s="11">
        <f t="shared" si="142"/>
        <v>2</v>
      </c>
      <c r="DX78" s="11">
        <f t="shared" si="143"/>
        <v>1001</v>
      </c>
      <c r="DY78" s="41">
        <v>2</v>
      </c>
    </row>
    <row r="79" spans="1:129" x14ac:dyDescent="0.35">
      <c r="A79" s="125">
        <v>76</v>
      </c>
      <c r="B79" s="125">
        <v>1</v>
      </c>
      <c r="C79" s="125">
        <v>6</v>
      </c>
      <c r="D79" s="125">
        <v>37</v>
      </c>
      <c r="E79" s="125" t="s">
        <v>1012</v>
      </c>
      <c r="F79" s="84" t="s">
        <v>1018</v>
      </c>
      <c r="G79" s="392" t="s">
        <v>1014</v>
      </c>
      <c r="H79" s="84" t="s">
        <v>1019</v>
      </c>
      <c r="I79" s="392" t="s">
        <v>1016</v>
      </c>
      <c r="K79" s="129">
        <v>36</v>
      </c>
      <c r="L79" s="125">
        <v>10</v>
      </c>
      <c r="M79" s="397">
        <f t="shared" ca="1" si="147"/>
        <v>1</v>
      </c>
      <c r="N79" s="397" t="str">
        <f t="shared" ca="1" si="148"/>
        <v>1|8|50,1|1|10</v>
      </c>
      <c r="O79" s="397">
        <f t="shared" ca="1" si="149"/>
        <v>0</v>
      </c>
      <c r="P79" s="397">
        <f t="shared" ca="1" si="150"/>
        <v>0</v>
      </c>
      <c r="Q79" s="397">
        <f t="shared" ca="1" si="151"/>
        <v>0</v>
      </c>
      <c r="R79" s="397">
        <f t="shared" ca="1" si="152"/>
        <v>0</v>
      </c>
      <c r="S79" s="397">
        <f t="shared" ca="1" si="153"/>
        <v>0</v>
      </c>
      <c r="T79" s="397">
        <f t="shared" ca="1" si="154"/>
        <v>0</v>
      </c>
      <c r="U79" s="397">
        <f t="shared" ca="1" si="155"/>
        <v>0</v>
      </c>
      <c r="V79" s="397">
        <f t="shared" ca="1" si="156"/>
        <v>0</v>
      </c>
      <c r="W79" s="397">
        <f t="shared" ca="1" si="157"/>
        <v>0</v>
      </c>
      <c r="X79" s="397">
        <f t="shared" ca="1" si="158"/>
        <v>0</v>
      </c>
      <c r="Y79" s="397">
        <f t="shared" ca="1" si="159"/>
        <v>0</v>
      </c>
      <c r="Z79" s="397">
        <f t="shared" ca="1" si="160"/>
        <v>0</v>
      </c>
      <c r="AA79" s="397">
        <f t="shared" ca="1" si="161"/>
        <v>0</v>
      </c>
      <c r="AB79" s="397">
        <f t="shared" ca="1" si="162"/>
        <v>0</v>
      </c>
      <c r="AC79" s="397">
        <f t="shared" ca="1" si="163"/>
        <v>0</v>
      </c>
      <c r="AD79" s="397">
        <f t="shared" ca="1" si="164"/>
        <v>0</v>
      </c>
      <c r="AE79" s="397">
        <f t="shared" ca="1" si="165"/>
        <v>0</v>
      </c>
      <c r="AF79" s="397">
        <f t="shared" ca="1" si="166"/>
        <v>0</v>
      </c>
      <c r="AG79" s="397">
        <f t="shared" ca="1" si="167"/>
        <v>0</v>
      </c>
      <c r="AH79" s="397">
        <f t="shared" ca="1" si="168"/>
        <v>0</v>
      </c>
      <c r="AI79" s="397">
        <f t="shared" ca="1" si="169"/>
        <v>0</v>
      </c>
      <c r="AJ79" s="397">
        <f t="shared" ca="1" si="170"/>
        <v>0</v>
      </c>
      <c r="AK79" s="397">
        <f t="shared" ca="1" si="171"/>
        <v>0</v>
      </c>
      <c r="AL79" s="397">
        <f t="shared" ca="1" si="172"/>
        <v>0</v>
      </c>
      <c r="AM79" s="397">
        <f t="shared" ca="1" si="173"/>
        <v>0</v>
      </c>
      <c r="AN79" s="397">
        <f t="shared" ca="1" si="174"/>
        <v>0</v>
      </c>
      <c r="AO79" s="397">
        <f t="shared" ca="1" si="175"/>
        <v>0</v>
      </c>
      <c r="AP79" s="397">
        <f t="shared" ca="1" si="176"/>
        <v>0</v>
      </c>
      <c r="AQ79" s="397">
        <f t="shared" ca="1" si="177"/>
        <v>0</v>
      </c>
      <c r="AR79" s="397">
        <f t="shared" ca="1" si="178"/>
        <v>0</v>
      </c>
      <c r="AS79" s="397">
        <f t="shared" ca="1" si="179"/>
        <v>0</v>
      </c>
      <c r="AT79" s="397">
        <f t="shared" ca="1" si="180"/>
        <v>0</v>
      </c>
      <c r="AU79" s="397">
        <f t="shared" ca="1" si="181"/>
        <v>0</v>
      </c>
      <c r="AV79" s="397">
        <f t="shared" ca="1" si="182"/>
        <v>0</v>
      </c>
      <c r="AW79" s="397">
        <f t="shared" ca="1" si="183"/>
        <v>0</v>
      </c>
      <c r="AX79" s="397">
        <f t="shared" ca="1" si="184"/>
        <v>0</v>
      </c>
      <c r="AY79" s="397">
        <f t="shared" ca="1" si="185"/>
        <v>0</v>
      </c>
      <c r="AZ79" s="397">
        <f t="shared" ca="1" si="186"/>
        <v>0</v>
      </c>
      <c r="BA79" s="397">
        <f t="shared" ca="1" si="187"/>
        <v>0</v>
      </c>
      <c r="BB79" s="397">
        <f t="shared" ca="1" si="188"/>
        <v>0</v>
      </c>
      <c r="BC79" s="397">
        <f t="shared" ca="1" si="189"/>
        <v>0</v>
      </c>
      <c r="BD79" s="397">
        <f t="shared" ca="1" si="190"/>
        <v>0</v>
      </c>
      <c r="BE79" s="397">
        <f t="shared" ca="1" si="191"/>
        <v>0</v>
      </c>
      <c r="BF79" s="397">
        <f t="shared" ca="1" si="192"/>
        <v>0</v>
      </c>
      <c r="BG79" s="397">
        <f t="shared" ca="1" si="193"/>
        <v>0</v>
      </c>
      <c r="BH79" s="397">
        <f t="shared" ca="1" si="194"/>
        <v>0</v>
      </c>
      <c r="BI79" s="397">
        <f t="shared" ca="1" si="195"/>
        <v>0</v>
      </c>
      <c r="BJ79" s="397">
        <f t="shared" ca="1" si="196"/>
        <v>0</v>
      </c>
      <c r="BK79" s="397">
        <f t="shared" ca="1" si="197"/>
        <v>0</v>
      </c>
      <c r="BL79" s="397">
        <f t="shared" ca="1" si="198"/>
        <v>0</v>
      </c>
      <c r="BM79" s="397">
        <f t="shared" ca="1" si="199"/>
        <v>0</v>
      </c>
      <c r="BN79" s="397">
        <f t="shared" ca="1" si="200"/>
        <v>0</v>
      </c>
      <c r="BO79" s="397">
        <f t="shared" ca="1" si="201"/>
        <v>0</v>
      </c>
      <c r="BP79" s="397">
        <f t="shared" ca="1" si="202"/>
        <v>0</v>
      </c>
      <c r="BQ79" s="397">
        <f t="shared" ca="1" si="203"/>
        <v>0</v>
      </c>
      <c r="BR79" s="397">
        <f t="shared" ca="1" si="204"/>
        <v>0</v>
      </c>
      <c r="BS79" s="397">
        <f t="shared" ca="1" si="205"/>
        <v>0</v>
      </c>
      <c r="BT79" s="397">
        <f t="shared" ca="1" si="206"/>
        <v>0</v>
      </c>
      <c r="BU79" s="397">
        <f t="shared" ca="1" si="207"/>
        <v>0</v>
      </c>
      <c r="BV79" s="397">
        <f t="shared" ca="1" si="208"/>
        <v>0</v>
      </c>
      <c r="BW79" s="397">
        <f t="shared" ca="1" si="209"/>
        <v>0</v>
      </c>
      <c r="BX79" s="397">
        <f t="shared" ca="1" si="210"/>
        <v>0</v>
      </c>
      <c r="BY79" s="397">
        <f t="shared" ca="1" si="211"/>
        <v>0</v>
      </c>
      <c r="BZ79" s="397">
        <f t="shared" ca="1" si="212"/>
        <v>0</v>
      </c>
      <c r="CA79" s="397">
        <f t="shared" ca="1" si="213"/>
        <v>0</v>
      </c>
      <c r="CB79" s="397">
        <f t="shared" ca="1" si="214"/>
        <v>0</v>
      </c>
      <c r="CC79" s="397">
        <f t="shared" ca="1" si="215"/>
        <v>0</v>
      </c>
      <c r="CD79" s="397">
        <f t="shared" ca="1" si="216"/>
        <v>0</v>
      </c>
      <c r="CE79" s="397">
        <f t="shared" ca="1" si="217"/>
        <v>0</v>
      </c>
      <c r="CF79" s="397">
        <f t="shared" ca="1" si="218"/>
        <v>0</v>
      </c>
      <c r="CG79" s="397">
        <f t="shared" ca="1" si="219"/>
        <v>0</v>
      </c>
      <c r="CH79" s="397">
        <f t="shared" ca="1" si="220"/>
        <v>0</v>
      </c>
      <c r="CI79" s="397">
        <f t="shared" ca="1" si="221"/>
        <v>0</v>
      </c>
      <c r="CJ79" s="397">
        <f t="shared" ca="1" si="222"/>
        <v>0</v>
      </c>
      <c r="CK79" s="397">
        <f t="shared" ca="1" si="223"/>
        <v>0</v>
      </c>
      <c r="CL79" s="397">
        <f t="shared" ca="1" si="224"/>
        <v>0</v>
      </c>
      <c r="CM79" s="397">
        <f t="shared" ca="1" si="225"/>
        <v>0</v>
      </c>
      <c r="CN79" s="397">
        <f t="shared" ca="1" si="226"/>
        <v>0</v>
      </c>
      <c r="CO79" s="397">
        <f t="shared" ca="1" si="227"/>
        <v>0</v>
      </c>
      <c r="CP79" s="397">
        <f t="shared" ca="1" si="228"/>
        <v>0</v>
      </c>
      <c r="CQ79" s="397">
        <f t="shared" ca="1" si="229"/>
        <v>0</v>
      </c>
      <c r="CR79" s="397">
        <f t="shared" ca="1" si="230"/>
        <v>0</v>
      </c>
      <c r="CS79" s="397">
        <f t="shared" ca="1" si="231"/>
        <v>0</v>
      </c>
      <c r="CT79" s="397">
        <f t="shared" ca="1" si="232"/>
        <v>0</v>
      </c>
      <c r="CU79" s="397">
        <f t="shared" ca="1" si="233"/>
        <v>0</v>
      </c>
      <c r="CV79" s="397">
        <f t="shared" ca="1" si="234"/>
        <v>0</v>
      </c>
      <c r="CW79" s="397">
        <f t="shared" ca="1" si="235"/>
        <v>0</v>
      </c>
      <c r="CX79" s="397">
        <f t="shared" ca="1" si="236"/>
        <v>0</v>
      </c>
      <c r="CY79" s="397">
        <f t="shared" ca="1" si="237"/>
        <v>0</v>
      </c>
      <c r="CZ79" s="397">
        <f t="shared" ca="1" si="238"/>
        <v>0</v>
      </c>
      <c r="DA79" s="397">
        <f t="shared" ca="1" si="239"/>
        <v>0</v>
      </c>
      <c r="DB79" s="397">
        <f t="shared" ca="1" si="240"/>
        <v>0</v>
      </c>
      <c r="DC79" s="397">
        <f t="shared" ca="1" si="241"/>
        <v>0</v>
      </c>
      <c r="DD79" s="397">
        <f t="shared" ca="1" si="242"/>
        <v>0</v>
      </c>
      <c r="DE79" s="397">
        <f t="shared" ca="1" si="243"/>
        <v>0</v>
      </c>
      <c r="DF79" s="397">
        <f t="shared" ca="1" si="244"/>
        <v>0</v>
      </c>
      <c r="DG79" s="397">
        <f t="shared" ca="1" si="245"/>
        <v>0</v>
      </c>
      <c r="DH79" s="397">
        <f t="shared" ca="1" si="246"/>
        <v>0</v>
      </c>
      <c r="DJ79" s="399" t="s">
        <v>1763</v>
      </c>
      <c r="DK79" s="399" t="s">
        <v>1764</v>
      </c>
      <c r="DN79" s="84" t="s">
        <v>1017</v>
      </c>
      <c r="DR79" s="40" t="s">
        <v>1544</v>
      </c>
      <c r="DS79" s="11">
        <f t="shared" si="140"/>
        <v>1</v>
      </c>
      <c r="DT79" s="11">
        <f t="shared" si="141"/>
        <v>8</v>
      </c>
      <c r="DU79" s="41">
        <v>1</v>
      </c>
      <c r="DV79" s="40" t="s">
        <v>412</v>
      </c>
      <c r="DW79" s="11">
        <f t="shared" si="142"/>
        <v>2</v>
      </c>
      <c r="DX79" s="11">
        <f t="shared" si="143"/>
        <v>1001</v>
      </c>
      <c r="DY79" s="41">
        <v>2</v>
      </c>
    </row>
    <row r="80" spans="1:129" x14ac:dyDescent="0.35">
      <c r="A80" s="125">
        <v>77</v>
      </c>
      <c r="B80" s="125">
        <v>1</v>
      </c>
      <c r="C80" s="125">
        <v>6</v>
      </c>
      <c r="D80" s="125">
        <v>37</v>
      </c>
      <c r="E80" s="125" t="s">
        <v>1012</v>
      </c>
      <c r="F80" s="84" t="s">
        <v>1020</v>
      </c>
      <c r="G80" s="392" t="s">
        <v>1014</v>
      </c>
      <c r="H80" s="84" t="s">
        <v>1021</v>
      </c>
      <c r="I80" s="392" t="s">
        <v>1016</v>
      </c>
      <c r="K80" s="129">
        <v>37</v>
      </c>
      <c r="L80" s="125">
        <v>10</v>
      </c>
      <c r="M80" s="397">
        <f t="shared" ca="1" si="147"/>
        <v>1</v>
      </c>
      <c r="N80" s="397" t="str">
        <f t="shared" ca="1" si="148"/>
        <v>1|8|50,1|2|100000</v>
      </c>
      <c r="O80" s="397">
        <f t="shared" ca="1" si="149"/>
        <v>0</v>
      </c>
      <c r="P80" s="397">
        <f t="shared" ca="1" si="150"/>
        <v>0</v>
      </c>
      <c r="Q80" s="397">
        <f t="shared" ca="1" si="151"/>
        <v>0</v>
      </c>
      <c r="R80" s="397">
        <f t="shared" ca="1" si="152"/>
        <v>0</v>
      </c>
      <c r="S80" s="397">
        <f t="shared" ca="1" si="153"/>
        <v>0</v>
      </c>
      <c r="T80" s="397">
        <f t="shared" ca="1" si="154"/>
        <v>0</v>
      </c>
      <c r="U80" s="397">
        <f t="shared" ca="1" si="155"/>
        <v>0</v>
      </c>
      <c r="V80" s="397">
        <f t="shared" ca="1" si="156"/>
        <v>0</v>
      </c>
      <c r="W80" s="397">
        <f t="shared" ca="1" si="157"/>
        <v>0</v>
      </c>
      <c r="X80" s="397">
        <f t="shared" ca="1" si="158"/>
        <v>0</v>
      </c>
      <c r="Y80" s="397">
        <f t="shared" ca="1" si="159"/>
        <v>0</v>
      </c>
      <c r="Z80" s="397">
        <f t="shared" ca="1" si="160"/>
        <v>0</v>
      </c>
      <c r="AA80" s="397">
        <f t="shared" ca="1" si="161"/>
        <v>0</v>
      </c>
      <c r="AB80" s="397">
        <f t="shared" ca="1" si="162"/>
        <v>0</v>
      </c>
      <c r="AC80" s="397">
        <f t="shared" ca="1" si="163"/>
        <v>0</v>
      </c>
      <c r="AD80" s="397">
        <f t="shared" ca="1" si="164"/>
        <v>0</v>
      </c>
      <c r="AE80" s="397">
        <f t="shared" ca="1" si="165"/>
        <v>0</v>
      </c>
      <c r="AF80" s="397">
        <f t="shared" ca="1" si="166"/>
        <v>0</v>
      </c>
      <c r="AG80" s="397">
        <f t="shared" ca="1" si="167"/>
        <v>0</v>
      </c>
      <c r="AH80" s="397">
        <f t="shared" ca="1" si="168"/>
        <v>0</v>
      </c>
      <c r="AI80" s="397">
        <f t="shared" ca="1" si="169"/>
        <v>0</v>
      </c>
      <c r="AJ80" s="397">
        <f t="shared" ca="1" si="170"/>
        <v>0</v>
      </c>
      <c r="AK80" s="397">
        <f t="shared" ca="1" si="171"/>
        <v>0</v>
      </c>
      <c r="AL80" s="397">
        <f t="shared" ca="1" si="172"/>
        <v>0</v>
      </c>
      <c r="AM80" s="397">
        <f t="shared" ca="1" si="173"/>
        <v>0</v>
      </c>
      <c r="AN80" s="397">
        <f t="shared" ca="1" si="174"/>
        <v>0</v>
      </c>
      <c r="AO80" s="397">
        <f t="shared" ca="1" si="175"/>
        <v>0</v>
      </c>
      <c r="AP80" s="397">
        <f t="shared" ca="1" si="176"/>
        <v>0</v>
      </c>
      <c r="AQ80" s="397">
        <f t="shared" ca="1" si="177"/>
        <v>0</v>
      </c>
      <c r="AR80" s="397">
        <f t="shared" ca="1" si="178"/>
        <v>0</v>
      </c>
      <c r="AS80" s="397">
        <f t="shared" ca="1" si="179"/>
        <v>0</v>
      </c>
      <c r="AT80" s="397">
        <f t="shared" ca="1" si="180"/>
        <v>0</v>
      </c>
      <c r="AU80" s="397">
        <f t="shared" ca="1" si="181"/>
        <v>0</v>
      </c>
      <c r="AV80" s="397">
        <f t="shared" ca="1" si="182"/>
        <v>0</v>
      </c>
      <c r="AW80" s="397">
        <f t="shared" ca="1" si="183"/>
        <v>0</v>
      </c>
      <c r="AX80" s="397">
        <f t="shared" ca="1" si="184"/>
        <v>0</v>
      </c>
      <c r="AY80" s="397">
        <f t="shared" ca="1" si="185"/>
        <v>0</v>
      </c>
      <c r="AZ80" s="397">
        <f t="shared" ca="1" si="186"/>
        <v>0</v>
      </c>
      <c r="BA80" s="397">
        <f t="shared" ca="1" si="187"/>
        <v>0</v>
      </c>
      <c r="BB80" s="397">
        <f t="shared" ca="1" si="188"/>
        <v>0</v>
      </c>
      <c r="BC80" s="397">
        <f t="shared" ca="1" si="189"/>
        <v>0</v>
      </c>
      <c r="BD80" s="397">
        <f t="shared" ca="1" si="190"/>
        <v>0</v>
      </c>
      <c r="BE80" s="397">
        <f t="shared" ca="1" si="191"/>
        <v>0</v>
      </c>
      <c r="BF80" s="397">
        <f t="shared" ca="1" si="192"/>
        <v>0</v>
      </c>
      <c r="BG80" s="397">
        <f t="shared" ca="1" si="193"/>
        <v>0</v>
      </c>
      <c r="BH80" s="397">
        <f t="shared" ca="1" si="194"/>
        <v>0</v>
      </c>
      <c r="BI80" s="397">
        <f t="shared" ca="1" si="195"/>
        <v>0</v>
      </c>
      <c r="BJ80" s="397">
        <f t="shared" ca="1" si="196"/>
        <v>0</v>
      </c>
      <c r="BK80" s="397">
        <f t="shared" ca="1" si="197"/>
        <v>0</v>
      </c>
      <c r="BL80" s="397">
        <f t="shared" ca="1" si="198"/>
        <v>0</v>
      </c>
      <c r="BM80" s="397">
        <f t="shared" ca="1" si="199"/>
        <v>0</v>
      </c>
      <c r="BN80" s="397">
        <f t="shared" ca="1" si="200"/>
        <v>0</v>
      </c>
      <c r="BO80" s="397">
        <f t="shared" ca="1" si="201"/>
        <v>0</v>
      </c>
      <c r="BP80" s="397">
        <f t="shared" ca="1" si="202"/>
        <v>0</v>
      </c>
      <c r="BQ80" s="397">
        <f t="shared" ca="1" si="203"/>
        <v>0</v>
      </c>
      <c r="BR80" s="397">
        <f t="shared" ca="1" si="204"/>
        <v>0</v>
      </c>
      <c r="BS80" s="397">
        <f t="shared" ca="1" si="205"/>
        <v>0</v>
      </c>
      <c r="BT80" s="397">
        <f t="shared" ca="1" si="206"/>
        <v>0</v>
      </c>
      <c r="BU80" s="397">
        <f t="shared" ca="1" si="207"/>
        <v>0</v>
      </c>
      <c r="BV80" s="397">
        <f t="shared" ca="1" si="208"/>
        <v>0</v>
      </c>
      <c r="BW80" s="397">
        <f t="shared" ca="1" si="209"/>
        <v>0</v>
      </c>
      <c r="BX80" s="397">
        <f t="shared" ca="1" si="210"/>
        <v>0</v>
      </c>
      <c r="BY80" s="397">
        <f t="shared" ca="1" si="211"/>
        <v>0</v>
      </c>
      <c r="BZ80" s="397">
        <f t="shared" ca="1" si="212"/>
        <v>0</v>
      </c>
      <c r="CA80" s="397">
        <f t="shared" ca="1" si="213"/>
        <v>0</v>
      </c>
      <c r="CB80" s="397">
        <f t="shared" ca="1" si="214"/>
        <v>0</v>
      </c>
      <c r="CC80" s="397">
        <f t="shared" ca="1" si="215"/>
        <v>0</v>
      </c>
      <c r="CD80" s="397">
        <f t="shared" ca="1" si="216"/>
        <v>0</v>
      </c>
      <c r="CE80" s="397">
        <f t="shared" ca="1" si="217"/>
        <v>0</v>
      </c>
      <c r="CF80" s="397">
        <f t="shared" ca="1" si="218"/>
        <v>0</v>
      </c>
      <c r="CG80" s="397">
        <f t="shared" ca="1" si="219"/>
        <v>0</v>
      </c>
      <c r="CH80" s="397">
        <f t="shared" ca="1" si="220"/>
        <v>0</v>
      </c>
      <c r="CI80" s="397">
        <f t="shared" ca="1" si="221"/>
        <v>0</v>
      </c>
      <c r="CJ80" s="397">
        <f t="shared" ca="1" si="222"/>
        <v>0</v>
      </c>
      <c r="CK80" s="397">
        <f t="shared" ca="1" si="223"/>
        <v>0</v>
      </c>
      <c r="CL80" s="397">
        <f t="shared" ca="1" si="224"/>
        <v>0</v>
      </c>
      <c r="CM80" s="397">
        <f t="shared" ca="1" si="225"/>
        <v>0</v>
      </c>
      <c r="CN80" s="397">
        <f t="shared" ca="1" si="226"/>
        <v>0</v>
      </c>
      <c r="CO80" s="397">
        <f t="shared" ca="1" si="227"/>
        <v>0</v>
      </c>
      <c r="CP80" s="397">
        <f t="shared" ca="1" si="228"/>
        <v>0</v>
      </c>
      <c r="CQ80" s="397">
        <f t="shared" ca="1" si="229"/>
        <v>0</v>
      </c>
      <c r="CR80" s="397">
        <f t="shared" ca="1" si="230"/>
        <v>0</v>
      </c>
      <c r="CS80" s="397">
        <f t="shared" ca="1" si="231"/>
        <v>0</v>
      </c>
      <c r="CT80" s="397">
        <f t="shared" ca="1" si="232"/>
        <v>0</v>
      </c>
      <c r="CU80" s="397">
        <f t="shared" ca="1" si="233"/>
        <v>0</v>
      </c>
      <c r="CV80" s="397">
        <f t="shared" ca="1" si="234"/>
        <v>0</v>
      </c>
      <c r="CW80" s="397">
        <f t="shared" ca="1" si="235"/>
        <v>0</v>
      </c>
      <c r="CX80" s="397">
        <f t="shared" ca="1" si="236"/>
        <v>0</v>
      </c>
      <c r="CY80" s="397">
        <f t="shared" ca="1" si="237"/>
        <v>0</v>
      </c>
      <c r="CZ80" s="397">
        <f t="shared" ca="1" si="238"/>
        <v>0</v>
      </c>
      <c r="DA80" s="397">
        <f t="shared" ca="1" si="239"/>
        <v>0</v>
      </c>
      <c r="DB80" s="397">
        <f t="shared" ca="1" si="240"/>
        <v>0</v>
      </c>
      <c r="DC80" s="397">
        <f t="shared" ca="1" si="241"/>
        <v>0</v>
      </c>
      <c r="DD80" s="397">
        <f t="shared" ca="1" si="242"/>
        <v>0</v>
      </c>
      <c r="DE80" s="397">
        <f t="shared" ca="1" si="243"/>
        <v>0</v>
      </c>
      <c r="DF80" s="397">
        <f t="shared" ca="1" si="244"/>
        <v>0</v>
      </c>
      <c r="DG80" s="397">
        <f t="shared" ca="1" si="245"/>
        <v>0</v>
      </c>
      <c r="DH80" s="397">
        <f t="shared" ca="1" si="246"/>
        <v>0</v>
      </c>
      <c r="DJ80" s="125" t="str">
        <f>DJ78</f>
        <v>KR</v>
      </c>
      <c r="DK80" s="125" t="str">
        <f>DK78</f>
        <v>LA</v>
      </c>
      <c r="DN80" s="84" t="s">
        <v>1017</v>
      </c>
      <c r="DR80" s="40" t="s">
        <v>1545</v>
      </c>
      <c r="DS80" s="11">
        <f t="shared" si="140"/>
        <v>1</v>
      </c>
      <c r="DT80" s="11">
        <f t="shared" si="141"/>
        <v>8</v>
      </c>
      <c r="DU80" s="41">
        <v>1</v>
      </c>
      <c r="DV80" s="40" t="s">
        <v>412</v>
      </c>
      <c r="DW80" s="11">
        <f t="shared" si="142"/>
        <v>2</v>
      </c>
      <c r="DX80" s="11">
        <f t="shared" si="143"/>
        <v>1001</v>
      </c>
      <c r="DY80" s="41">
        <v>2</v>
      </c>
    </row>
    <row r="81" spans="1:129" x14ac:dyDescent="0.35">
      <c r="A81" s="125">
        <v>78</v>
      </c>
      <c r="B81" s="125">
        <v>1</v>
      </c>
      <c r="C81" s="125">
        <v>6</v>
      </c>
      <c r="D81" s="125">
        <v>37</v>
      </c>
      <c r="E81" s="125" t="s">
        <v>1012</v>
      </c>
      <c r="F81" s="84" t="s">
        <v>1022</v>
      </c>
      <c r="G81" s="392" t="s">
        <v>1014</v>
      </c>
      <c r="H81" s="84" t="s">
        <v>1023</v>
      </c>
      <c r="I81" s="392" t="s">
        <v>1016</v>
      </c>
      <c r="K81" s="129">
        <v>38</v>
      </c>
      <c r="L81" s="125">
        <v>10</v>
      </c>
      <c r="M81" s="397">
        <f t="shared" ca="1" si="147"/>
        <v>1</v>
      </c>
      <c r="N81" s="397" t="str">
        <f t="shared" ca="1" si="148"/>
        <v>1|8|50,1|1|10</v>
      </c>
      <c r="O81" s="397">
        <f t="shared" ca="1" si="149"/>
        <v>0</v>
      </c>
      <c r="P81" s="397">
        <f t="shared" ca="1" si="150"/>
        <v>0</v>
      </c>
      <c r="Q81" s="397">
        <f t="shared" ca="1" si="151"/>
        <v>0</v>
      </c>
      <c r="R81" s="397">
        <f t="shared" ca="1" si="152"/>
        <v>0</v>
      </c>
      <c r="S81" s="397">
        <f t="shared" ca="1" si="153"/>
        <v>0</v>
      </c>
      <c r="T81" s="397">
        <f t="shared" ca="1" si="154"/>
        <v>0</v>
      </c>
      <c r="U81" s="397">
        <f t="shared" ca="1" si="155"/>
        <v>0</v>
      </c>
      <c r="V81" s="397">
        <f t="shared" ca="1" si="156"/>
        <v>0</v>
      </c>
      <c r="W81" s="397">
        <f t="shared" ca="1" si="157"/>
        <v>0</v>
      </c>
      <c r="X81" s="397">
        <f t="shared" ca="1" si="158"/>
        <v>0</v>
      </c>
      <c r="Y81" s="397">
        <f t="shared" ca="1" si="159"/>
        <v>0</v>
      </c>
      <c r="Z81" s="397">
        <f t="shared" ca="1" si="160"/>
        <v>0</v>
      </c>
      <c r="AA81" s="397">
        <f t="shared" ca="1" si="161"/>
        <v>0</v>
      </c>
      <c r="AB81" s="397">
        <f t="shared" ca="1" si="162"/>
        <v>0</v>
      </c>
      <c r="AC81" s="397">
        <f t="shared" ca="1" si="163"/>
        <v>0</v>
      </c>
      <c r="AD81" s="397">
        <f t="shared" ca="1" si="164"/>
        <v>0</v>
      </c>
      <c r="AE81" s="397">
        <f t="shared" ca="1" si="165"/>
        <v>0</v>
      </c>
      <c r="AF81" s="397">
        <f t="shared" ca="1" si="166"/>
        <v>0</v>
      </c>
      <c r="AG81" s="397">
        <f t="shared" ca="1" si="167"/>
        <v>0</v>
      </c>
      <c r="AH81" s="397">
        <f t="shared" ca="1" si="168"/>
        <v>0</v>
      </c>
      <c r="AI81" s="397">
        <f t="shared" ca="1" si="169"/>
        <v>0</v>
      </c>
      <c r="AJ81" s="397">
        <f t="shared" ca="1" si="170"/>
        <v>0</v>
      </c>
      <c r="AK81" s="397">
        <f t="shared" ca="1" si="171"/>
        <v>0</v>
      </c>
      <c r="AL81" s="397">
        <f t="shared" ca="1" si="172"/>
        <v>0</v>
      </c>
      <c r="AM81" s="397">
        <f t="shared" ca="1" si="173"/>
        <v>0</v>
      </c>
      <c r="AN81" s="397">
        <f t="shared" ca="1" si="174"/>
        <v>0</v>
      </c>
      <c r="AO81" s="397">
        <f t="shared" ca="1" si="175"/>
        <v>0</v>
      </c>
      <c r="AP81" s="397">
        <f t="shared" ca="1" si="176"/>
        <v>0</v>
      </c>
      <c r="AQ81" s="397">
        <f t="shared" ca="1" si="177"/>
        <v>0</v>
      </c>
      <c r="AR81" s="397">
        <f t="shared" ca="1" si="178"/>
        <v>0</v>
      </c>
      <c r="AS81" s="397">
        <f t="shared" ca="1" si="179"/>
        <v>0</v>
      </c>
      <c r="AT81" s="397">
        <f t="shared" ca="1" si="180"/>
        <v>0</v>
      </c>
      <c r="AU81" s="397">
        <f t="shared" ca="1" si="181"/>
        <v>0</v>
      </c>
      <c r="AV81" s="397">
        <f t="shared" ca="1" si="182"/>
        <v>0</v>
      </c>
      <c r="AW81" s="397">
        <f t="shared" ca="1" si="183"/>
        <v>0</v>
      </c>
      <c r="AX81" s="397">
        <f t="shared" ca="1" si="184"/>
        <v>0</v>
      </c>
      <c r="AY81" s="397">
        <f t="shared" ca="1" si="185"/>
        <v>0</v>
      </c>
      <c r="AZ81" s="397">
        <f t="shared" ca="1" si="186"/>
        <v>0</v>
      </c>
      <c r="BA81" s="397">
        <f t="shared" ca="1" si="187"/>
        <v>0</v>
      </c>
      <c r="BB81" s="397">
        <f t="shared" ca="1" si="188"/>
        <v>0</v>
      </c>
      <c r="BC81" s="397">
        <f t="shared" ca="1" si="189"/>
        <v>0</v>
      </c>
      <c r="BD81" s="397">
        <f t="shared" ca="1" si="190"/>
        <v>0</v>
      </c>
      <c r="BE81" s="397">
        <f t="shared" ca="1" si="191"/>
        <v>0</v>
      </c>
      <c r="BF81" s="397">
        <f t="shared" ca="1" si="192"/>
        <v>0</v>
      </c>
      <c r="BG81" s="397">
        <f t="shared" ca="1" si="193"/>
        <v>0</v>
      </c>
      <c r="BH81" s="397">
        <f t="shared" ca="1" si="194"/>
        <v>0</v>
      </c>
      <c r="BI81" s="397">
        <f t="shared" ca="1" si="195"/>
        <v>0</v>
      </c>
      <c r="BJ81" s="397">
        <f t="shared" ca="1" si="196"/>
        <v>0</v>
      </c>
      <c r="BK81" s="397">
        <f t="shared" ca="1" si="197"/>
        <v>0</v>
      </c>
      <c r="BL81" s="397">
        <f t="shared" ca="1" si="198"/>
        <v>0</v>
      </c>
      <c r="BM81" s="397">
        <f t="shared" ca="1" si="199"/>
        <v>0</v>
      </c>
      <c r="BN81" s="397">
        <f t="shared" ca="1" si="200"/>
        <v>0</v>
      </c>
      <c r="BO81" s="397">
        <f t="shared" ca="1" si="201"/>
        <v>0</v>
      </c>
      <c r="BP81" s="397">
        <f t="shared" ca="1" si="202"/>
        <v>0</v>
      </c>
      <c r="BQ81" s="397">
        <f t="shared" ca="1" si="203"/>
        <v>0</v>
      </c>
      <c r="BR81" s="397">
        <f t="shared" ca="1" si="204"/>
        <v>0</v>
      </c>
      <c r="BS81" s="397">
        <f t="shared" ca="1" si="205"/>
        <v>0</v>
      </c>
      <c r="BT81" s="397">
        <f t="shared" ca="1" si="206"/>
        <v>0</v>
      </c>
      <c r="BU81" s="397">
        <f t="shared" ca="1" si="207"/>
        <v>0</v>
      </c>
      <c r="BV81" s="397">
        <f t="shared" ca="1" si="208"/>
        <v>0</v>
      </c>
      <c r="BW81" s="397">
        <f t="shared" ca="1" si="209"/>
        <v>0</v>
      </c>
      <c r="BX81" s="397">
        <f t="shared" ca="1" si="210"/>
        <v>0</v>
      </c>
      <c r="BY81" s="397">
        <f t="shared" ca="1" si="211"/>
        <v>0</v>
      </c>
      <c r="BZ81" s="397">
        <f t="shared" ca="1" si="212"/>
        <v>0</v>
      </c>
      <c r="CA81" s="397">
        <f t="shared" ca="1" si="213"/>
        <v>0</v>
      </c>
      <c r="CB81" s="397">
        <f t="shared" ca="1" si="214"/>
        <v>0</v>
      </c>
      <c r="CC81" s="397">
        <f t="shared" ca="1" si="215"/>
        <v>0</v>
      </c>
      <c r="CD81" s="397">
        <f t="shared" ca="1" si="216"/>
        <v>0</v>
      </c>
      <c r="CE81" s="397">
        <f t="shared" ca="1" si="217"/>
        <v>0</v>
      </c>
      <c r="CF81" s="397">
        <f t="shared" ca="1" si="218"/>
        <v>0</v>
      </c>
      <c r="CG81" s="397">
        <f t="shared" ca="1" si="219"/>
        <v>0</v>
      </c>
      <c r="CH81" s="397">
        <f t="shared" ca="1" si="220"/>
        <v>0</v>
      </c>
      <c r="CI81" s="397">
        <f t="shared" ca="1" si="221"/>
        <v>0</v>
      </c>
      <c r="CJ81" s="397">
        <f t="shared" ca="1" si="222"/>
        <v>0</v>
      </c>
      <c r="CK81" s="397">
        <f t="shared" ca="1" si="223"/>
        <v>0</v>
      </c>
      <c r="CL81" s="397">
        <f t="shared" ca="1" si="224"/>
        <v>0</v>
      </c>
      <c r="CM81" s="397">
        <f t="shared" ca="1" si="225"/>
        <v>0</v>
      </c>
      <c r="CN81" s="397">
        <f t="shared" ca="1" si="226"/>
        <v>0</v>
      </c>
      <c r="CO81" s="397">
        <f t="shared" ca="1" si="227"/>
        <v>0</v>
      </c>
      <c r="CP81" s="397">
        <f t="shared" ca="1" si="228"/>
        <v>0</v>
      </c>
      <c r="CQ81" s="397">
        <f t="shared" ca="1" si="229"/>
        <v>0</v>
      </c>
      <c r="CR81" s="397">
        <f t="shared" ca="1" si="230"/>
        <v>0</v>
      </c>
      <c r="CS81" s="397">
        <f t="shared" ca="1" si="231"/>
        <v>0</v>
      </c>
      <c r="CT81" s="397">
        <f t="shared" ca="1" si="232"/>
        <v>0</v>
      </c>
      <c r="CU81" s="397">
        <f t="shared" ca="1" si="233"/>
        <v>0</v>
      </c>
      <c r="CV81" s="397">
        <f t="shared" ca="1" si="234"/>
        <v>0</v>
      </c>
      <c r="CW81" s="397">
        <f t="shared" ca="1" si="235"/>
        <v>0</v>
      </c>
      <c r="CX81" s="397">
        <f t="shared" ca="1" si="236"/>
        <v>0</v>
      </c>
      <c r="CY81" s="397">
        <f t="shared" ca="1" si="237"/>
        <v>0</v>
      </c>
      <c r="CZ81" s="397">
        <f t="shared" ca="1" si="238"/>
        <v>0</v>
      </c>
      <c r="DA81" s="397">
        <f t="shared" ca="1" si="239"/>
        <v>0</v>
      </c>
      <c r="DB81" s="397">
        <f t="shared" ca="1" si="240"/>
        <v>0</v>
      </c>
      <c r="DC81" s="397">
        <f t="shared" ca="1" si="241"/>
        <v>0</v>
      </c>
      <c r="DD81" s="397">
        <f t="shared" ca="1" si="242"/>
        <v>0</v>
      </c>
      <c r="DE81" s="397">
        <f t="shared" ca="1" si="243"/>
        <v>0</v>
      </c>
      <c r="DF81" s="397">
        <f t="shared" ca="1" si="244"/>
        <v>0</v>
      </c>
      <c r="DG81" s="397">
        <f t="shared" ca="1" si="245"/>
        <v>0</v>
      </c>
      <c r="DH81" s="397">
        <f t="shared" ca="1" si="246"/>
        <v>0</v>
      </c>
      <c r="DJ81" s="125" t="str">
        <f t="shared" ref="DJ81:DK81" si="252">DJ79</f>
        <v>LC</v>
      </c>
      <c r="DK81" s="125" t="str">
        <f t="shared" si="252"/>
        <v>LL</v>
      </c>
      <c r="DN81" s="84" t="s">
        <v>1017</v>
      </c>
      <c r="DR81" s="40" t="s">
        <v>1543</v>
      </c>
      <c r="DS81" s="11">
        <f t="shared" si="140"/>
        <v>1</v>
      </c>
      <c r="DT81" s="11">
        <f t="shared" si="141"/>
        <v>8</v>
      </c>
      <c r="DU81" s="41">
        <v>1</v>
      </c>
      <c r="DV81" s="40" t="s">
        <v>412</v>
      </c>
      <c r="DW81" s="11">
        <f t="shared" si="142"/>
        <v>2</v>
      </c>
      <c r="DX81" s="11">
        <f t="shared" si="143"/>
        <v>1001</v>
      </c>
      <c r="DY81" s="41">
        <v>2</v>
      </c>
    </row>
    <row r="82" spans="1:129" x14ac:dyDescent="0.25">
      <c r="A82" s="125">
        <v>79</v>
      </c>
      <c r="B82" s="125">
        <v>1</v>
      </c>
      <c r="C82" s="125">
        <v>6</v>
      </c>
      <c r="D82" s="125">
        <v>37</v>
      </c>
      <c r="E82" s="125" t="s">
        <v>1012</v>
      </c>
      <c r="F82" s="84" t="s">
        <v>1024</v>
      </c>
      <c r="G82" s="392" t="s">
        <v>1014</v>
      </c>
      <c r="H82" s="84" t="s">
        <v>1025</v>
      </c>
      <c r="I82" s="392" t="s">
        <v>1016</v>
      </c>
      <c r="K82" s="125">
        <v>84</v>
      </c>
      <c r="L82" s="125">
        <v>10</v>
      </c>
      <c r="M82" s="397">
        <f t="shared" ca="1" si="147"/>
        <v>1</v>
      </c>
      <c r="N82" s="397" t="str">
        <f t="shared" ca="1" si="148"/>
        <v>1|8|50,1|2|100000</v>
      </c>
      <c r="O82" s="397">
        <f t="shared" ca="1" si="149"/>
        <v>0</v>
      </c>
      <c r="P82" s="397">
        <f t="shared" ca="1" si="150"/>
        <v>0</v>
      </c>
      <c r="Q82" s="397">
        <f t="shared" ca="1" si="151"/>
        <v>0</v>
      </c>
      <c r="R82" s="397">
        <f t="shared" ca="1" si="152"/>
        <v>0</v>
      </c>
      <c r="S82" s="397">
        <f t="shared" ca="1" si="153"/>
        <v>0</v>
      </c>
      <c r="T82" s="397">
        <f t="shared" ca="1" si="154"/>
        <v>0</v>
      </c>
      <c r="U82" s="397">
        <f t="shared" ca="1" si="155"/>
        <v>0</v>
      </c>
      <c r="V82" s="397">
        <f t="shared" ca="1" si="156"/>
        <v>0</v>
      </c>
      <c r="W82" s="397">
        <f t="shared" ca="1" si="157"/>
        <v>0</v>
      </c>
      <c r="X82" s="397">
        <f t="shared" ca="1" si="158"/>
        <v>0</v>
      </c>
      <c r="Y82" s="397">
        <f t="shared" ca="1" si="159"/>
        <v>0</v>
      </c>
      <c r="Z82" s="397">
        <f t="shared" ca="1" si="160"/>
        <v>0</v>
      </c>
      <c r="AA82" s="397">
        <f t="shared" ca="1" si="161"/>
        <v>0</v>
      </c>
      <c r="AB82" s="397">
        <f t="shared" ca="1" si="162"/>
        <v>0</v>
      </c>
      <c r="AC82" s="397">
        <f t="shared" ca="1" si="163"/>
        <v>0</v>
      </c>
      <c r="AD82" s="397">
        <f t="shared" ca="1" si="164"/>
        <v>0</v>
      </c>
      <c r="AE82" s="397">
        <f t="shared" ca="1" si="165"/>
        <v>0</v>
      </c>
      <c r="AF82" s="397">
        <f t="shared" ca="1" si="166"/>
        <v>0</v>
      </c>
      <c r="AG82" s="397">
        <f t="shared" ca="1" si="167"/>
        <v>0</v>
      </c>
      <c r="AH82" s="397">
        <f t="shared" ca="1" si="168"/>
        <v>0</v>
      </c>
      <c r="AI82" s="397">
        <f t="shared" ca="1" si="169"/>
        <v>0</v>
      </c>
      <c r="AJ82" s="397">
        <f t="shared" ca="1" si="170"/>
        <v>0</v>
      </c>
      <c r="AK82" s="397">
        <f t="shared" ca="1" si="171"/>
        <v>0</v>
      </c>
      <c r="AL82" s="397">
        <f t="shared" ca="1" si="172"/>
        <v>0</v>
      </c>
      <c r="AM82" s="397">
        <f t="shared" ca="1" si="173"/>
        <v>0</v>
      </c>
      <c r="AN82" s="397">
        <f t="shared" ca="1" si="174"/>
        <v>0</v>
      </c>
      <c r="AO82" s="397">
        <f t="shared" ca="1" si="175"/>
        <v>0</v>
      </c>
      <c r="AP82" s="397">
        <f t="shared" ca="1" si="176"/>
        <v>0</v>
      </c>
      <c r="AQ82" s="397">
        <f t="shared" ca="1" si="177"/>
        <v>0</v>
      </c>
      <c r="AR82" s="397">
        <f t="shared" ca="1" si="178"/>
        <v>0</v>
      </c>
      <c r="AS82" s="397">
        <f t="shared" ca="1" si="179"/>
        <v>0</v>
      </c>
      <c r="AT82" s="397">
        <f t="shared" ca="1" si="180"/>
        <v>0</v>
      </c>
      <c r="AU82" s="397">
        <f t="shared" ca="1" si="181"/>
        <v>0</v>
      </c>
      <c r="AV82" s="397">
        <f t="shared" ca="1" si="182"/>
        <v>0</v>
      </c>
      <c r="AW82" s="397">
        <f t="shared" ca="1" si="183"/>
        <v>0</v>
      </c>
      <c r="AX82" s="397">
        <f t="shared" ca="1" si="184"/>
        <v>0</v>
      </c>
      <c r="AY82" s="397">
        <f t="shared" ca="1" si="185"/>
        <v>0</v>
      </c>
      <c r="AZ82" s="397">
        <f t="shared" ca="1" si="186"/>
        <v>0</v>
      </c>
      <c r="BA82" s="397">
        <f t="shared" ca="1" si="187"/>
        <v>0</v>
      </c>
      <c r="BB82" s="397">
        <f t="shared" ca="1" si="188"/>
        <v>0</v>
      </c>
      <c r="BC82" s="397">
        <f t="shared" ca="1" si="189"/>
        <v>0</v>
      </c>
      <c r="BD82" s="397">
        <f t="shared" ca="1" si="190"/>
        <v>0</v>
      </c>
      <c r="BE82" s="397">
        <f t="shared" ca="1" si="191"/>
        <v>0</v>
      </c>
      <c r="BF82" s="397">
        <f t="shared" ca="1" si="192"/>
        <v>0</v>
      </c>
      <c r="BG82" s="397">
        <f t="shared" ca="1" si="193"/>
        <v>0</v>
      </c>
      <c r="BH82" s="397">
        <f t="shared" ca="1" si="194"/>
        <v>0</v>
      </c>
      <c r="BI82" s="397">
        <f t="shared" ca="1" si="195"/>
        <v>0</v>
      </c>
      <c r="BJ82" s="397">
        <f t="shared" ca="1" si="196"/>
        <v>0</v>
      </c>
      <c r="BK82" s="397">
        <f t="shared" ca="1" si="197"/>
        <v>0</v>
      </c>
      <c r="BL82" s="397">
        <f t="shared" ca="1" si="198"/>
        <v>0</v>
      </c>
      <c r="BM82" s="397">
        <f t="shared" ca="1" si="199"/>
        <v>0</v>
      </c>
      <c r="BN82" s="397">
        <f t="shared" ca="1" si="200"/>
        <v>0</v>
      </c>
      <c r="BO82" s="397">
        <f t="shared" ca="1" si="201"/>
        <v>0</v>
      </c>
      <c r="BP82" s="397">
        <f t="shared" ca="1" si="202"/>
        <v>0</v>
      </c>
      <c r="BQ82" s="397">
        <f t="shared" ca="1" si="203"/>
        <v>0</v>
      </c>
      <c r="BR82" s="397">
        <f t="shared" ca="1" si="204"/>
        <v>0</v>
      </c>
      <c r="BS82" s="397">
        <f t="shared" ca="1" si="205"/>
        <v>0</v>
      </c>
      <c r="BT82" s="397">
        <f t="shared" ca="1" si="206"/>
        <v>0</v>
      </c>
      <c r="BU82" s="397">
        <f t="shared" ca="1" si="207"/>
        <v>0</v>
      </c>
      <c r="BV82" s="397">
        <f t="shared" ca="1" si="208"/>
        <v>0</v>
      </c>
      <c r="BW82" s="397">
        <f t="shared" ca="1" si="209"/>
        <v>0</v>
      </c>
      <c r="BX82" s="397">
        <f t="shared" ca="1" si="210"/>
        <v>0</v>
      </c>
      <c r="BY82" s="397">
        <f t="shared" ca="1" si="211"/>
        <v>0</v>
      </c>
      <c r="BZ82" s="397">
        <f t="shared" ca="1" si="212"/>
        <v>0</v>
      </c>
      <c r="CA82" s="397">
        <f t="shared" ca="1" si="213"/>
        <v>0</v>
      </c>
      <c r="CB82" s="397">
        <f t="shared" ca="1" si="214"/>
        <v>0</v>
      </c>
      <c r="CC82" s="397">
        <f t="shared" ca="1" si="215"/>
        <v>0</v>
      </c>
      <c r="CD82" s="397">
        <f t="shared" ca="1" si="216"/>
        <v>0</v>
      </c>
      <c r="CE82" s="397">
        <f t="shared" ca="1" si="217"/>
        <v>0</v>
      </c>
      <c r="CF82" s="397">
        <f t="shared" ca="1" si="218"/>
        <v>0</v>
      </c>
      <c r="CG82" s="397">
        <f t="shared" ca="1" si="219"/>
        <v>0</v>
      </c>
      <c r="CH82" s="397">
        <f t="shared" ca="1" si="220"/>
        <v>0</v>
      </c>
      <c r="CI82" s="397">
        <f t="shared" ca="1" si="221"/>
        <v>0</v>
      </c>
      <c r="CJ82" s="397">
        <f t="shared" ca="1" si="222"/>
        <v>0</v>
      </c>
      <c r="CK82" s="397">
        <f t="shared" ca="1" si="223"/>
        <v>0</v>
      </c>
      <c r="CL82" s="397">
        <f t="shared" ca="1" si="224"/>
        <v>0</v>
      </c>
      <c r="CM82" s="397">
        <f t="shared" ca="1" si="225"/>
        <v>0</v>
      </c>
      <c r="CN82" s="397">
        <f t="shared" ca="1" si="226"/>
        <v>0</v>
      </c>
      <c r="CO82" s="397">
        <f t="shared" ca="1" si="227"/>
        <v>0</v>
      </c>
      <c r="CP82" s="397">
        <f t="shared" ca="1" si="228"/>
        <v>0</v>
      </c>
      <c r="CQ82" s="397">
        <f t="shared" ca="1" si="229"/>
        <v>0</v>
      </c>
      <c r="CR82" s="397">
        <f t="shared" ca="1" si="230"/>
        <v>0</v>
      </c>
      <c r="CS82" s="397">
        <f t="shared" ca="1" si="231"/>
        <v>0</v>
      </c>
      <c r="CT82" s="397">
        <f t="shared" ca="1" si="232"/>
        <v>0</v>
      </c>
      <c r="CU82" s="397">
        <f t="shared" ca="1" si="233"/>
        <v>0</v>
      </c>
      <c r="CV82" s="397">
        <f t="shared" ca="1" si="234"/>
        <v>0</v>
      </c>
      <c r="CW82" s="397">
        <f t="shared" ca="1" si="235"/>
        <v>0</v>
      </c>
      <c r="CX82" s="397">
        <f t="shared" ca="1" si="236"/>
        <v>0</v>
      </c>
      <c r="CY82" s="397">
        <f t="shared" ca="1" si="237"/>
        <v>0</v>
      </c>
      <c r="CZ82" s="397">
        <f t="shared" ca="1" si="238"/>
        <v>0</v>
      </c>
      <c r="DA82" s="397">
        <f t="shared" ca="1" si="239"/>
        <v>0</v>
      </c>
      <c r="DB82" s="397">
        <f t="shared" ca="1" si="240"/>
        <v>0</v>
      </c>
      <c r="DC82" s="397">
        <f t="shared" ca="1" si="241"/>
        <v>0</v>
      </c>
      <c r="DD82" s="397">
        <f t="shared" ca="1" si="242"/>
        <v>0</v>
      </c>
      <c r="DE82" s="397">
        <f t="shared" ca="1" si="243"/>
        <v>0</v>
      </c>
      <c r="DF82" s="397">
        <f t="shared" ca="1" si="244"/>
        <v>0</v>
      </c>
      <c r="DG82" s="397">
        <f t="shared" ca="1" si="245"/>
        <v>0</v>
      </c>
      <c r="DH82" s="397">
        <f t="shared" ca="1" si="246"/>
        <v>0</v>
      </c>
      <c r="DJ82" s="125" t="str">
        <f t="shared" ref="DJ82:DK82" si="253">DJ80</f>
        <v>KR</v>
      </c>
      <c r="DK82" s="125" t="str">
        <f t="shared" si="253"/>
        <v>LA</v>
      </c>
      <c r="DN82" s="84" t="s">
        <v>1017</v>
      </c>
      <c r="DR82" s="40" t="s">
        <v>1544</v>
      </c>
      <c r="DS82" s="11">
        <f t="shared" si="140"/>
        <v>1</v>
      </c>
      <c r="DT82" s="11">
        <f t="shared" si="141"/>
        <v>8</v>
      </c>
      <c r="DU82" s="41">
        <v>1</v>
      </c>
      <c r="DV82" s="40" t="s">
        <v>412</v>
      </c>
      <c r="DW82" s="11">
        <f t="shared" si="142"/>
        <v>2</v>
      </c>
      <c r="DX82" s="11">
        <f t="shared" si="143"/>
        <v>1001</v>
      </c>
      <c r="DY82" s="41">
        <v>2</v>
      </c>
    </row>
    <row r="83" spans="1:129" x14ac:dyDescent="0.25">
      <c r="A83" s="125">
        <v>80</v>
      </c>
      <c r="B83" s="125">
        <v>1</v>
      </c>
      <c r="C83" s="125">
        <v>6</v>
      </c>
      <c r="D83" s="125">
        <v>37</v>
      </c>
      <c r="E83" s="125" t="s">
        <v>1012</v>
      </c>
      <c r="F83" s="84" t="s">
        <v>1026</v>
      </c>
      <c r="G83" s="392" t="s">
        <v>1014</v>
      </c>
      <c r="H83" s="84" t="s">
        <v>1027</v>
      </c>
      <c r="I83" s="392" t="s">
        <v>1016</v>
      </c>
      <c r="K83" s="125">
        <v>41</v>
      </c>
      <c r="L83" s="125">
        <v>10</v>
      </c>
      <c r="M83" s="397">
        <f t="shared" ca="1" si="147"/>
        <v>1</v>
      </c>
      <c r="N83" s="397" t="str">
        <f t="shared" ca="1" si="148"/>
        <v>1|8|50,1|1|10</v>
      </c>
      <c r="O83" s="397">
        <f t="shared" ca="1" si="149"/>
        <v>0</v>
      </c>
      <c r="P83" s="397">
        <f t="shared" ca="1" si="150"/>
        <v>0</v>
      </c>
      <c r="Q83" s="397">
        <f t="shared" ca="1" si="151"/>
        <v>0</v>
      </c>
      <c r="R83" s="397">
        <f t="shared" ca="1" si="152"/>
        <v>0</v>
      </c>
      <c r="S83" s="397">
        <f t="shared" ca="1" si="153"/>
        <v>0</v>
      </c>
      <c r="T83" s="397">
        <f t="shared" ca="1" si="154"/>
        <v>0</v>
      </c>
      <c r="U83" s="397">
        <f t="shared" ca="1" si="155"/>
        <v>0</v>
      </c>
      <c r="V83" s="397">
        <f t="shared" ca="1" si="156"/>
        <v>0</v>
      </c>
      <c r="W83" s="397">
        <f t="shared" ca="1" si="157"/>
        <v>0</v>
      </c>
      <c r="X83" s="397">
        <f t="shared" ca="1" si="158"/>
        <v>0</v>
      </c>
      <c r="Y83" s="397">
        <f t="shared" ca="1" si="159"/>
        <v>0</v>
      </c>
      <c r="Z83" s="397">
        <f t="shared" ca="1" si="160"/>
        <v>0</v>
      </c>
      <c r="AA83" s="397">
        <f t="shared" ca="1" si="161"/>
        <v>0</v>
      </c>
      <c r="AB83" s="397">
        <f t="shared" ca="1" si="162"/>
        <v>0</v>
      </c>
      <c r="AC83" s="397">
        <f t="shared" ca="1" si="163"/>
        <v>0</v>
      </c>
      <c r="AD83" s="397">
        <f t="shared" ca="1" si="164"/>
        <v>0</v>
      </c>
      <c r="AE83" s="397">
        <f t="shared" ca="1" si="165"/>
        <v>0</v>
      </c>
      <c r="AF83" s="397">
        <f t="shared" ca="1" si="166"/>
        <v>0</v>
      </c>
      <c r="AG83" s="397">
        <f t="shared" ca="1" si="167"/>
        <v>0</v>
      </c>
      <c r="AH83" s="397">
        <f t="shared" ca="1" si="168"/>
        <v>0</v>
      </c>
      <c r="AI83" s="397">
        <f t="shared" ca="1" si="169"/>
        <v>0</v>
      </c>
      <c r="AJ83" s="397">
        <f t="shared" ca="1" si="170"/>
        <v>0</v>
      </c>
      <c r="AK83" s="397">
        <f t="shared" ca="1" si="171"/>
        <v>0</v>
      </c>
      <c r="AL83" s="397">
        <f t="shared" ca="1" si="172"/>
        <v>0</v>
      </c>
      <c r="AM83" s="397">
        <f t="shared" ca="1" si="173"/>
        <v>0</v>
      </c>
      <c r="AN83" s="397">
        <f t="shared" ca="1" si="174"/>
        <v>0</v>
      </c>
      <c r="AO83" s="397">
        <f t="shared" ca="1" si="175"/>
        <v>0</v>
      </c>
      <c r="AP83" s="397">
        <f t="shared" ca="1" si="176"/>
        <v>0</v>
      </c>
      <c r="AQ83" s="397">
        <f t="shared" ca="1" si="177"/>
        <v>0</v>
      </c>
      <c r="AR83" s="397">
        <f t="shared" ca="1" si="178"/>
        <v>0</v>
      </c>
      <c r="AS83" s="397">
        <f t="shared" ca="1" si="179"/>
        <v>0</v>
      </c>
      <c r="AT83" s="397">
        <f t="shared" ca="1" si="180"/>
        <v>0</v>
      </c>
      <c r="AU83" s="397">
        <f t="shared" ca="1" si="181"/>
        <v>0</v>
      </c>
      <c r="AV83" s="397">
        <f t="shared" ca="1" si="182"/>
        <v>0</v>
      </c>
      <c r="AW83" s="397">
        <f t="shared" ca="1" si="183"/>
        <v>0</v>
      </c>
      <c r="AX83" s="397">
        <f t="shared" ca="1" si="184"/>
        <v>0</v>
      </c>
      <c r="AY83" s="397">
        <f t="shared" ca="1" si="185"/>
        <v>0</v>
      </c>
      <c r="AZ83" s="397">
        <f t="shared" ca="1" si="186"/>
        <v>0</v>
      </c>
      <c r="BA83" s="397">
        <f t="shared" ca="1" si="187"/>
        <v>0</v>
      </c>
      <c r="BB83" s="397">
        <f t="shared" ca="1" si="188"/>
        <v>0</v>
      </c>
      <c r="BC83" s="397">
        <f t="shared" ca="1" si="189"/>
        <v>0</v>
      </c>
      <c r="BD83" s="397">
        <f t="shared" ca="1" si="190"/>
        <v>0</v>
      </c>
      <c r="BE83" s="397">
        <f t="shared" ca="1" si="191"/>
        <v>0</v>
      </c>
      <c r="BF83" s="397">
        <f t="shared" ca="1" si="192"/>
        <v>0</v>
      </c>
      <c r="BG83" s="397">
        <f t="shared" ca="1" si="193"/>
        <v>0</v>
      </c>
      <c r="BH83" s="397">
        <f t="shared" ca="1" si="194"/>
        <v>0</v>
      </c>
      <c r="BI83" s="397">
        <f t="shared" ca="1" si="195"/>
        <v>0</v>
      </c>
      <c r="BJ83" s="397">
        <f t="shared" ca="1" si="196"/>
        <v>0</v>
      </c>
      <c r="BK83" s="397">
        <f t="shared" ca="1" si="197"/>
        <v>0</v>
      </c>
      <c r="BL83" s="397">
        <f t="shared" ca="1" si="198"/>
        <v>0</v>
      </c>
      <c r="BM83" s="397">
        <f t="shared" ca="1" si="199"/>
        <v>0</v>
      </c>
      <c r="BN83" s="397">
        <f t="shared" ca="1" si="200"/>
        <v>0</v>
      </c>
      <c r="BO83" s="397">
        <f t="shared" ca="1" si="201"/>
        <v>0</v>
      </c>
      <c r="BP83" s="397">
        <f t="shared" ca="1" si="202"/>
        <v>0</v>
      </c>
      <c r="BQ83" s="397">
        <f t="shared" ca="1" si="203"/>
        <v>0</v>
      </c>
      <c r="BR83" s="397">
        <f t="shared" ca="1" si="204"/>
        <v>0</v>
      </c>
      <c r="BS83" s="397">
        <f t="shared" ca="1" si="205"/>
        <v>0</v>
      </c>
      <c r="BT83" s="397">
        <f t="shared" ca="1" si="206"/>
        <v>0</v>
      </c>
      <c r="BU83" s="397">
        <f t="shared" ca="1" si="207"/>
        <v>0</v>
      </c>
      <c r="BV83" s="397">
        <f t="shared" ca="1" si="208"/>
        <v>0</v>
      </c>
      <c r="BW83" s="397">
        <f t="shared" ca="1" si="209"/>
        <v>0</v>
      </c>
      <c r="BX83" s="397">
        <f t="shared" ca="1" si="210"/>
        <v>0</v>
      </c>
      <c r="BY83" s="397">
        <f t="shared" ca="1" si="211"/>
        <v>0</v>
      </c>
      <c r="BZ83" s="397">
        <f t="shared" ca="1" si="212"/>
        <v>0</v>
      </c>
      <c r="CA83" s="397">
        <f t="shared" ca="1" si="213"/>
        <v>0</v>
      </c>
      <c r="CB83" s="397">
        <f t="shared" ca="1" si="214"/>
        <v>0</v>
      </c>
      <c r="CC83" s="397">
        <f t="shared" ca="1" si="215"/>
        <v>0</v>
      </c>
      <c r="CD83" s="397">
        <f t="shared" ca="1" si="216"/>
        <v>0</v>
      </c>
      <c r="CE83" s="397">
        <f t="shared" ca="1" si="217"/>
        <v>0</v>
      </c>
      <c r="CF83" s="397">
        <f t="shared" ca="1" si="218"/>
        <v>0</v>
      </c>
      <c r="CG83" s="397">
        <f t="shared" ca="1" si="219"/>
        <v>0</v>
      </c>
      <c r="CH83" s="397">
        <f t="shared" ca="1" si="220"/>
        <v>0</v>
      </c>
      <c r="CI83" s="397">
        <f t="shared" ca="1" si="221"/>
        <v>0</v>
      </c>
      <c r="CJ83" s="397">
        <f t="shared" ca="1" si="222"/>
        <v>0</v>
      </c>
      <c r="CK83" s="397">
        <f t="shared" ca="1" si="223"/>
        <v>0</v>
      </c>
      <c r="CL83" s="397">
        <f t="shared" ca="1" si="224"/>
        <v>0</v>
      </c>
      <c r="CM83" s="397">
        <f t="shared" ca="1" si="225"/>
        <v>0</v>
      </c>
      <c r="CN83" s="397">
        <f t="shared" ca="1" si="226"/>
        <v>0</v>
      </c>
      <c r="CO83" s="397">
        <f t="shared" ca="1" si="227"/>
        <v>0</v>
      </c>
      <c r="CP83" s="397">
        <f t="shared" ca="1" si="228"/>
        <v>0</v>
      </c>
      <c r="CQ83" s="397">
        <f t="shared" ca="1" si="229"/>
        <v>0</v>
      </c>
      <c r="CR83" s="397">
        <f t="shared" ca="1" si="230"/>
        <v>0</v>
      </c>
      <c r="CS83" s="397">
        <f t="shared" ca="1" si="231"/>
        <v>0</v>
      </c>
      <c r="CT83" s="397">
        <f t="shared" ca="1" si="232"/>
        <v>0</v>
      </c>
      <c r="CU83" s="397">
        <f t="shared" ca="1" si="233"/>
        <v>0</v>
      </c>
      <c r="CV83" s="397">
        <f t="shared" ca="1" si="234"/>
        <v>0</v>
      </c>
      <c r="CW83" s="397">
        <f t="shared" ca="1" si="235"/>
        <v>0</v>
      </c>
      <c r="CX83" s="397">
        <f t="shared" ca="1" si="236"/>
        <v>0</v>
      </c>
      <c r="CY83" s="397">
        <f t="shared" ca="1" si="237"/>
        <v>0</v>
      </c>
      <c r="CZ83" s="397">
        <f t="shared" ca="1" si="238"/>
        <v>0</v>
      </c>
      <c r="DA83" s="397">
        <f t="shared" ca="1" si="239"/>
        <v>0</v>
      </c>
      <c r="DB83" s="397">
        <f t="shared" ca="1" si="240"/>
        <v>0</v>
      </c>
      <c r="DC83" s="397">
        <f t="shared" ca="1" si="241"/>
        <v>0</v>
      </c>
      <c r="DD83" s="397">
        <f t="shared" ca="1" si="242"/>
        <v>0</v>
      </c>
      <c r="DE83" s="397">
        <f t="shared" ca="1" si="243"/>
        <v>0</v>
      </c>
      <c r="DF83" s="397">
        <f t="shared" ca="1" si="244"/>
        <v>0</v>
      </c>
      <c r="DG83" s="397">
        <f t="shared" ca="1" si="245"/>
        <v>0</v>
      </c>
      <c r="DH83" s="397">
        <f t="shared" ca="1" si="246"/>
        <v>0</v>
      </c>
      <c r="DJ83" s="125" t="str">
        <f t="shared" ref="DJ83:DK83" si="254">DJ81</f>
        <v>LC</v>
      </c>
      <c r="DK83" s="125" t="str">
        <f t="shared" si="254"/>
        <v>LL</v>
      </c>
      <c r="DN83" s="84" t="s">
        <v>1017</v>
      </c>
      <c r="DR83" s="40" t="s">
        <v>1545</v>
      </c>
      <c r="DS83" s="11">
        <f t="shared" si="140"/>
        <v>1</v>
      </c>
      <c r="DT83" s="11">
        <f t="shared" si="141"/>
        <v>8</v>
      </c>
      <c r="DU83" s="41">
        <v>1</v>
      </c>
      <c r="DV83" s="40" t="s">
        <v>412</v>
      </c>
      <c r="DW83" s="11">
        <f t="shared" si="142"/>
        <v>2</v>
      </c>
      <c r="DX83" s="11">
        <f t="shared" si="143"/>
        <v>1001</v>
      </c>
      <c r="DY83" s="41">
        <v>2</v>
      </c>
    </row>
    <row r="84" spans="1:129" x14ac:dyDescent="0.25">
      <c r="A84" s="125">
        <v>81</v>
      </c>
      <c r="B84" s="125">
        <v>1</v>
      </c>
      <c r="C84" s="125">
        <v>6</v>
      </c>
      <c r="D84" s="125">
        <v>37</v>
      </c>
      <c r="E84" s="125" t="s">
        <v>1012</v>
      </c>
      <c r="F84" s="84" t="s">
        <v>1028</v>
      </c>
      <c r="G84" s="392" t="s">
        <v>1014</v>
      </c>
      <c r="H84" s="84" t="s">
        <v>1029</v>
      </c>
      <c r="I84" s="392" t="s">
        <v>1016</v>
      </c>
      <c r="K84" s="125">
        <v>42</v>
      </c>
      <c r="L84" s="125">
        <v>10</v>
      </c>
      <c r="M84" s="397">
        <f t="shared" ca="1" si="147"/>
        <v>1</v>
      </c>
      <c r="N84" s="397" t="str">
        <f t="shared" ca="1" si="148"/>
        <v>1|8|50,1|2|100000</v>
      </c>
      <c r="O84" s="397">
        <f t="shared" ca="1" si="149"/>
        <v>0</v>
      </c>
      <c r="P84" s="397">
        <f t="shared" ca="1" si="150"/>
        <v>0</v>
      </c>
      <c r="Q84" s="397">
        <f t="shared" ca="1" si="151"/>
        <v>0</v>
      </c>
      <c r="R84" s="397">
        <f t="shared" ca="1" si="152"/>
        <v>0</v>
      </c>
      <c r="S84" s="397">
        <f t="shared" ca="1" si="153"/>
        <v>0</v>
      </c>
      <c r="T84" s="397">
        <f t="shared" ca="1" si="154"/>
        <v>0</v>
      </c>
      <c r="U84" s="397">
        <f t="shared" ca="1" si="155"/>
        <v>0</v>
      </c>
      <c r="V84" s="397">
        <f t="shared" ca="1" si="156"/>
        <v>0</v>
      </c>
      <c r="W84" s="397">
        <f t="shared" ca="1" si="157"/>
        <v>0</v>
      </c>
      <c r="X84" s="397">
        <f t="shared" ca="1" si="158"/>
        <v>0</v>
      </c>
      <c r="Y84" s="397">
        <f t="shared" ca="1" si="159"/>
        <v>0</v>
      </c>
      <c r="Z84" s="397">
        <f t="shared" ca="1" si="160"/>
        <v>0</v>
      </c>
      <c r="AA84" s="397">
        <f t="shared" ca="1" si="161"/>
        <v>0</v>
      </c>
      <c r="AB84" s="397">
        <f t="shared" ca="1" si="162"/>
        <v>0</v>
      </c>
      <c r="AC84" s="397">
        <f t="shared" ca="1" si="163"/>
        <v>0</v>
      </c>
      <c r="AD84" s="397">
        <f t="shared" ca="1" si="164"/>
        <v>0</v>
      </c>
      <c r="AE84" s="397">
        <f t="shared" ca="1" si="165"/>
        <v>0</v>
      </c>
      <c r="AF84" s="397">
        <f t="shared" ca="1" si="166"/>
        <v>0</v>
      </c>
      <c r="AG84" s="397">
        <f t="shared" ca="1" si="167"/>
        <v>0</v>
      </c>
      <c r="AH84" s="397">
        <f t="shared" ca="1" si="168"/>
        <v>0</v>
      </c>
      <c r="AI84" s="397">
        <f t="shared" ca="1" si="169"/>
        <v>0</v>
      </c>
      <c r="AJ84" s="397">
        <f t="shared" ca="1" si="170"/>
        <v>0</v>
      </c>
      <c r="AK84" s="397">
        <f t="shared" ca="1" si="171"/>
        <v>0</v>
      </c>
      <c r="AL84" s="397">
        <f t="shared" ca="1" si="172"/>
        <v>0</v>
      </c>
      <c r="AM84" s="397">
        <f t="shared" ca="1" si="173"/>
        <v>0</v>
      </c>
      <c r="AN84" s="397">
        <f t="shared" ca="1" si="174"/>
        <v>0</v>
      </c>
      <c r="AO84" s="397">
        <f t="shared" ca="1" si="175"/>
        <v>0</v>
      </c>
      <c r="AP84" s="397">
        <f t="shared" ca="1" si="176"/>
        <v>0</v>
      </c>
      <c r="AQ84" s="397">
        <f t="shared" ca="1" si="177"/>
        <v>0</v>
      </c>
      <c r="AR84" s="397">
        <f t="shared" ca="1" si="178"/>
        <v>0</v>
      </c>
      <c r="AS84" s="397">
        <f t="shared" ca="1" si="179"/>
        <v>0</v>
      </c>
      <c r="AT84" s="397">
        <f t="shared" ca="1" si="180"/>
        <v>0</v>
      </c>
      <c r="AU84" s="397">
        <f t="shared" ca="1" si="181"/>
        <v>0</v>
      </c>
      <c r="AV84" s="397">
        <f t="shared" ca="1" si="182"/>
        <v>0</v>
      </c>
      <c r="AW84" s="397">
        <f t="shared" ca="1" si="183"/>
        <v>0</v>
      </c>
      <c r="AX84" s="397">
        <f t="shared" ca="1" si="184"/>
        <v>0</v>
      </c>
      <c r="AY84" s="397">
        <f t="shared" ca="1" si="185"/>
        <v>0</v>
      </c>
      <c r="AZ84" s="397">
        <f t="shared" ca="1" si="186"/>
        <v>0</v>
      </c>
      <c r="BA84" s="397">
        <f t="shared" ca="1" si="187"/>
        <v>0</v>
      </c>
      <c r="BB84" s="397">
        <f t="shared" ca="1" si="188"/>
        <v>0</v>
      </c>
      <c r="BC84" s="397">
        <f t="shared" ca="1" si="189"/>
        <v>0</v>
      </c>
      <c r="BD84" s="397">
        <f t="shared" ca="1" si="190"/>
        <v>0</v>
      </c>
      <c r="BE84" s="397">
        <f t="shared" ca="1" si="191"/>
        <v>0</v>
      </c>
      <c r="BF84" s="397">
        <f t="shared" ca="1" si="192"/>
        <v>0</v>
      </c>
      <c r="BG84" s="397">
        <f t="shared" ca="1" si="193"/>
        <v>0</v>
      </c>
      <c r="BH84" s="397">
        <f t="shared" ca="1" si="194"/>
        <v>0</v>
      </c>
      <c r="BI84" s="397">
        <f t="shared" ca="1" si="195"/>
        <v>0</v>
      </c>
      <c r="BJ84" s="397">
        <f t="shared" ca="1" si="196"/>
        <v>0</v>
      </c>
      <c r="BK84" s="397">
        <f t="shared" ca="1" si="197"/>
        <v>0</v>
      </c>
      <c r="BL84" s="397">
        <f t="shared" ca="1" si="198"/>
        <v>0</v>
      </c>
      <c r="BM84" s="397">
        <f t="shared" ca="1" si="199"/>
        <v>0</v>
      </c>
      <c r="BN84" s="397">
        <f t="shared" ca="1" si="200"/>
        <v>0</v>
      </c>
      <c r="BO84" s="397">
        <f t="shared" ca="1" si="201"/>
        <v>0</v>
      </c>
      <c r="BP84" s="397">
        <f t="shared" ca="1" si="202"/>
        <v>0</v>
      </c>
      <c r="BQ84" s="397">
        <f t="shared" ca="1" si="203"/>
        <v>0</v>
      </c>
      <c r="BR84" s="397">
        <f t="shared" ca="1" si="204"/>
        <v>0</v>
      </c>
      <c r="BS84" s="397">
        <f t="shared" ca="1" si="205"/>
        <v>0</v>
      </c>
      <c r="BT84" s="397">
        <f t="shared" ca="1" si="206"/>
        <v>0</v>
      </c>
      <c r="BU84" s="397">
        <f t="shared" ca="1" si="207"/>
        <v>0</v>
      </c>
      <c r="BV84" s="397">
        <f t="shared" ca="1" si="208"/>
        <v>0</v>
      </c>
      <c r="BW84" s="397">
        <f t="shared" ca="1" si="209"/>
        <v>0</v>
      </c>
      <c r="BX84" s="397">
        <f t="shared" ca="1" si="210"/>
        <v>0</v>
      </c>
      <c r="BY84" s="397">
        <f t="shared" ca="1" si="211"/>
        <v>0</v>
      </c>
      <c r="BZ84" s="397">
        <f t="shared" ca="1" si="212"/>
        <v>0</v>
      </c>
      <c r="CA84" s="397">
        <f t="shared" ca="1" si="213"/>
        <v>0</v>
      </c>
      <c r="CB84" s="397">
        <f t="shared" ca="1" si="214"/>
        <v>0</v>
      </c>
      <c r="CC84" s="397">
        <f t="shared" ca="1" si="215"/>
        <v>0</v>
      </c>
      <c r="CD84" s="397">
        <f t="shared" ca="1" si="216"/>
        <v>0</v>
      </c>
      <c r="CE84" s="397">
        <f t="shared" ca="1" si="217"/>
        <v>0</v>
      </c>
      <c r="CF84" s="397">
        <f t="shared" ca="1" si="218"/>
        <v>0</v>
      </c>
      <c r="CG84" s="397">
        <f t="shared" ca="1" si="219"/>
        <v>0</v>
      </c>
      <c r="CH84" s="397">
        <f t="shared" ca="1" si="220"/>
        <v>0</v>
      </c>
      <c r="CI84" s="397">
        <f t="shared" ca="1" si="221"/>
        <v>0</v>
      </c>
      <c r="CJ84" s="397">
        <f t="shared" ca="1" si="222"/>
        <v>0</v>
      </c>
      <c r="CK84" s="397">
        <f t="shared" ca="1" si="223"/>
        <v>0</v>
      </c>
      <c r="CL84" s="397">
        <f t="shared" ca="1" si="224"/>
        <v>0</v>
      </c>
      <c r="CM84" s="397">
        <f t="shared" ca="1" si="225"/>
        <v>0</v>
      </c>
      <c r="CN84" s="397">
        <f t="shared" ca="1" si="226"/>
        <v>0</v>
      </c>
      <c r="CO84" s="397">
        <f t="shared" ca="1" si="227"/>
        <v>0</v>
      </c>
      <c r="CP84" s="397">
        <f t="shared" ca="1" si="228"/>
        <v>0</v>
      </c>
      <c r="CQ84" s="397">
        <f t="shared" ca="1" si="229"/>
        <v>0</v>
      </c>
      <c r="CR84" s="397">
        <f t="shared" ca="1" si="230"/>
        <v>0</v>
      </c>
      <c r="CS84" s="397">
        <f t="shared" ca="1" si="231"/>
        <v>0</v>
      </c>
      <c r="CT84" s="397">
        <f t="shared" ca="1" si="232"/>
        <v>0</v>
      </c>
      <c r="CU84" s="397">
        <f t="shared" ca="1" si="233"/>
        <v>0</v>
      </c>
      <c r="CV84" s="397">
        <f t="shared" ca="1" si="234"/>
        <v>0</v>
      </c>
      <c r="CW84" s="397">
        <f t="shared" ca="1" si="235"/>
        <v>0</v>
      </c>
      <c r="CX84" s="397">
        <f t="shared" ca="1" si="236"/>
        <v>0</v>
      </c>
      <c r="CY84" s="397">
        <f t="shared" ca="1" si="237"/>
        <v>0</v>
      </c>
      <c r="CZ84" s="397">
        <f t="shared" ca="1" si="238"/>
        <v>0</v>
      </c>
      <c r="DA84" s="397">
        <f t="shared" ca="1" si="239"/>
        <v>0</v>
      </c>
      <c r="DB84" s="397">
        <f t="shared" ca="1" si="240"/>
        <v>0</v>
      </c>
      <c r="DC84" s="397">
        <f t="shared" ca="1" si="241"/>
        <v>0</v>
      </c>
      <c r="DD84" s="397">
        <f t="shared" ca="1" si="242"/>
        <v>0</v>
      </c>
      <c r="DE84" s="397">
        <f t="shared" ca="1" si="243"/>
        <v>0</v>
      </c>
      <c r="DF84" s="397">
        <f t="shared" ca="1" si="244"/>
        <v>0</v>
      </c>
      <c r="DG84" s="397">
        <f t="shared" ca="1" si="245"/>
        <v>0</v>
      </c>
      <c r="DH84" s="397">
        <f t="shared" ca="1" si="246"/>
        <v>0</v>
      </c>
      <c r="DJ84" s="125" t="str">
        <f t="shared" ref="DJ84:DK84" si="255">DJ82</f>
        <v>KR</v>
      </c>
      <c r="DK84" s="125" t="str">
        <f t="shared" si="255"/>
        <v>LA</v>
      </c>
      <c r="DN84" s="84" t="s">
        <v>1017</v>
      </c>
      <c r="DR84" s="40" t="s">
        <v>1543</v>
      </c>
      <c r="DS84" s="11">
        <f t="shared" si="140"/>
        <v>1</v>
      </c>
      <c r="DT84" s="11">
        <f t="shared" si="141"/>
        <v>8</v>
      </c>
      <c r="DU84" s="41">
        <v>1</v>
      </c>
      <c r="DV84" s="40" t="s">
        <v>412</v>
      </c>
      <c r="DW84" s="11">
        <f t="shared" si="142"/>
        <v>2</v>
      </c>
      <c r="DX84" s="11">
        <f t="shared" si="143"/>
        <v>1001</v>
      </c>
      <c r="DY84" s="41">
        <v>2</v>
      </c>
    </row>
    <row r="85" spans="1:129" x14ac:dyDescent="0.25">
      <c r="A85" s="125">
        <v>82</v>
      </c>
      <c r="B85" s="125">
        <v>1</v>
      </c>
      <c r="C85" s="125">
        <v>6</v>
      </c>
      <c r="D85" s="125">
        <v>37</v>
      </c>
      <c r="E85" s="125" t="s">
        <v>1012</v>
      </c>
      <c r="F85" s="84" t="s">
        <v>1030</v>
      </c>
      <c r="G85" s="392" t="s">
        <v>1014</v>
      </c>
      <c r="H85" s="84" t="s">
        <v>1031</v>
      </c>
      <c r="I85" s="392" t="s">
        <v>1016</v>
      </c>
      <c r="K85" s="125">
        <v>43</v>
      </c>
      <c r="L85" s="125">
        <v>10</v>
      </c>
      <c r="M85" s="397">
        <f t="shared" ca="1" si="147"/>
        <v>1</v>
      </c>
      <c r="N85" s="397" t="str">
        <f t="shared" ca="1" si="148"/>
        <v>1|8|50,1|1|10</v>
      </c>
      <c r="O85" s="397">
        <f t="shared" ca="1" si="149"/>
        <v>0</v>
      </c>
      <c r="P85" s="397">
        <f t="shared" ca="1" si="150"/>
        <v>0</v>
      </c>
      <c r="Q85" s="397">
        <f t="shared" ca="1" si="151"/>
        <v>0</v>
      </c>
      <c r="R85" s="397">
        <f t="shared" ca="1" si="152"/>
        <v>0</v>
      </c>
      <c r="S85" s="397">
        <f t="shared" ca="1" si="153"/>
        <v>0</v>
      </c>
      <c r="T85" s="397">
        <f t="shared" ca="1" si="154"/>
        <v>0</v>
      </c>
      <c r="U85" s="397">
        <f t="shared" ca="1" si="155"/>
        <v>0</v>
      </c>
      <c r="V85" s="397">
        <f t="shared" ca="1" si="156"/>
        <v>0</v>
      </c>
      <c r="W85" s="397">
        <f t="shared" ca="1" si="157"/>
        <v>0</v>
      </c>
      <c r="X85" s="397">
        <f t="shared" ca="1" si="158"/>
        <v>0</v>
      </c>
      <c r="Y85" s="397">
        <f t="shared" ca="1" si="159"/>
        <v>0</v>
      </c>
      <c r="Z85" s="397">
        <f t="shared" ca="1" si="160"/>
        <v>0</v>
      </c>
      <c r="AA85" s="397">
        <f t="shared" ca="1" si="161"/>
        <v>0</v>
      </c>
      <c r="AB85" s="397">
        <f t="shared" ca="1" si="162"/>
        <v>0</v>
      </c>
      <c r="AC85" s="397">
        <f t="shared" ca="1" si="163"/>
        <v>0</v>
      </c>
      <c r="AD85" s="397">
        <f t="shared" ca="1" si="164"/>
        <v>0</v>
      </c>
      <c r="AE85" s="397">
        <f t="shared" ca="1" si="165"/>
        <v>0</v>
      </c>
      <c r="AF85" s="397">
        <f t="shared" ca="1" si="166"/>
        <v>0</v>
      </c>
      <c r="AG85" s="397">
        <f t="shared" ca="1" si="167"/>
        <v>0</v>
      </c>
      <c r="AH85" s="397">
        <f t="shared" ca="1" si="168"/>
        <v>0</v>
      </c>
      <c r="AI85" s="397">
        <f t="shared" ca="1" si="169"/>
        <v>0</v>
      </c>
      <c r="AJ85" s="397">
        <f t="shared" ca="1" si="170"/>
        <v>0</v>
      </c>
      <c r="AK85" s="397">
        <f t="shared" ca="1" si="171"/>
        <v>0</v>
      </c>
      <c r="AL85" s="397">
        <f t="shared" ca="1" si="172"/>
        <v>0</v>
      </c>
      <c r="AM85" s="397">
        <f t="shared" ca="1" si="173"/>
        <v>0</v>
      </c>
      <c r="AN85" s="397">
        <f t="shared" ca="1" si="174"/>
        <v>0</v>
      </c>
      <c r="AO85" s="397">
        <f t="shared" ca="1" si="175"/>
        <v>0</v>
      </c>
      <c r="AP85" s="397">
        <f t="shared" ca="1" si="176"/>
        <v>0</v>
      </c>
      <c r="AQ85" s="397">
        <f t="shared" ca="1" si="177"/>
        <v>0</v>
      </c>
      <c r="AR85" s="397">
        <f t="shared" ca="1" si="178"/>
        <v>0</v>
      </c>
      <c r="AS85" s="397">
        <f t="shared" ca="1" si="179"/>
        <v>0</v>
      </c>
      <c r="AT85" s="397">
        <f t="shared" ca="1" si="180"/>
        <v>0</v>
      </c>
      <c r="AU85" s="397">
        <f t="shared" ca="1" si="181"/>
        <v>0</v>
      </c>
      <c r="AV85" s="397">
        <f t="shared" ca="1" si="182"/>
        <v>0</v>
      </c>
      <c r="AW85" s="397">
        <f t="shared" ca="1" si="183"/>
        <v>0</v>
      </c>
      <c r="AX85" s="397">
        <f t="shared" ca="1" si="184"/>
        <v>0</v>
      </c>
      <c r="AY85" s="397">
        <f t="shared" ca="1" si="185"/>
        <v>0</v>
      </c>
      <c r="AZ85" s="397">
        <f t="shared" ca="1" si="186"/>
        <v>0</v>
      </c>
      <c r="BA85" s="397">
        <f t="shared" ca="1" si="187"/>
        <v>0</v>
      </c>
      <c r="BB85" s="397">
        <f t="shared" ca="1" si="188"/>
        <v>0</v>
      </c>
      <c r="BC85" s="397">
        <f t="shared" ca="1" si="189"/>
        <v>0</v>
      </c>
      <c r="BD85" s="397">
        <f t="shared" ca="1" si="190"/>
        <v>0</v>
      </c>
      <c r="BE85" s="397">
        <f t="shared" ca="1" si="191"/>
        <v>0</v>
      </c>
      <c r="BF85" s="397">
        <f t="shared" ca="1" si="192"/>
        <v>0</v>
      </c>
      <c r="BG85" s="397">
        <f t="shared" ca="1" si="193"/>
        <v>0</v>
      </c>
      <c r="BH85" s="397">
        <f t="shared" ca="1" si="194"/>
        <v>0</v>
      </c>
      <c r="BI85" s="397">
        <f t="shared" ca="1" si="195"/>
        <v>0</v>
      </c>
      <c r="BJ85" s="397">
        <f t="shared" ca="1" si="196"/>
        <v>0</v>
      </c>
      <c r="BK85" s="397">
        <f t="shared" ca="1" si="197"/>
        <v>0</v>
      </c>
      <c r="BL85" s="397">
        <f t="shared" ca="1" si="198"/>
        <v>0</v>
      </c>
      <c r="BM85" s="397">
        <f t="shared" ca="1" si="199"/>
        <v>0</v>
      </c>
      <c r="BN85" s="397">
        <f t="shared" ca="1" si="200"/>
        <v>0</v>
      </c>
      <c r="BO85" s="397">
        <f t="shared" ca="1" si="201"/>
        <v>0</v>
      </c>
      <c r="BP85" s="397">
        <f t="shared" ca="1" si="202"/>
        <v>0</v>
      </c>
      <c r="BQ85" s="397">
        <f t="shared" ca="1" si="203"/>
        <v>0</v>
      </c>
      <c r="BR85" s="397">
        <f t="shared" ca="1" si="204"/>
        <v>0</v>
      </c>
      <c r="BS85" s="397">
        <f t="shared" ca="1" si="205"/>
        <v>0</v>
      </c>
      <c r="BT85" s="397">
        <f t="shared" ca="1" si="206"/>
        <v>0</v>
      </c>
      <c r="BU85" s="397">
        <f t="shared" ca="1" si="207"/>
        <v>0</v>
      </c>
      <c r="BV85" s="397">
        <f t="shared" ca="1" si="208"/>
        <v>0</v>
      </c>
      <c r="BW85" s="397">
        <f t="shared" ca="1" si="209"/>
        <v>0</v>
      </c>
      <c r="BX85" s="397">
        <f t="shared" ca="1" si="210"/>
        <v>0</v>
      </c>
      <c r="BY85" s="397">
        <f t="shared" ca="1" si="211"/>
        <v>0</v>
      </c>
      <c r="BZ85" s="397">
        <f t="shared" ca="1" si="212"/>
        <v>0</v>
      </c>
      <c r="CA85" s="397">
        <f t="shared" ca="1" si="213"/>
        <v>0</v>
      </c>
      <c r="CB85" s="397">
        <f t="shared" ca="1" si="214"/>
        <v>0</v>
      </c>
      <c r="CC85" s="397">
        <f t="shared" ca="1" si="215"/>
        <v>0</v>
      </c>
      <c r="CD85" s="397">
        <f t="shared" ca="1" si="216"/>
        <v>0</v>
      </c>
      <c r="CE85" s="397">
        <f t="shared" ca="1" si="217"/>
        <v>0</v>
      </c>
      <c r="CF85" s="397">
        <f t="shared" ca="1" si="218"/>
        <v>0</v>
      </c>
      <c r="CG85" s="397">
        <f t="shared" ca="1" si="219"/>
        <v>0</v>
      </c>
      <c r="CH85" s="397">
        <f t="shared" ca="1" si="220"/>
        <v>0</v>
      </c>
      <c r="CI85" s="397">
        <f t="shared" ca="1" si="221"/>
        <v>0</v>
      </c>
      <c r="CJ85" s="397">
        <f t="shared" ca="1" si="222"/>
        <v>0</v>
      </c>
      <c r="CK85" s="397">
        <f t="shared" ca="1" si="223"/>
        <v>0</v>
      </c>
      <c r="CL85" s="397">
        <f t="shared" ca="1" si="224"/>
        <v>0</v>
      </c>
      <c r="CM85" s="397">
        <f t="shared" ca="1" si="225"/>
        <v>0</v>
      </c>
      <c r="CN85" s="397">
        <f t="shared" ca="1" si="226"/>
        <v>0</v>
      </c>
      <c r="CO85" s="397">
        <f t="shared" ca="1" si="227"/>
        <v>0</v>
      </c>
      <c r="CP85" s="397">
        <f t="shared" ca="1" si="228"/>
        <v>0</v>
      </c>
      <c r="CQ85" s="397">
        <f t="shared" ca="1" si="229"/>
        <v>0</v>
      </c>
      <c r="CR85" s="397">
        <f t="shared" ca="1" si="230"/>
        <v>0</v>
      </c>
      <c r="CS85" s="397">
        <f t="shared" ca="1" si="231"/>
        <v>0</v>
      </c>
      <c r="CT85" s="397">
        <f t="shared" ca="1" si="232"/>
        <v>0</v>
      </c>
      <c r="CU85" s="397">
        <f t="shared" ca="1" si="233"/>
        <v>0</v>
      </c>
      <c r="CV85" s="397">
        <f t="shared" ca="1" si="234"/>
        <v>0</v>
      </c>
      <c r="CW85" s="397">
        <f t="shared" ca="1" si="235"/>
        <v>0</v>
      </c>
      <c r="CX85" s="397">
        <f t="shared" ca="1" si="236"/>
        <v>0</v>
      </c>
      <c r="CY85" s="397">
        <f t="shared" ca="1" si="237"/>
        <v>0</v>
      </c>
      <c r="CZ85" s="397">
        <f t="shared" ca="1" si="238"/>
        <v>0</v>
      </c>
      <c r="DA85" s="397">
        <f t="shared" ca="1" si="239"/>
        <v>0</v>
      </c>
      <c r="DB85" s="397">
        <f t="shared" ca="1" si="240"/>
        <v>0</v>
      </c>
      <c r="DC85" s="397">
        <f t="shared" ca="1" si="241"/>
        <v>0</v>
      </c>
      <c r="DD85" s="397">
        <f t="shared" ca="1" si="242"/>
        <v>0</v>
      </c>
      <c r="DE85" s="397">
        <f t="shared" ca="1" si="243"/>
        <v>0</v>
      </c>
      <c r="DF85" s="397">
        <f t="shared" ca="1" si="244"/>
        <v>0</v>
      </c>
      <c r="DG85" s="397">
        <f t="shared" ca="1" si="245"/>
        <v>0</v>
      </c>
      <c r="DH85" s="397">
        <f t="shared" ca="1" si="246"/>
        <v>0</v>
      </c>
      <c r="DJ85" s="125" t="str">
        <f t="shared" ref="DJ85:DK85" si="256">DJ83</f>
        <v>LC</v>
      </c>
      <c r="DK85" s="125" t="str">
        <f t="shared" si="256"/>
        <v>LL</v>
      </c>
      <c r="DN85" s="84" t="s">
        <v>1017</v>
      </c>
      <c r="DR85" s="40" t="s">
        <v>1544</v>
      </c>
      <c r="DS85" s="11">
        <f t="shared" si="140"/>
        <v>1</v>
      </c>
      <c r="DT85" s="11">
        <f t="shared" si="141"/>
        <v>8</v>
      </c>
      <c r="DU85" s="41">
        <v>1</v>
      </c>
      <c r="DV85" s="40" t="s">
        <v>412</v>
      </c>
      <c r="DW85" s="11">
        <f t="shared" si="142"/>
        <v>2</v>
      </c>
      <c r="DX85" s="11">
        <f t="shared" si="143"/>
        <v>1001</v>
      </c>
      <c r="DY85" s="41">
        <v>2</v>
      </c>
    </row>
    <row r="86" spans="1:129" x14ac:dyDescent="0.25">
      <c r="A86" s="125">
        <v>83</v>
      </c>
      <c r="B86" s="125">
        <v>1</v>
      </c>
      <c r="C86" s="125">
        <v>6</v>
      </c>
      <c r="D86" s="125">
        <v>37</v>
      </c>
      <c r="E86" s="125" t="s">
        <v>1012</v>
      </c>
      <c r="F86" s="84" t="s">
        <v>1032</v>
      </c>
      <c r="G86" s="392" t="s">
        <v>1014</v>
      </c>
      <c r="H86" s="84" t="s">
        <v>1033</v>
      </c>
      <c r="I86" s="392" t="s">
        <v>1016</v>
      </c>
      <c r="K86" s="125">
        <v>61</v>
      </c>
      <c r="L86" s="125">
        <v>10</v>
      </c>
      <c r="M86" s="397">
        <f t="shared" ca="1" si="147"/>
        <v>1</v>
      </c>
      <c r="N86" s="397" t="str">
        <f t="shared" ca="1" si="148"/>
        <v>1|8|50,1|2|100000</v>
      </c>
      <c r="O86" s="397">
        <f t="shared" ca="1" si="149"/>
        <v>0</v>
      </c>
      <c r="P86" s="397">
        <f t="shared" ca="1" si="150"/>
        <v>0</v>
      </c>
      <c r="Q86" s="397">
        <f t="shared" ca="1" si="151"/>
        <v>0</v>
      </c>
      <c r="R86" s="397">
        <f t="shared" ca="1" si="152"/>
        <v>0</v>
      </c>
      <c r="S86" s="397">
        <f t="shared" ca="1" si="153"/>
        <v>0</v>
      </c>
      <c r="T86" s="397">
        <f t="shared" ca="1" si="154"/>
        <v>0</v>
      </c>
      <c r="U86" s="397">
        <f t="shared" ca="1" si="155"/>
        <v>0</v>
      </c>
      <c r="V86" s="397">
        <f t="shared" ca="1" si="156"/>
        <v>0</v>
      </c>
      <c r="W86" s="397">
        <f t="shared" ca="1" si="157"/>
        <v>0</v>
      </c>
      <c r="X86" s="397">
        <f t="shared" ca="1" si="158"/>
        <v>0</v>
      </c>
      <c r="Y86" s="397">
        <f t="shared" ca="1" si="159"/>
        <v>0</v>
      </c>
      <c r="Z86" s="397">
        <f t="shared" ca="1" si="160"/>
        <v>0</v>
      </c>
      <c r="AA86" s="397">
        <f t="shared" ca="1" si="161"/>
        <v>0</v>
      </c>
      <c r="AB86" s="397">
        <f t="shared" ca="1" si="162"/>
        <v>0</v>
      </c>
      <c r="AC86" s="397">
        <f t="shared" ca="1" si="163"/>
        <v>0</v>
      </c>
      <c r="AD86" s="397">
        <f t="shared" ca="1" si="164"/>
        <v>0</v>
      </c>
      <c r="AE86" s="397">
        <f t="shared" ca="1" si="165"/>
        <v>0</v>
      </c>
      <c r="AF86" s="397">
        <f t="shared" ca="1" si="166"/>
        <v>0</v>
      </c>
      <c r="AG86" s="397">
        <f t="shared" ca="1" si="167"/>
        <v>0</v>
      </c>
      <c r="AH86" s="397">
        <f t="shared" ca="1" si="168"/>
        <v>0</v>
      </c>
      <c r="AI86" s="397">
        <f t="shared" ca="1" si="169"/>
        <v>0</v>
      </c>
      <c r="AJ86" s="397">
        <f t="shared" ca="1" si="170"/>
        <v>0</v>
      </c>
      <c r="AK86" s="397">
        <f t="shared" ca="1" si="171"/>
        <v>0</v>
      </c>
      <c r="AL86" s="397">
        <f t="shared" ca="1" si="172"/>
        <v>0</v>
      </c>
      <c r="AM86" s="397">
        <f t="shared" ca="1" si="173"/>
        <v>0</v>
      </c>
      <c r="AN86" s="397">
        <f t="shared" ca="1" si="174"/>
        <v>0</v>
      </c>
      <c r="AO86" s="397">
        <f t="shared" ca="1" si="175"/>
        <v>0</v>
      </c>
      <c r="AP86" s="397">
        <f t="shared" ca="1" si="176"/>
        <v>0</v>
      </c>
      <c r="AQ86" s="397">
        <f t="shared" ca="1" si="177"/>
        <v>0</v>
      </c>
      <c r="AR86" s="397">
        <f t="shared" ca="1" si="178"/>
        <v>0</v>
      </c>
      <c r="AS86" s="397">
        <f t="shared" ca="1" si="179"/>
        <v>0</v>
      </c>
      <c r="AT86" s="397">
        <f t="shared" ca="1" si="180"/>
        <v>0</v>
      </c>
      <c r="AU86" s="397">
        <f t="shared" ca="1" si="181"/>
        <v>0</v>
      </c>
      <c r="AV86" s="397">
        <f t="shared" ca="1" si="182"/>
        <v>0</v>
      </c>
      <c r="AW86" s="397">
        <f t="shared" ca="1" si="183"/>
        <v>0</v>
      </c>
      <c r="AX86" s="397">
        <f t="shared" ca="1" si="184"/>
        <v>0</v>
      </c>
      <c r="AY86" s="397">
        <f t="shared" ca="1" si="185"/>
        <v>0</v>
      </c>
      <c r="AZ86" s="397">
        <f t="shared" ca="1" si="186"/>
        <v>0</v>
      </c>
      <c r="BA86" s="397">
        <f t="shared" ca="1" si="187"/>
        <v>0</v>
      </c>
      <c r="BB86" s="397">
        <f t="shared" ca="1" si="188"/>
        <v>0</v>
      </c>
      <c r="BC86" s="397">
        <f t="shared" ca="1" si="189"/>
        <v>0</v>
      </c>
      <c r="BD86" s="397">
        <f t="shared" ca="1" si="190"/>
        <v>0</v>
      </c>
      <c r="BE86" s="397">
        <f t="shared" ca="1" si="191"/>
        <v>0</v>
      </c>
      <c r="BF86" s="397">
        <f t="shared" ca="1" si="192"/>
        <v>0</v>
      </c>
      <c r="BG86" s="397">
        <f t="shared" ca="1" si="193"/>
        <v>0</v>
      </c>
      <c r="BH86" s="397">
        <f t="shared" ca="1" si="194"/>
        <v>0</v>
      </c>
      <c r="BI86" s="397">
        <f t="shared" ca="1" si="195"/>
        <v>0</v>
      </c>
      <c r="BJ86" s="397">
        <f t="shared" ca="1" si="196"/>
        <v>0</v>
      </c>
      <c r="BK86" s="397">
        <f t="shared" ca="1" si="197"/>
        <v>0</v>
      </c>
      <c r="BL86" s="397">
        <f t="shared" ca="1" si="198"/>
        <v>0</v>
      </c>
      <c r="BM86" s="397">
        <f t="shared" ca="1" si="199"/>
        <v>0</v>
      </c>
      <c r="BN86" s="397">
        <f t="shared" ca="1" si="200"/>
        <v>0</v>
      </c>
      <c r="BO86" s="397">
        <f t="shared" ca="1" si="201"/>
        <v>0</v>
      </c>
      <c r="BP86" s="397">
        <f t="shared" ca="1" si="202"/>
        <v>0</v>
      </c>
      <c r="BQ86" s="397">
        <f t="shared" ca="1" si="203"/>
        <v>0</v>
      </c>
      <c r="BR86" s="397">
        <f t="shared" ca="1" si="204"/>
        <v>0</v>
      </c>
      <c r="BS86" s="397">
        <f t="shared" ca="1" si="205"/>
        <v>0</v>
      </c>
      <c r="BT86" s="397">
        <f t="shared" ca="1" si="206"/>
        <v>0</v>
      </c>
      <c r="BU86" s="397">
        <f t="shared" ca="1" si="207"/>
        <v>0</v>
      </c>
      <c r="BV86" s="397">
        <f t="shared" ca="1" si="208"/>
        <v>0</v>
      </c>
      <c r="BW86" s="397">
        <f t="shared" ca="1" si="209"/>
        <v>0</v>
      </c>
      <c r="BX86" s="397">
        <f t="shared" ca="1" si="210"/>
        <v>0</v>
      </c>
      <c r="BY86" s="397">
        <f t="shared" ca="1" si="211"/>
        <v>0</v>
      </c>
      <c r="BZ86" s="397">
        <f t="shared" ca="1" si="212"/>
        <v>0</v>
      </c>
      <c r="CA86" s="397">
        <f t="shared" ca="1" si="213"/>
        <v>0</v>
      </c>
      <c r="CB86" s="397">
        <f t="shared" ca="1" si="214"/>
        <v>0</v>
      </c>
      <c r="CC86" s="397">
        <f t="shared" ca="1" si="215"/>
        <v>0</v>
      </c>
      <c r="CD86" s="397">
        <f t="shared" ca="1" si="216"/>
        <v>0</v>
      </c>
      <c r="CE86" s="397">
        <f t="shared" ca="1" si="217"/>
        <v>0</v>
      </c>
      <c r="CF86" s="397">
        <f t="shared" ca="1" si="218"/>
        <v>0</v>
      </c>
      <c r="CG86" s="397">
        <f t="shared" ca="1" si="219"/>
        <v>0</v>
      </c>
      <c r="CH86" s="397">
        <f t="shared" ca="1" si="220"/>
        <v>0</v>
      </c>
      <c r="CI86" s="397">
        <f t="shared" ca="1" si="221"/>
        <v>0</v>
      </c>
      <c r="CJ86" s="397">
        <f t="shared" ca="1" si="222"/>
        <v>0</v>
      </c>
      <c r="CK86" s="397">
        <f t="shared" ca="1" si="223"/>
        <v>0</v>
      </c>
      <c r="CL86" s="397">
        <f t="shared" ca="1" si="224"/>
        <v>0</v>
      </c>
      <c r="CM86" s="397">
        <f t="shared" ca="1" si="225"/>
        <v>0</v>
      </c>
      <c r="CN86" s="397">
        <f t="shared" ca="1" si="226"/>
        <v>0</v>
      </c>
      <c r="CO86" s="397">
        <f t="shared" ca="1" si="227"/>
        <v>0</v>
      </c>
      <c r="CP86" s="397">
        <f t="shared" ca="1" si="228"/>
        <v>0</v>
      </c>
      <c r="CQ86" s="397">
        <f t="shared" ca="1" si="229"/>
        <v>0</v>
      </c>
      <c r="CR86" s="397">
        <f t="shared" ca="1" si="230"/>
        <v>0</v>
      </c>
      <c r="CS86" s="397">
        <f t="shared" ca="1" si="231"/>
        <v>0</v>
      </c>
      <c r="CT86" s="397">
        <f t="shared" ca="1" si="232"/>
        <v>0</v>
      </c>
      <c r="CU86" s="397">
        <f t="shared" ca="1" si="233"/>
        <v>0</v>
      </c>
      <c r="CV86" s="397">
        <f t="shared" ca="1" si="234"/>
        <v>0</v>
      </c>
      <c r="CW86" s="397">
        <f t="shared" ca="1" si="235"/>
        <v>0</v>
      </c>
      <c r="CX86" s="397">
        <f t="shared" ca="1" si="236"/>
        <v>0</v>
      </c>
      <c r="CY86" s="397">
        <f t="shared" ca="1" si="237"/>
        <v>0</v>
      </c>
      <c r="CZ86" s="397">
        <f t="shared" ca="1" si="238"/>
        <v>0</v>
      </c>
      <c r="DA86" s="397">
        <f t="shared" ca="1" si="239"/>
        <v>0</v>
      </c>
      <c r="DB86" s="397">
        <f t="shared" ca="1" si="240"/>
        <v>0</v>
      </c>
      <c r="DC86" s="397">
        <f t="shared" ca="1" si="241"/>
        <v>0</v>
      </c>
      <c r="DD86" s="397">
        <f t="shared" ca="1" si="242"/>
        <v>0</v>
      </c>
      <c r="DE86" s="397">
        <f t="shared" ca="1" si="243"/>
        <v>0</v>
      </c>
      <c r="DF86" s="397">
        <f t="shared" ca="1" si="244"/>
        <v>0</v>
      </c>
      <c r="DG86" s="397">
        <f t="shared" ca="1" si="245"/>
        <v>0</v>
      </c>
      <c r="DH86" s="397">
        <f t="shared" ca="1" si="246"/>
        <v>0</v>
      </c>
      <c r="DJ86" s="125" t="str">
        <f t="shared" ref="DJ86:DK86" si="257">DJ84</f>
        <v>KR</v>
      </c>
      <c r="DK86" s="125" t="str">
        <f t="shared" si="257"/>
        <v>LA</v>
      </c>
      <c r="DN86" s="84" t="s">
        <v>1017</v>
      </c>
      <c r="DR86" s="40" t="s">
        <v>1545</v>
      </c>
      <c r="DS86" s="11">
        <f t="shared" si="140"/>
        <v>1</v>
      </c>
      <c r="DT86" s="11">
        <f t="shared" si="141"/>
        <v>8</v>
      </c>
      <c r="DU86" s="41">
        <v>1</v>
      </c>
      <c r="DV86" s="40" t="s">
        <v>412</v>
      </c>
      <c r="DW86" s="11">
        <f t="shared" si="142"/>
        <v>2</v>
      </c>
      <c r="DX86" s="11">
        <f t="shared" si="143"/>
        <v>1001</v>
      </c>
      <c r="DY86" s="41">
        <v>2</v>
      </c>
    </row>
    <row r="87" spans="1:129" x14ac:dyDescent="0.25">
      <c r="A87" s="125">
        <v>84</v>
      </c>
      <c r="B87" s="125">
        <v>1</v>
      </c>
      <c r="C87" s="125">
        <v>6</v>
      </c>
      <c r="D87" s="125">
        <v>37</v>
      </c>
      <c r="E87" s="125" t="s">
        <v>1012</v>
      </c>
      <c r="F87" s="84" t="s">
        <v>1034</v>
      </c>
      <c r="G87" s="392" t="s">
        <v>1014</v>
      </c>
      <c r="H87" s="84" t="s">
        <v>1035</v>
      </c>
      <c r="I87" s="392" t="s">
        <v>1016</v>
      </c>
      <c r="K87" s="125">
        <v>73</v>
      </c>
      <c r="L87" s="125">
        <v>10</v>
      </c>
      <c r="M87" s="397">
        <f t="shared" ca="1" si="147"/>
        <v>1</v>
      </c>
      <c r="N87" s="397" t="str">
        <f t="shared" ca="1" si="148"/>
        <v>1|8|50,1|1|10</v>
      </c>
      <c r="O87" s="397">
        <f t="shared" ca="1" si="149"/>
        <v>0</v>
      </c>
      <c r="P87" s="397">
        <f t="shared" ca="1" si="150"/>
        <v>0</v>
      </c>
      <c r="Q87" s="397">
        <f t="shared" ca="1" si="151"/>
        <v>0</v>
      </c>
      <c r="R87" s="397">
        <f t="shared" ca="1" si="152"/>
        <v>0</v>
      </c>
      <c r="S87" s="397">
        <f t="shared" ca="1" si="153"/>
        <v>0</v>
      </c>
      <c r="T87" s="397">
        <f t="shared" ca="1" si="154"/>
        <v>0</v>
      </c>
      <c r="U87" s="397">
        <f t="shared" ca="1" si="155"/>
        <v>0</v>
      </c>
      <c r="V87" s="397">
        <f t="shared" ca="1" si="156"/>
        <v>0</v>
      </c>
      <c r="W87" s="397">
        <f t="shared" ca="1" si="157"/>
        <v>0</v>
      </c>
      <c r="X87" s="397">
        <f t="shared" ca="1" si="158"/>
        <v>0</v>
      </c>
      <c r="Y87" s="397">
        <f t="shared" ca="1" si="159"/>
        <v>0</v>
      </c>
      <c r="Z87" s="397">
        <f t="shared" ca="1" si="160"/>
        <v>0</v>
      </c>
      <c r="AA87" s="397">
        <f t="shared" ca="1" si="161"/>
        <v>0</v>
      </c>
      <c r="AB87" s="397">
        <f t="shared" ca="1" si="162"/>
        <v>0</v>
      </c>
      <c r="AC87" s="397">
        <f t="shared" ca="1" si="163"/>
        <v>0</v>
      </c>
      <c r="AD87" s="397">
        <f t="shared" ca="1" si="164"/>
        <v>0</v>
      </c>
      <c r="AE87" s="397">
        <f t="shared" ca="1" si="165"/>
        <v>0</v>
      </c>
      <c r="AF87" s="397">
        <f t="shared" ca="1" si="166"/>
        <v>0</v>
      </c>
      <c r="AG87" s="397">
        <f t="shared" ca="1" si="167"/>
        <v>0</v>
      </c>
      <c r="AH87" s="397">
        <f t="shared" ca="1" si="168"/>
        <v>0</v>
      </c>
      <c r="AI87" s="397">
        <f t="shared" ca="1" si="169"/>
        <v>0</v>
      </c>
      <c r="AJ87" s="397">
        <f t="shared" ca="1" si="170"/>
        <v>0</v>
      </c>
      <c r="AK87" s="397">
        <f t="shared" ca="1" si="171"/>
        <v>0</v>
      </c>
      <c r="AL87" s="397">
        <f t="shared" ca="1" si="172"/>
        <v>0</v>
      </c>
      <c r="AM87" s="397">
        <f t="shared" ca="1" si="173"/>
        <v>0</v>
      </c>
      <c r="AN87" s="397">
        <f t="shared" ca="1" si="174"/>
        <v>0</v>
      </c>
      <c r="AO87" s="397">
        <f t="shared" ca="1" si="175"/>
        <v>0</v>
      </c>
      <c r="AP87" s="397">
        <f t="shared" ca="1" si="176"/>
        <v>0</v>
      </c>
      <c r="AQ87" s="397">
        <f t="shared" ca="1" si="177"/>
        <v>0</v>
      </c>
      <c r="AR87" s="397">
        <f t="shared" ca="1" si="178"/>
        <v>0</v>
      </c>
      <c r="AS87" s="397">
        <f t="shared" ca="1" si="179"/>
        <v>0</v>
      </c>
      <c r="AT87" s="397">
        <f t="shared" ca="1" si="180"/>
        <v>0</v>
      </c>
      <c r="AU87" s="397">
        <f t="shared" ca="1" si="181"/>
        <v>0</v>
      </c>
      <c r="AV87" s="397">
        <f t="shared" ca="1" si="182"/>
        <v>0</v>
      </c>
      <c r="AW87" s="397">
        <f t="shared" ca="1" si="183"/>
        <v>0</v>
      </c>
      <c r="AX87" s="397">
        <f t="shared" ca="1" si="184"/>
        <v>0</v>
      </c>
      <c r="AY87" s="397">
        <f t="shared" ca="1" si="185"/>
        <v>0</v>
      </c>
      <c r="AZ87" s="397">
        <f t="shared" ca="1" si="186"/>
        <v>0</v>
      </c>
      <c r="BA87" s="397">
        <f t="shared" ca="1" si="187"/>
        <v>0</v>
      </c>
      <c r="BB87" s="397">
        <f t="shared" ca="1" si="188"/>
        <v>0</v>
      </c>
      <c r="BC87" s="397">
        <f t="shared" ca="1" si="189"/>
        <v>0</v>
      </c>
      <c r="BD87" s="397">
        <f t="shared" ca="1" si="190"/>
        <v>0</v>
      </c>
      <c r="BE87" s="397">
        <f t="shared" ca="1" si="191"/>
        <v>0</v>
      </c>
      <c r="BF87" s="397">
        <f t="shared" ca="1" si="192"/>
        <v>0</v>
      </c>
      <c r="BG87" s="397">
        <f t="shared" ca="1" si="193"/>
        <v>0</v>
      </c>
      <c r="BH87" s="397">
        <f t="shared" ca="1" si="194"/>
        <v>0</v>
      </c>
      <c r="BI87" s="397">
        <f t="shared" ca="1" si="195"/>
        <v>0</v>
      </c>
      <c r="BJ87" s="397">
        <f t="shared" ca="1" si="196"/>
        <v>0</v>
      </c>
      <c r="BK87" s="397">
        <f t="shared" ca="1" si="197"/>
        <v>0</v>
      </c>
      <c r="BL87" s="397">
        <f t="shared" ca="1" si="198"/>
        <v>0</v>
      </c>
      <c r="BM87" s="397">
        <f t="shared" ca="1" si="199"/>
        <v>0</v>
      </c>
      <c r="BN87" s="397">
        <f t="shared" ca="1" si="200"/>
        <v>0</v>
      </c>
      <c r="BO87" s="397">
        <f t="shared" ca="1" si="201"/>
        <v>0</v>
      </c>
      <c r="BP87" s="397">
        <f t="shared" ca="1" si="202"/>
        <v>0</v>
      </c>
      <c r="BQ87" s="397">
        <f t="shared" ca="1" si="203"/>
        <v>0</v>
      </c>
      <c r="BR87" s="397">
        <f t="shared" ca="1" si="204"/>
        <v>0</v>
      </c>
      <c r="BS87" s="397">
        <f t="shared" ca="1" si="205"/>
        <v>0</v>
      </c>
      <c r="BT87" s="397">
        <f t="shared" ca="1" si="206"/>
        <v>0</v>
      </c>
      <c r="BU87" s="397">
        <f t="shared" ca="1" si="207"/>
        <v>0</v>
      </c>
      <c r="BV87" s="397">
        <f t="shared" ca="1" si="208"/>
        <v>0</v>
      </c>
      <c r="BW87" s="397">
        <f t="shared" ca="1" si="209"/>
        <v>0</v>
      </c>
      <c r="BX87" s="397">
        <f t="shared" ca="1" si="210"/>
        <v>0</v>
      </c>
      <c r="BY87" s="397">
        <f t="shared" ca="1" si="211"/>
        <v>0</v>
      </c>
      <c r="BZ87" s="397">
        <f t="shared" ca="1" si="212"/>
        <v>0</v>
      </c>
      <c r="CA87" s="397">
        <f t="shared" ca="1" si="213"/>
        <v>0</v>
      </c>
      <c r="CB87" s="397">
        <f t="shared" ca="1" si="214"/>
        <v>0</v>
      </c>
      <c r="CC87" s="397">
        <f t="shared" ca="1" si="215"/>
        <v>0</v>
      </c>
      <c r="CD87" s="397">
        <f t="shared" ca="1" si="216"/>
        <v>0</v>
      </c>
      <c r="CE87" s="397">
        <f t="shared" ca="1" si="217"/>
        <v>0</v>
      </c>
      <c r="CF87" s="397">
        <f t="shared" ca="1" si="218"/>
        <v>0</v>
      </c>
      <c r="CG87" s="397">
        <f t="shared" ca="1" si="219"/>
        <v>0</v>
      </c>
      <c r="CH87" s="397">
        <f t="shared" ca="1" si="220"/>
        <v>0</v>
      </c>
      <c r="CI87" s="397">
        <f t="shared" ca="1" si="221"/>
        <v>0</v>
      </c>
      <c r="CJ87" s="397">
        <f t="shared" ca="1" si="222"/>
        <v>0</v>
      </c>
      <c r="CK87" s="397">
        <f t="shared" ca="1" si="223"/>
        <v>0</v>
      </c>
      <c r="CL87" s="397">
        <f t="shared" ca="1" si="224"/>
        <v>0</v>
      </c>
      <c r="CM87" s="397">
        <f t="shared" ca="1" si="225"/>
        <v>0</v>
      </c>
      <c r="CN87" s="397">
        <f t="shared" ca="1" si="226"/>
        <v>0</v>
      </c>
      <c r="CO87" s="397">
        <f t="shared" ca="1" si="227"/>
        <v>0</v>
      </c>
      <c r="CP87" s="397">
        <f t="shared" ca="1" si="228"/>
        <v>0</v>
      </c>
      <c r="CQ87" s="397">
        <f t="shared" ca="1" si="229"/>
        <v>0</v>
      </c>
      <c r="CR87" s="397">
        <f t="shared" ca="1" si="230"/>
        <v>0</v>
      </c>
      <c r="CS87" s="397">
        <f t="shared" ca="1" si="231"/>
        <v>0</v>
      </c>
      <c r="CT87" s="397">
        <f t="shared" ca="1" si="232"/>
        <v>0</v>
      </c>
      <c r="CU87" s="397">
        <f t="shared" ca="1" si="233"/>
        <v>0</v>
      </c>
      <c r="CV87" s="397">
        <f t="shared" ca="1" si="234"/>
        <v>0</v>
      </c>
      <c r="CW87" s="397">
        <f t="shared" ca="1" si="235"/>
        <v>0</v>
      </c>
      <c r="CX87" s="397">
        <f t="shared" ca="1" si="236"/>
        <v>0</v>
      </c>
      <c r="CY87" s="397">
        <f t="shared" ca="1" si="237"/>
        <v>0</v>
      </c>
      <c r="CZ87" s="397">
        <f t="shared" ca="1" si="238"/>
        <v>0</v>
      </c>
      <c r="DA87" s="397">
        <f t="shared" ca="1" si="239"/>
        <v>0</v>
      </c>
      <c r="DB87" s="397">
        <f t="shared" ca="1" si="240"/>
        <v>0</v>
      </c>
      <c r="DC87" s="397">
        <f t="shared" ca="1" si="241"/>
        <v>0</v>
      </c>
      <c r="DD87" s="397">
        <f t="shared" ca="1" si="242"/>
        <v>0</v>
      </c>
      <c r="DE87" s="397">
        <f t="shared" ca="1" si="243"/>
        <v>0</v>
      </c>
      <c r="DF87" s="397">
        <f t="shared" ca="1" si="244"/>
        <v>0</v>
      </c>
      <c r="DG87" s="397">
        <f t="shared" ca="1" si="245"/>
        <v>0</v>
      </c>
      <c r="DH87" s="397">
        <f t="shared" ca="1" si="246"/>
        <v>0</v>
      </c>
      <c r="DJ87" s="125" t="str">
        <f t="shared" ref="DJ87:DK87" si="258">DJ85</f>
        <v>LC</v>
      </c>
      <c r="DK87" s="125" t="str">
        <f t="shared" si="258"/>
        <v>LL</v>
      </c>
      <c r="DN87" s="84" t="s">
        <v>1017</v>
      </c>
      <c r="DR87" s="40" t="s">
        <v>1543</v>
      </c>
      <c r="DS87" s="11">
        <f t="shared" si="140"/>
        <v>1</v>
      </c>
      <c r="DT87" s="11">
        <f t="shared" si="141"/>
        <v>8</v>
      </c>
      <c r="DU87" s="41">
        <v>1</v>
      </c>
      <c r="DV87" s="40" t="s">
        <v>412</v>
      </c>
      <c r="DW87" s="11">
        <f t="shared" si="142"/>
        <v>2</v>
      </c>
      <c r="DX87" s="11">
        <f t="shared" si="143"/>
        <v>1001</v>
      </c>
      <c r="DY87" s="41">
        <v>2</v>
      </c>
    </row>
    <row r="88" spans="1:129" x14ac:dyDescent="0.25">
      <c r="A88" s="125">
        <v>85</v>
      </c>
      <c r="B88" s="125">
        <v>1</v>
      </c>
      <c r="C88" s="125">
        <v>6</v>
      </c>
      <c r="D88" s="125">
        <v>37</v>
      </c>
      <c r="E88" s="125" t="s">
        <v>1012</v>
      </c>
      <c r="F88" s="84" t="s">
        <v>1036</v>
      </c>
      <c r="G88" s="392" t="s">
        <v>1014</v>
      </c>
      <c r="H88" s="84" t="s">
        <v>1037</v>
      </c>
      <c r="I88" s="392" t="s">
        <v>1016</v>
      </c>
      <c r="K88" s="130">
        <v>58</v>
      </c>
      <c r="L88" s="125">
        <v>10</v>
      </c>
      <c r="M88" s="397">
        <f t="shared" ca="1" si="147"/>
        <v>1</v>
      </c>
      <c r="N88" s="397" t="str">
        <f t="shared" ca="1" si="148"/>
        <v>1|8|50,1|2|100000</v>
      </c>
      <c r="O88" s="397">
        <f t="shared" ca="1" si="149"/>
        <v>0</v>
      </c>
      <c r="P88" s="397">
        <f t="shared" ca="1" si="150"/>
        <v>0</v>
      </c>
      <c r="Q88" s="397">
        <f t="shared" ca="1" si="151"/>
        <v>0</v>
      </c>
      <c r="R88" s="397">
        <f t="shared" ca="1" si="152"/>
        <v>0</v>
      </c>
      <c r="S88" s="397">
        <f t="shared" ca="1" si="153"/>
        <v>0</v>
      </c>
      <c r="T88" s="397">
        <f t="shared" ca="1" si="154"/>
        <v>0</v>
      </c>
      <c r="U88" s="397">
        <f t="shared" ca="1" si="155"/>
        <v>0</v>
      </c>
      <c r="V88" s="397">
        <f t="shared" ca="1" si="156"/>
        <v>0</v>
      </c>
      <c r="W88" s="397">
        <f t="shared" ca="1" si="157"/>
        <v>0</v>
      </c>
      <c r="X88" s="397">
        <f t="shared" ca="1" si="158"/>
        <v>0</v>
      </c>
      <c r="Y88" s="397">
        <f t="shared" ca="1" si="159"/>
        <v>0</v>
      </c>
      <c r="Z88" s="397">
        <f t="shared" ca="1" si="160"/>
        <v>0</v>
      </c>
      <c r="AA88" s="397">
        <f t="shared" ca="1" si="161"/>
        <v>0</v>
      </c>
      <c r="AB88" s="397">
        <f t="shared" ca="1" si="162"/>
        <v>0</v>
      </c>
      <c r="AC88" s="397">
        <f t="shared" ca="1" si="163"/>
        <v>0</v>
      </c>
      <c r="AD88" s="397">
        <f t="shared" ca="1" si="164"/>
        <v>0</v>
      </c>
      <c r="AE88" s="397">
        <f t="shared" ca="1" si="165"/>
        <v>0</v>
      </c>
      <c r="AF88" s="397">
        <f t="shared" ca="1" si="166"/>
        <v>0</v>
      </c>
      <c r="AG88" s="397">
        <f t="shared" ca="1" si="167"/>
        <v>0</v>
      </c>
      <c r="AH88" s="397">
        <f t="shared" ca="1" si="168"/>
        <v>0</v>
      </c>
      <c r="AI88" s="397">
        <f t="shared" ca="1" si="169"/>
        <v>0</v>
      </c>
      <c r="AJ88" s="397">
        <f t="shared" ca="1" si="170"/>
        <v>0</v>
      </c>
      <c r="AK88" s="397">
        <f t="shared" ca="1" si="171"/>
        <v>0</v>
      </c>
      <c r="AL88" s="397">
        <f t="shared" ca="1" si="172"/>
        <v>0</v>
      </c>
      <c r="AM88" s="397">
        <f t="shared" ca="1" si="173"/>
        <v>0</v>
      </c>
      <c r="AN88" s="397">
        <f t="shared" ca="1" si="174"/>
        <v>0</v>
      </c>
      <c r="AO88" s="397">
        <f t="shared" ca="1" si="175"/>
        <v>0</v>
      </c>
      <c r="AP88" s="397">
        <f t="shared" ca="1" si="176"/>
        <v>0</v>
      </c>
      <c r="AQ88" s="397">
        <f t="shared" ca="1" si="177"/>
        <v>0</v>
      </c>
      <c r="AR88" s="397">
        <f t="shared" ca="1" si="178"/>
        <v>0</v>
      </c>
      <c r="AS88" s="397">
        <f t="shared" ca="1" si="179"/>
        <v>0</v>
      </c>
      <c r="AT88" s="397">
        <f t="shared" ca="1" si="180"/>
        <v>0</v>
      </c>
      <c r="AU88" s="397">
        <f t="shared" ca="1" si="181"/>
        <v>0</v>
      </c>
      <c r="AV88" s="397">
        <f t="shared" ca="1" si="182"/>
        <v>0</v>
      </c>
      <c r="AW88" s="397">
        <f t="shared" ca="1" si="183"/>
        <v>0</v>
      </c>
      <c r="AX88" s="397">
        <f t="shared" ca="1" si="184"/>
        <v>0</v>
      </c>
      <c r="AY88" s="397">
        <f t="shared" ca="1" si="185"/>
        <v>0</v>
      </c>
      <c r="AZ88" s="397">
        <f t="shared" ca="1" si="186"/>
        <v>0</v>
      </c>
      <c r="BA88" s="397">
        <f t="shared" ca="1" si="187"/>
        <v>0</v>
      </c>
      <c r="BB88" s="397">
        <f t="shared" ca="1" si="188"/>
        <v>0</v>
      </c>
      <c r="BC88" s="397">
        <f t="shared" ca="1" si="189"/>
        <v>0</v>
      </c>
      <c r="BD88" s="397">
        <f t="shared" ca="1" si="190"/>
        <v>0</v>
      </c>
      <c r="BE88" s="397">
        <f t="shared" ca="1" si="191"/>
        <v>0</v>
      </c>
      <c r="BF88" s="397">
        <f t="shared" ca="1" si="192"/>
        <v>0</v>
      </c>
      <c r="BG88" s="397">
        <f t="shared" ca="1" si="193"/>
        <v>0</v>
      </c>
      <c r="BH88" s="397">
        <f t="shared" ca="1" si="194"/>
        <v>0</v>
      </c>
      <c r="BI88" s="397">
        <f t="shared" ca="1" si="195"/>
        <v>0</v>
      </c>
      <c r="BJ88" s="397">
        <f t="shared" ca="1" si="196"/>
        <v>0</v>
      </c>
      <c r="BK88" s="397">
        <f t="shared" ca="1" si="197"/>
        <v>0</v>
      </c>
      <c r="BL88" s="397">
        <f t="shared" ca="1" si="198"/>
        <v>0</v>
      </c>
      <c r="BM88" s="397">
        <f t="shared" ca="1" si="199"/>
        <v>0</v>
      </c>
      <c r="BN88" s="397">
        <f t="shared" ca="1" si="200"/>
        <v>0</v>
      </c>
      <c r="BO88" s="397">
        <f t="shared" ca="1" si="201"/>
        <v>0</v>
      </c>
      <c r="BP88" s="397">
        <f t="shared" ca="1" si="202"/>
        <v>0</v>
      </c>
      <c r="BQ88" s="397">
        <f t="shared" ca="1" si="203"/>
        <v>0</v>
      </c>
      <c r="BR88" s="397">
        <f t="shared" ca="1" si="204"/>
        <v>0</v>
      </c>
      <c r="BS88" s="397">
        <f t="shared" ca="1" si="205"/>
        <v>0</v>
      </c>
      <c r="BT88" s="397">
        <f t="shared" ca="1" si="206"/>
        <v>0</v>
      </c>
      <c r="BU88" s="397">
        <f t="shared" ca="1" si="207"/>
        <v>0</v>
      </c>
      <c r="BV88" s="397">
        <f t="shared" ca="1" si="208"/>
        <v>0</v>
      </c>
      <c r="BW88" s="397">
        <f t="shared" ca="1" si="209"/>
        <v>0</v>
      </c>
      <c r="BX88" s="397">
        <f t="shared" ca="1" si="210"/>
        <v>0</v>
      </c>
      <c r="BY88" s="397">
        <f t="shared" ca="1" si="211"/>
        <v>0</v>
      </c>
      <c r="BZ88" s="397">
        <f t="shared" ca="1" si="212"/>
        <v>0</v>
      </c>
      <c r="CA88" s="397">
        <f t="shared" ca="1" si="213"/>
        <v>0</v>
      </c>
      <c r="CB88" s="397">
        <f t="shared" ca="1" si="214"/>
        <v>0</v>
      </c>
      <c r="CC88" s="397">
        <f t="shared" ca="1" si="215"/>
        <v>0</v>
      </c>
      <c r="CD88" s="397">
        <f t="shared" ca="1" si="216"/>
        <v>0</v>
      </c>
      <c r="CE88" s="397">
        <f t="shared" ca="1" si="217"/>
        <v>0</v>
      </c>
      <c r="CF88" s="397">
        <f t="shared" ca="1" si="218"/>
        <v>0</v>
      </c>
      <c r="CG88" s="397">
        <f t="shared" ca="1" si="219"/>
        <v>0</v>
      </c>
      <c r="CH88" s="397">
        <f t="shared" ca="1" si="220"/>
        <v>0</v>
      </c>
      <c r="CI88" s="397">
        <f t="shared" ca="1" si="221"/>
        <v>0</v>
      </c>
      <c r="CJ88" s="397">
        <f t="shared" ca="1" si="222"/>
        <v>0</v>
      </c>
      <c r="CK88" s="397">
        <f t="shared" ca="1" si="223"/>
        <v>0</v>
      </c>
      <c r="CL88" s="397">
        <f t="shared" ca="1" si="224"/>
        <v>0</v>
      </c>
      <c r="CM88" s="397">
        <f t="shared" ca="1" si="225"/>
        <v>0</v>
      </c>
      <c r="CN88" s="397">
        <f t="shared" ca="1" si="226"/>
        <v>0</v>
      </c>
      <c r="CO88" s="397">
        <f t="shared" ca="1" si="227"/>
        <v>0</v>
      </c>
      <c r="CP88" s="397">
        <f t="shared" ca="1" si="228"/>
        <v>0</v>
      </c>
      <c r="CQ88" s="397">
        <f t="shared" ca="1" si="229"/>
        <v>0</v>
      </c>
      <c r="CR88" s="397">
        <f t="shared" ca="1" si="230"/>
        <v>0</v>
      </c>
      <c r="CS88" s="397">
        <f t="shared" ca="1" si="231"/>
        <v>0</v>
      </c>
      <c r="CT88" s="397">
        <f t="shared" ca="1" si="232"/>
        <v>0</v>
      </c>
      <c r="CU88" s="397">
        <f t="shared" ca="1" si="233"/>
        <v>0</v>
      </c>
      <c r="CV88" s="397">
        <f t="shared" ca="1" si="234"/>
        <v>0</v>
      </c>
      <c r="CW88" s="397">
        <f t="shared" ca="1" si="235"/>
        <v>0</v>
      </c>
      <c r="CX88" s="397">
        <f t="shared" ca="1" si="236"/>
        <v>0</v>
      </c>
      <c r="CY88" s="397">
        <f t="shared" ca="1" si="237"/>
        <v>0</v>
      </c>
      <c r="CZ88" s="397">
        <f t="shared" ca="1" si="238"/>
        <v>0</v>
      </c>
      <c r="DA88" s="397">
        <f t="shared" ca="1" si="239"/>
        <v>0</v>
      </c>
      <c r="DB88" s="397">
        <f t="shared" ca="1" si="240"/>
        <v>0</v>
      </c>
      <c r="DC88" s="397">
        <f t="shared" ca="1" si="241"/>
        <v>0</v>
      </c>
      <c r="DD88" s="397">
        <f t="shared" ca="1" si="242"/>
        <v>0</v>
      </c>
      <c r="DE88" s="397">
        <f t="shared" ca="1" si="243"/>
        <v>0</v>
      </c>
      <c r="DF88" s="397">
        <f t="shared" ca="1" si="244"/>
        <v>0</v>
      </c>
      <c r="DG88" s="397">
        <f t="shared" ca="1" si="245"/>
        <v>0</v>
      </c>
      <c r="DH88" s="397">
        <f t="shared" ca="1" si="246"/>
        <v>0</v>
      </c>
      <c r="DJ88" s="125" t="str">
        <f t="shared" ref="DJ88:DK88" si="259">DJ86</f>
        <v>KR</v>
      </c>
      <c r="DK88" s="125" t="str">
        <f t="shared" si="259"/>
        <v>LA</v>
      </c>
      <c r="DN88" s="84" t="s">
        <v>1017</v>
      </c>
      <c r="DR88" s="40" t="s">
        <v>1544</v>
      </c>
      <c r="DS88" s="11">
        <f t="shared" si="140"/>
        <v>1</v>
      </c>
      <c r="DT88" s="11">
        <f t="shared" si="141"/>
        <v>8</v>
      </c>
      <c r="DU88" s="41">
        <v>1</v>
      </c>
      <c r="DV88" s="40" t="s">
        <v>412</v>
      </c>
      <c r="DW88" s="11">
        <f t="shared" si="142"/>
        <v>2</v>
      </c>
      <c r="DX88" s="11">
        <f t="shared" si="143"/>
        <v>1001</v>
      </c>
      <c r="DY88" s="41">
        <v>2</v>
      </c>
    </row>
    <row r="89" spans="1:129" x14ac:dyDescent="0.25">
      <c r="A89" s="125">
        <v>86</v>
      </c>
      <c r="B89" s="125">
        <v>1</v>
      </c>
      <c r="C89" s="125">
        <v>6</v>
      </c>
      <c r="D89" s="125">
        <v>37</v>
      </c>
      <c r="E89" s="125" t="s">
        <v>1012</v>
      </c>
      <c r="F89" s="84" t="s">
        <v>1038</v>
      </c>
      <c r="G89" s="392" t="s">
        <v>1014</v>
      </c>
      <c r="H89" s="84" t="s">
        <v>1039</v>
      </c>
      <c r="I89" s="392" t="s">
        <v>1016</v>
      </c>
      <c r="K89" s="130">
        <v>64</v>
      </c>
      <c r="L89" s="125">
        <v>10</v>
      </c>
      <c r="M89" s="397">
        <f t="shared" ca="1" si="147"/>
        <v>1</v>
      </c>
      <c r="N89" s="397" t="str">
        <f t="shared" ca="1" si="148"/>
        <v>1|8|50,1|1|10</v>
      </c>
      <c r="O89" s="397">
        <f t="shared" ca="1" si="149"/>
        <v>0</v>
      </c>
      <c r="P89" s="397">
        <f t="shared" ca="1" si="150"/>
        <v>0</v>
      </c>
      <c r="Q89" s="397">
        <f t="shared" ca="1" si="151"/>
        <v>0</v>
      </c>
      <c r="R89" s="397">
        <f t="shared" ca="1" si="152"/>
        <v>0</v>
      </c>
      <c r="S89" s="397">
        <f t="shared" ca="1" si="153"/>
        <v>0</v>
      </c>
      <c r="T89" s="397">
        <f t="shared" ca="1" si="154"/>
        <v>0</v>
      </c>
      <c r="U89" s="397">
        <f t="shared" ca="1" si="155"/>
        <v>0</v>
      </c>
      <c r="V89" s="397">
        <f t="shared" ca="1" si="156"/>
        <v>0</v>
      </c>
      <c r="W89" s="397">
        <f t="shared" ca="1" si="157"/>
        <v>0</v>
      </c>
      <c r="X89" s="397">
        <f t="shared" ca="1" si="158"/>
        <v>0</v>
      </c>
      <c r="Y89" s="397">
        <f t="shared" ca="1" si="159"/>
        <v>0</v>
      </c>
      <c r="Z89" s="397">
        <f t="shared" ca="1" si="160"/>
        <v>0</v>
      </c>
      <c r="AA89" s="397">
        <f t="shared" ca="1" si="161"/>
        <v>0</v>
      </c>
      <c r="AB89" s="397">
        <f t="shared" ca="1" si="162"/>
        <v>0</v>
      </c>
      <c r="AC89" s="397">
        <f t="shared" ca="1" si="163"/>
        <v>0</v>
      </c>
      <c r="AD89" s="397">
        <f t="shared" ca="1" si="164"/>
        <v>0</v>
      </c>
      <c r="AE89" s="397">
        <f t="shared" ca="1" si="165"/>
        <v>0</v>
      </c>
      <c r="AF89" s="397">
        <f t="shared" ca="1" si="166"/>
        <v>0</v>
      </c>
      <c r="AG89" s="397">
        <f t="shared" ca="1" si="167"/>
        <v>0</v>
      </c>
      <c r="AH89" s="397">
        <f t="shared" ca="1" si="168"/>
        <v>0</v>
      </c>
      <c r="AI89" s="397">
        <f t="shared" ca="1" si="169"/>
        <v>0</v>
      </c>
      <c r="AJ89" s="397">
        <f t="shared" ca="1" si="170"/>
        <v>0</v>
      </c>
      <c r="AK89" s="397">
        <f t="shared" ca="1" si="171"/>
        <v>0</v>
      </c>
      <c r="AL89" s="397">
        <f t="shared" ca="1" si="172"/>
        <v>0</v>
      </c>
      <c r="AM89" s="397">
        <f t="shared" ca="1" si="173"/>
        <v>0</v>
      </c>
      <c r="AN89" s="397">
        <f t="shared" ca="1" si="174"/>
        <v>0</v>
      </c>
      <c r="AO89" s="397">
        <f t="shared" ca="1" si="175"/>
        <v>0</v>
      </c>
      <c r="AP89" s="397">
        <f t="shared" ca="1" si="176"/>
        <v>0</v>
      </c>
      <c r="AQ89" s="397">
        <f t="shared" ca="1" si="177"/>
        <v>0</v>
      </c>
      <c r="AR89" s="397">
        <f t="shared" ca="1" si="178"/>
        <v>0</v>
      </c>
      <c r="AS89" s="397">
        <f t="shared" ca="1" si="179"/>
        <v>0</v>
      </c>
      <c r="AT89" s="397">
        <f t="shared" ca="1" si="180"/>
        <v>0</v>
      </c>
      <c r="AU89" s="397">
        <f t="shared" ca="1" si="181"/>
        <v>0</v>
      </c>
      <c r="AV89" s="397">
        <f t="shared" ca="1" si="182"/>
        <v>0</v>
      </c>
      <c r="AW89" s="397">
        <f t="shared" ca="1" si="183"/>
        <v>0</v>
      </c>
      <c r="AX89" s="397">
        <f t="shared" ca="1" si="184"/>
        <v>0</v>
      </c>
      <c r="AY89" s="397">
        <f t="shared" ca="1" si="185"/>
        <v>0</v>
      </c>
      <c r="AZ89" s="397">
        <f t="shared" ca="1" si="186"/>
        <v>0</v>
      </c>
      <c r="BA89" s="397">
        <f t="shared" ca="1" si="187"/>
        <v>0</v>
      </c>
      <c r="BB89" s="397">
        <f t="shared" ca="1" si="188"/>
        <v>0</v>
      </c>
      <c r="BC89" s="397">
        <f t="shared" ca="1" si="189"/>
        <v>0</v>
      </c>
      <c r="BD89" s="397">
        <f t="shared" ca="1" si="190"/>
        <v>0</v>
      </c>
      <c r="BE89" s="397">
        <f t="shared" ca="1" si="191"/>
        <v>0</v>
      </c>
      <c r="BF89" s="397">
        <f t="shared" ca="1" si="192"/>
        <v>0</v>
      </c>
      <c r="BG89" s="397">
        <f t="shared" ca="1" si="193"/>
        <v>0</v>
      </c>
      <c r="BH89" s="397">
        <f t="shared" ca="1" si="194"/>
        <v>0</v>
      </c>
      <c r="BI89" s="397">
        <f t="shared" ca="1" si="195"/>
        <v>0</v>
      </c>
      <c r="BJ89" s="397">
        <f t="shared" ca="1" si="196"/>
        <v>0</v>
      </c>
      <c r="BK89" s="397">
        <f t="shared" ca="1" si="197"/>
        <v>0</v>
      </c>
      <c r="BL89" s="397">
        <f t="shared" ca="1" si="198"/>
        <v>0</v>
      </c>
      <c r="BM89" s="397">
        <f t="shared" ca="1" si="199"/>
        <v>0</v>
      </c>
      <c r="BN89" s="397">
        <f t="shared" ca="1" si="200"/>
        <v>0</v>
      </c>
      <c r="BO89" s="397">
        <f t="shared" ca="1" si="201"/>
        <v>0</v>
      </c>
      <c r="BP89" s="397">
        <f t="shared" ca="1" si="202"/>
        <v>0</v>
      </c>
      <c r="BQ89" s="397">
        <f t="shared" ca="1" si="203"/>
        <v>0</v>
      </c>
      <c r="BR89" s="397">
        <f t="shared" ca="1" si="204"/>
        <v>0</v>
      </c>
      <c r="BS89" s="397">
        <f t="shared" ca="1" si="205"/>
        <v>0</v>
      </c>
      <c r="BT89" s="397">
        <f t="shared" ca="1" si="206"/>
        <v>0</v>
      </c>
      <c r="BU89" s="397">
        <f t="shared" ca="1" si="207"/>
        <v>0</v>
      </c>
      <c r="BV89" s="397">
        <f t="shared" ca="1" si="208"/>
        <v>0</v>
      </c>
      <c r="BW89" s="397">
        <f t="shared" ca="1" si="209"/>
        <v>0</v>
      </c>
      <c r="BX89" s="397">
        <f t="shared" ca="1" si="210"/>
        <v>0</v>
      </c>
      <c r="BY89" s="397">
        <f t="shared" ca="1" si="211"/>
        <v>0</v>
      </c>
      <c r="BZ89" s="397">
        <f t="shared" ca="1" si="212"/>
        <v>0</v>
      </c>
      <c r="CA89" s="397">
        <f t="shared" ca="1" si="213"/>
        <v>0</v>
      </c>
      <c r="CB89" s="397">
        <f t="shared" ca="1" si="214"/>
        <v>0</v>
      </c>
      <c r="CC89" s="397">
        <f t="shared" ca="1" si="215"/>
        <v>0</v>
      </c>
      <c r="CD89" s="397">
        <f t="shared" ca="1" si="216"/>
        <v>0</v>
      </c>
      <c r="CE89" s="397">
        <f t="shared" ca="1" si="217"/>
        <v>0</v>
      </c>
      <c r="CF89" s="397">
        <f t="shared" ca="1" si="218"/>
        <v>0</v>
      </c>
      <c r="CG89" s="397">
        <f t="shared" ca="1" si="219"/>
        <v>0</v>
      </c>
      <c r="CH89" s="397">
        <f t="shared" ca="1" si="220"/>
        <v>0</v>
      </c>
      <c r="CI89" s="397">
        <f t="shared" ca="1" si="221"/>
        <v>0</v>
      </c>
      <c r="CJ89" s="397">
        <f t="shared" ca="1" si="222"/>
        <v>0</v>
      </c>
      <c r="CK89" s="397">
        <f t="shared" ca="1" si="223"/>
        <v>0</v>
      </c>
      <c r="CL89" s="397">
        <f t="shared" ca="1" si="224"/>
        <v>0</v>
      </c>
      <c r="CM89" s="397">
        <f t="shared" ca="1" si="225"/>
        <v>0</v>
      </c>
      <c r="CN89" s="397">
        <f t="shared" ca="1" si="226"/>
        <v>0</v>
      </c>
      <c r="CO89" s="397">
        <f t="shared" ca="1" si="227"/>
        <v>0</v>
      </c>
      <c r="CP89" s="397">
        <f t="shared" ca="1" si="228"/>
        <v>0</v>
      </c>
      <c r="CQ89" s="397">
        <f t="shared" ca="1" si="229"/>
        <v>0</v>
      </c>
      <c r="CR89" s="397">
        <f t="shared" ca="1" si="230"/>
        <v>0</v>
      </c>
      <c r="CS89" s="397">
        <f t="shared" ca="1" si="231"/>
        <v>0</v>
      </c>
      <c r="CT89" s="397">
        <f t="shared" ca="1" si="232"/>
        <v>0</v>
      </c>
      <c r="CU89" s="397">
        <f t="shared" ca="1" si="233"/>
        <v>0</v>
      </c>
      <c r="CV89" s="397">
        <f t="shared" ca="1" si="234"/>
        <v>0</v>
      </c>
      <c r="CW89" s="397">
        <f t="shared" ca="1" si="235"/>
        <v>0</v>
      </c>
      <c r="CX89" s="397">
        <f t="shared" ca="1" si="236"/>
        <v>0</v>
      </c>
      <c r="CY89" s="397">
        <f t="shared" ca="1" si="237"/>
        <v>0</v>
      </c>
      <c r="CZ89" s="397">
        <f t="shared" ca="1" si="238"/>
        <v>0</v>
      </c>
      <c r="DA89" s="397">
        <f t="shared" ca="1" si="239"/>
        <v>0</v>
      </c>
      <c r="DB89" s="397">
        <f t="shared" ca="1" si="240"/>
        <v>0</v>
      </c>
      <c r="DC89" s="397">
        <f t="shared" ca="1" si="241"/>
        <v>0</v>
      </c>
      <c r="DD89" s="397">
        <f t="shared" ca="1" si="242"/>
        <v>0</v>
      </c>
      <c r="DE89" s="397">
        <f t="shared" ca="1" si="243"/>
        <v>0</v>
      </c>
      <c r="DF89" s="397">
        <f t="shared" ca="1" si="244"/>
        <v>0</v>
      </c>
      <c r="DG89" s="397">
        <f t="shared" ca="1" si="245"/>
        <v>0</v>
      </c>
      <c r="DH89" s="397">
        <f t="shared" ca="1" si="246"/>
        <v>0</v>
      </c>
      <c r="DJ89" s="125" t="str">
        <f t="shared" ref="DJ89:DK89" si="260">DJ87</f>
        <v>LC</v>
      </c>
      <c r="DK89" s="125" t="str">
        <f t="shared" si="260"/>
        <v>LL</v>
      </c>
      <c r="DN89" s="84" t="s">
        <v>1017</v>
      </c>
      <c r="DR89" s="40" t="s">
        <v>1545</v>
      </c>
      <c r="DS89" s="11">
        <f t="shared" si="140"/>
        <v>1</v>
      </c>
      <c r="DT89" s="11">
        <f t="shared" si="141"/>
        <v>8</v>
      </c>
      <c r="DU89" s="41">
        <v>1</v>
      </c>
      <c r="DV89" s="40" t="s">
        <v>412</v>
      </c>
      <c r="DW89" s="11">
        <f t="shared" si="142"/>
        <v>2</v>
      </c>
      <c r="DX89" s="11">
        <f t="shared" si="143"/>
        <v>1001</v>
      </c>
      <c r="DY89" s="41">
        <v>2</v>
      </c>
    </row>
    <row r="90" spans="1:129" x14ac:dyDescent="0.25">
      <c r="A90" s="125">
        <v>87</v>
      </c>
      <c r="B90" s="125">
        <v>1</v>
      </c>
      <c r="C90" s="125">
        <v>6</v>
      </c>
      <c r="D90" s="125">
        <v>37</v>
      </c>
      <c r="E90" s="125" t="s">
        <v>1012</v>
      </c>
      <c r="F90" s="84" t="s">
        <v>1040</v>
      </c>
      <c r="G90" s="392" t="s">
        <v>1014</v>
      </c>
      <c r="H90" s="84" t="s">
        <v>1041</v>
      </c>
      <c r="I90" s="392" t="s">
        <v>1016</v>
      </c>
      <c r="K90" s="130">
        <v>76</v>
      </c>
      <c r="L90" s="125">
        <v>10</v>
      </c>
      <c r="M90" s="397">
        <f t="shared" ca="1" si="147"/>
        <v>1</v>
      </c>
      <c r="N90" s="397" t="str">
        <f t="shared" ca="1" si="148"/>
        <v>1|8|50,1|2|100000</v>
      </c>
      <c r="O90" s="397">
        <f t="shared" ca="1" si="149"/>
        <v>0</v>
      </c>
      <c r="P90" s="397">
        <f t="shared" ca="1" si="150"/>
        <v>0</v>
      </c>
      <c r="Q90" s="397">
        <f t="shared" ca="1" si="151"/>
        <v>0</v>
      </c>
      <c r="R90" s="397">
        <f t="shared" ca="1" si="152"/>
        <v>0</v>
      </c>
      <c r="S90" s="397">
        <f t="shared" ca="1" si="153"/>
        <v>0</v>
      </c>
      <c r="T90" s="397">
        <f t="shared" ca="1" si="154"/>
        <v>0</v>
      </c>
      <c r="U90" s="397">
        <f t="shared" ca="1" si="155"/>
        <v>0</v>
      </c>
      <c r="V90" s="397">
        <f t="shared" ca="1" si="156"/>
        <v>0</v>
      </c>
      <c r="W90" s="397">
        <f t="shared" ca="1" si="157"/>
        <v>0</v>
      </c>
      <c r="X90" s="397">
        <f t="shared" ca="1" si="158"/>
        <v>0</v>
      </c>
      <c r="Y90" s="397">
        <f t="shared" ca="1" si="159"/>
        <v>0</v>
      </c>
      <c r="Z90" s="397">
        <f t="shared" ca="1" si="160"/>
        <v>0</v>
      </c>
      <c r="AA90" s="397">
        <f t="shared" ca="1" si="161"/>
        <v>0</v>
      </c>
      <c r="AB90" s="397">
        <f t="shared" ca="1" si="162"/>
        <v>0</v>
      </c>
      <c r="AC90" s="397">
        <f t="shared" ca="1" si="163"/>
        <v>0</v>
      </c>
      <c r="AD90" s="397">
        <f t="shared" ca="1" si="164"/>
        <v>0</v>
      </c>
      <c r="AE90" s="397">
        <f t="shared" ca="1" si="165"/>
        <v>0</v>
      </c>
      <c r="AF90" s="397">
        <f t="shared" ca="1" si="166"/>
        <v>0</v>
      </c>
      <c r="AG90" s="397">
        <f t="shared" ca="1" si="167"/>
        <v>0</v>
      </c>
      <c r="AH90" s="397">
        <f t="shared" ca="1" si="168"/>
        <v>0</v>
      </c>
      <c r="AI90" s="397">
        <f t="shared" ca="1" si="169"/>
        <v>0</v>
      </c>
      <c r="AJ90" s="397">
        <f t="shared" ca="1" si="170"/>
        <v>0</v>
      </c>
      <c r="AK90" s="397">
        <f t="shared" ca="1" si="171"/>
        <v>0</v>
      </c>
      <c r="AL90" s="397">
        <f t="shared" ca="1" si="172"/>
        <v>0</v>
      </c>
      <c r="AM90" s="397">
        <f t="shared" ca="1" si="173"/>
        <v>0</v>
      </c>
      <c r="AN90" s="397">
        <f t="shared" ca="1" si="174"/>
        <v>0</v>
      </c>
      <c r="AO90" s="397">
        <f t="shared" ca="1" si="175"/>
        <v>0</v>
      </c>
      <c r="AP90" s="397">
        <f t="shared" ca="1" si="176"/>
        <v>0</v>
      </c>
      <c r="AQ90" s="397">
        <f t="shared" ca="1" si="177"/>
        <v>0</v>
      </c>
      <c r="AR90" s="397">
        <f t="shared" ca="1" si="178"/>
        <v>0</v>
      </c>
      <c r="AS90" s="397">
        <f t="shared" ca="1" si="179"/>
        <v>0</v>
      </c>
      <c r="AT90" s="397">
        <f t="shared" ca="1" si="180"/>
        <v>0</v>
      </c>
      <c r="AU90" s="397">
        <f t="shared" ca="1" si="181"/>
        <v>0</v>
      </c>
      <c r="AV90" s="397">
        <f t="shared" ca="1" si="182"/>
        <v>0</v>
      </c>
      <c r="AW90" s="397">
        <f t="shared" ca="1" si="183"/>
        <v>0</v>
      </c>
      <c r="AX90" s="397">
        <f t="shared" ca="1" si="184"/>
        <v>0</v>
      </c>
      <c r="AY90" s="397">
        <f t="shared" ca="1" si="185"/>
        <v>0</v>
      </c>
      <c r="AZ90" s="397">
        <f t="shared" ca="1" si="186"/>
        <v>0</v>
      </c>
      <c r="BA90" s="397">
        <f t="shared" ca="1" si="187"/>
        <v>0</v>
      </c>
      <c r="BB90" s="397">
        <f t="shared" ca="1" si="188"/>
        <v>0</v>
      </c>
      <c r="BC90" s="397">
        <f t="shared" ca="1" si="189"/>
        <v>0</v>
      </c>
      <c r="BD90" s="397">
        <f t="shared" ca="1" si="190"/>
        <v>0</v>
      </c>
      <c r="BE90" s="397">
        <f t="shared" ca="1" si="191"/>
        <v>0</v>
      </c>
      <c r="BF90" s="397">
        <f t="shared" ca="1" si="192"/>
        <v>0</v>
      </c>
      <c r="BG90" s="397">
        <f t="shared" ca="1" si="193"/>
        <v>0</v>
      </c>
      <c r="BH90" s="397">
        <f t="shared" ca="1" si="194"/>
        <v>0</v>
      </c>
      <c r="BI90" s="397">
        <f t="shared" ca="1" si="195"/>
        <v>0</v>
      </c>
      <c r="BJ90" s="397">
        <f t="shared" ca="1" si="196"/>
        <v>0</v>
      </c>
      <c r="BK90" s="397">
        <f t="shared" ca="1" si="197"/>
        <v>0</v>
      </c>
      <c r="BL90" s="397">
        <f t="shared" ca="1" si="198"/>
        <v>0</v>
      </c>
      <c r="BM90" s="397">
        <f t="shared" ca="1" si="199"/>
        <v>0</v>
      </c>
      <c r="BN90" s="397">
        <f t="shared" ca="1" si="200"/>
        <v>0</v>
      </c>
      <c r="BO90" s="397">
        <f t="shared" ca="1" si="201"/>
        <v>0</v>
      </c>
      <c r="BP90" s="397">
        <f t="shared" ca="1" si="202"/>
        <v>0</v>
      </c>
      <c r="BQ90" s="397">
        <f t="shared" ca="1" si="203"/>
        <v>0</v>
      </c>
      <c r="BR90" s="397">
        <f t="shared" ca="1" si="204"/>
        <v>0</v>
      </c>
      <c r="BS90" s="397">
        <f t="shared" ca="1" si="205"/>
        <v>0</v>
      </c>
      <c r="BT90" s="397">
        <f t="shared" ca="1" si="206"/>
        <v>0</v>
      </c>
      <c r="BU90" s="397">
        <f t="shared" ca="1" si="207"/>
        <v>0</v>
      </c>
      <c r="BV90" s="397">
        <f t="shared" ca="1" si="208"/>
        <v>0</v>
      </c>
      <c r="BW90" s="397">
        <f t="shared" ca="1" si="209"/>
        <v>0</v>
      </c>
      <c r="BX90" s="397">
        <f t="shared" ca="1" si="210"/>
        <v>0</v>
      </c>
      <c r="BY90" s="397">
        <f t="shared" ca="1" si="211"/>
        <v>0</v>
      </c>
      <c r="BZ90" s="397">
        <f t="shared" ca="1" si="212"/>
        <v>0</v>
      </c>
      <c r="CA90" s="397">
        <f t="shared" ca="1" si="213"/>
        <v>0</v>
      </c>
      <c r="CB90" s="397">
        <f t="shared" ca="1" si="214"/>
        <v>0</v>
      </c>
      <c r="CC90" s="397">
        <f t="shared" ca="1" si="215"/>
        <v>0</v>
      </c>
      <c r="CD90" s="397">
        <f t="shared" ca="1" si="216"/>
        <v>0</v>
      </c>
      <c r="CE90" s="397">
        <f t="shared" ca="1" si="217"/>
        <v>0</v>
      </c>
      <c r="CF90" s="397">
        <f t="shared" ca="1" si="218"/>
        <v>0</v>
      </c>
      <c r="CG90" s="397">
        <f t="shared" ca="1" si="219"/>
        <v>0</v>
      </c>
      <c r="CH90" s="397">
        <f t="shared" ca="1" si="220"/>
        <v>0</v>
      </c>
      <c r="CI90" s="397">
        <f t="shared" ca="1" si="221"/>
        <v>0</v>
      </c>
      <c r="CJ90" s="397">
        <f t="shared" ca="1" si="222"/>
        <v>0</v>
      </c>
      <c r="CK90" s="397">
        <f t="shared" ca="1" si="223"/>
        <v>0</v>
      </c>
      <c r="CL90" s="397">
        <f t="shared" ca="1" si="224"/>
        <v>0</v>
      </c>
      <c r="CM90" s="397">
        <f t="shared" ca="1" si="225"/>
        <v>0</v>
      </c>
      <c r="CN90" s="397">
        <f t="shared" ca="1" si="226"/>
        <v>0</v>
      </c>
      <c r="CO90" s="397">
        <f t="shared" ca="1" si="227"/>
        <v>0</v>
      </c>
      <c r="CP90" s="397">
        <f t="shared" ca="1" si="228"/>
        <v>0</v>
      </c>
      <c r="CQ90" s="397">
        <f t="shared" ca="1" si="229"/>
        <v>0</v>
      </c>
      <c r="CR90" s="397">
        <f t="shared" ca="1" si="230"/>
        <v>0</v>
      </c>
      <c r="CS90" s="397">
        <f t="shared" ca="1" si="231"/>
        <v>0</v>
      </c>
      <c r="CT90" s="397">
        <f t="shared" ca="1" si="232"/>
        <v>0</v>
      </c>
      <c r="CU90" s="397">
        <f t="shared" ca="1" si="233"/>
        <v>0</v>
      </c>
      <c r="CV90" s="397">
        <f t="shared" ca="1" si="234"/>
        <v>0</v>
      </c>
      <c r="CW90" s="397">
        <f t="shared" ca="1" si="235"/>
        <v>0</v>
      </c>
      <c r="CX90" s="397">
        <f t="shared" ca="1" si="236"/>
        <v>0</v>
      </c>
      <c r="CY90" s="397">
        <f t="shared" ca="1" si="237"/>
        <v>0</v>
      </c>
      <c r="CZ90" s="397">
        <f t="shared" ca="1" si="238"/>
        <v>0</v>
      </c>
      <c r="DA90" s="397">
        <f t="shared" ca="1" si="239"/>
        <v>0</v>
      </c>
      <c r="DB90" s="397">
        <f t="shared" ca="1" si="240"/>
        <v>0</v>
      </c>
      <c r="DC90" s="397">
        <f t="shared" ca="1" si="241"/>
        <v>0</v>
      </c>
      <c r="DD90" s="397">
        <f t="shared" ca="1" si="242"/>
        <v>0</v>
      </c>
      <c r="DE90" s="397">
        <f t="shared" ca="1" si="243"/>
        <v>0</v>
      </c>
      <c r="DF90" s="397">
        <f t="shared" ca="1" si="244"/>
        <v>0</v>
      </c>
      <c r="DG90" s="397">
        <f t="shared" ca="1" si="245"/>
        <v>0</v>
      </c>
      <c r="DH90" s="397">
        <f t="shared" ca="1" si="246"/>
        <v>0</v>
      </c>
      <c r="DJ90" s="125" t="str">
        <f t="shared" ref="DJ90:DK90" si="261">DJ88</f>
        <v>KR</v>
      </c>
      <c r="DK90" s="125" t="str">
        <f t="shared" si="261"/>
        <v>LA</v>
      </c>
      <c r="DN90" s="84" t="s">
        <v>1017</v>
      </c>
      <c r="DR90" s="40" t="s">
        <v>1543</v>
      </c>
      <c r="DS90" s="11">
        <f t="shared" si="140"/>
        <v>1</v>
      </c>
      <c r="DT90" s="11">
        <f t="shared" si="141"/>
        <v>8</v>
      </c>
      <c r="DU90" s="41">
        <v>1</v>
      </c>
      <c r="DV90" s="40" t="s">
        <v>412</v>
      </c>
      <c r="DW90" s="11">
        <f t="shared" si="142"/>
        <v>2</v>
      </c>
      <c r="DX90" s="11">
        <f t="shared" si="143"/>
        <v>1001</v>
      </c>
      <c r="DY90" s="41">
        <v>2</v>
      </c>
    </row>
    <row r="91" spans="1:129" x14ac:dyDescent="0.25">
      <c r="A91" s="125">
        <v>88</v>
      </c>
      <c r="B91" s="125">
        <v>1</v>
      </c>
      <c r="C91" s="125">
        <v>6</v>
      </c>
      <c r="D91" s="125">
        <v>37</v>
      </c>
      <c r="E91" s="125" t="s">
        <v>1012</v>
      </c>
      <c r="F91" s="84" t="s">
        <v>1042</v>
      </c>
      <c r="G91" s="392" t="s">
        <v>1014</v>
      </c>
      <c r="H91" s="84" t="s">
        <v>1043</v>
      </c>
      <c r="I91" s="392" t="s">
        <v>1016</v>
      </c>
      <c r="K91" s="130">
        <v>66</v>
      </c>
      <c r="L91" s="125">
        <v>10</v>
      </c>
      <c r="M91" s="397">
        <f t="shared" ca="1" si="147"/>
        <v>1</v>
      </c>
      <c r="N91" s="397" t="str">
        <f t="shared" ca="1" si="148"/>
        <v>1|8|50,1|1|10</v>
      </c>
      <c r="O91" s="397">
        <f t="shared" ca="1" si="149"/>
        <v>0</v>
      </c>
      <c r="P91" s="397">
        <f t="shared" ca="1" si="150"/>
        <v>0</v>
      </c>
      <c r="Q91" s="397">
        <f t="shared" ca="1" si="151"/>
        <v>0</v>
      </c>
      <c r="R91" s="397">
        <f t="shared" ca="1" si="152"/>
        <v>0</v>
      </c>
      <c r="S91" s="397">
        <f t="shared" ca="1" si="153"/>
        <v>0</v>
      </c>
      <c r="T91" s="397">
        <f t="shared" ca="1" si="154"/>
        <v>0</v>
      </c>
      <c r="U91" s="397">
        <f t="shared" ca="1" si="155"/>
        <v>0</v>
      </c>
      <c r="V91" s="397">
        <f t="shared" ca="1" si="156"/>
        <v>0</v>
      </c>
      <c r="W91" s="397">
        <f t="shared" ca="1" si="157"/>
        <v>0</v>
      </c>
      <c r="X91" s="397">
        <f t="shared" ca="1" si="158"/>
        <v>0</v>
      </c>
      <c r="Y91" s="397">
        <f t="shared" ca="1" si="159"/>
        <v>0</v>
      </c>
      <c r="Z91" s="397">
        <f t="shared" ca="1" si="160"/>
        <v>0</v>
      </c>
      <c r="AA91" s="397">
        <f t="shared" ca="1" si="161"/>
        <v>0</v>
      </c>
      <c r="AB91" s="397">
        <f t="shared" ca="1" si="162"/>
        <v>0</v>
      </c>
      <c r="AC91" s="397">
        <f t="shared" ca="1" si="163"/>
        <v>0</v>
      </c>
      <c r="AD91" s="397">
        <f t="shared" ca="1" si="164"/>
        <v>0</v>
      </c>
      <c r="AE91" s="397">
        <f t="shared" ca="1" si="165"/>
        <v>0</v>
      </c>
      <c r="AF91" s="397">
        <f t="shared" ca="1" si="166"/>
        <v>0</v>
      </c>
      <c r="AG91" s="397">
        <f t="shared" ca="1" si="167"/>
        <v>0</v>
      </c>
      <c r="AH91" s="397">
        <f t="shared" ca="1" si="168"/>
        <v>0</v>
      </c>
      <c r="AI91" s="397">
        <f t="shared" ca="1" si="169"/>
        <v>0</v>
      </c>
      <c r="AJ91" s="397">
        <f t="shared" ca="1" si="170"/>
        <v>0</v>
      </c>
      <c r="AK91" s="397">
        <f t="shared" ca="1" si="171"/>
        <v>0</v>
      </c>
      <c r="AL91" s="397">
        <f t="shared" ca="1" si="172"/>
        <v>0</v>
      </c>
      <c r="AM91" s="397">
        <f t="shared" ca="1" si="173"/>
        <v>0</v>
      </c>
      <c r="AN91" s="397">
        <f t="shared" ca="1" si="174"/>
        <v>0</v>
      </c>
      <c r="AO91" s="397">
        <f t="shared" ca="1" si="175"/>
        <v>0</v>
      </c>
      <c r="AP91" s="397">
        <f t="shared" ca="1" si="176"/>
        <v>0</v>
      </c>
      <c r="AQ91" s="397">
        <f t="shared" ca="1" si="177"/>
        <v>0</v>
      </c>
      <c r="AR91" s="397">
        <f t="shared" ca="1" si="178"/>
        <v>0</v>
      </c>
      <c r="AS91" s="397">
        <f t="shared" ca="1" si="179"/>
        <v>0</v>
      </c>
      <c r="AT91" s="397">
        <f t="shared" ca="1" si="180"/>
        <v>0</v>
      </c>
      <c r="AU91" s="397">
        <f t="shared" ca="1" si="181"/>
        <v>0</v>
      </c>
      <c r="AV91" s="397">
        <f t="shared" ca="1" si="182"/>
        <v>0</v>
      </c>
      <c r="AW91" s="397">
        <f t="shared" ca="1" si="183"/>
        <v>0</v>
      </c>
      <c r="AX91" s="397">
        <f t="shared" ca="1" si="184"/>
        <v>0</v>
      </c>
      <c r="AY91" s="397">
        <f t="shared" ca="1" si="185"/>
        <v>0</v>
      </c>
      <c r="AZ91" s="397">
        <f t="shared" ca="1" si="186"/>
        <v>0</v>
      </c>
      <c r="BA91" s="397">
        <f t="shared" ca="1" si="187"/>
        <v>0</v>
      </c>
      <c r="BB91" s="397">
        <f t="shared" ca="1" si="188"/>
        <v>0</v>
      </c>
      <c r="BC91" s="397">
        <f t="shared" ca="1" si="189"/>
        <v>0</v>
      </c>
      <c r="BD91" s="397">
        <f t="shared" ca="1" si="190"/>
        <v>0</v>
      </c>
      <c r="BE91" s="397">
        <f t="shared" ca="1" si="191"/>
        <v>0</v>
      </c>
      <c r="BF91" s="397">
        <f t="shared" ca="1" si="192"/>
        <v>0</v>
      </c>
      <c r="BG91" s="397">
        <f t="shared" ca="1" si="193"/>
        <v>0</v>
      </c>
      <c r="BH91" s="397">
        <f t="shared" ca="1" si="194"/>
        <v>0</v>
      </c>
      <c r="BI91" s="397">
        <f t="shared" ca="1" si="195"/>
        <v>0</v>
      </c>
      <c r="BJ91" s="397">
        <f t="shared" ca="1" si="196"/>
        <v>0</v>
      </c>
      <c r="BK91" s="397">
        <f t="shared" ca="1" si="197"/>
        <v>0</v>
      </c>
      <c r="BL91" s="397">
        <f t="shared" ca="1" si="198"/>
        <v>0</v>
      </c>
      <c r="BM91" s="397">
        <f t="shared" ca="1" si="199"/>
        <v>0</v>
      </c>
      <c r="BN91" s="397">
        <f t="shared" ca="1" si="200"/>
        <v>0</v>
      </c>
      <c r="BO91" s="397">
        <f t="shared" ca="1" si="201"/>
        <v>0</v>
      </c>
      <c r="BP91" s="397">
        <f t="shared" ca="1" si="202"/>
        <v>0</v>
      </c>
      <c r="BQ91" s="397">
        <f t="shared" ca="1" si="203"/>
        <v>0</v>
      </c>
      <c r="BR91" s="397">
        <f t="shared" ca="1" si="204"/>
        <v>0</v>
      </c>
      <c r="BS91" s="397">
        <f t="shared" ca="1" si="205"/>
        <v>0</v>
      </c>
      <c r="BT91" s="397">
        <f t="shared" ca="1" si="206"/>
        <v>0</v>
      </c>
      <c r="BU91" s="397">
        <f t="shared" ca="1" si="207"/>
        <v>0</v>
      </c>
      <c r="BV91" s="397">
        <f t="shared" ca="1" si="208"/>
        <v>0</v>
      </c>
      <c r="BW91" s="397">
        <f t="shared" ca="1" si="209"/>
        <v>0</v>
      </c>
      <c r="BX91" s="397">
        <f t="shared" ca="1" si="210"/>
        <v>0</v>
      </c>
      <c r="BY91" s="397">
        <f t="shared" ca="1" si="211"/>
        <v>0</v>
      </c>
      <c r="BZ91" s="397">
        <f t="shared" ca="1" si="212"/>
        <v>0</v>
      </c>
      <c r="CA91" s="397">
        <f t="shared" ca="1" si="213"/>
        <v>0</v>
      </c>
      <c r="CB91" s="397">
        <f t="shared" ca="1" si="214"/>
        <v>0</v>
      </c>
      <c r="CC91" s="397">
        <f t="shared" ca="1" si="215"/>
        <v>0</v>
      </c>
      <c r="CD91" s="397">
        <f t="shared" ca="1" si="216"/>
        <v>0</v>
      </c>
      <c r="CE91" s="397">
        <f t="shared" ca="1" si="217"/>
        <v>0</v>
      </c>
      <c r="CF91" s="397">
        <f t="shared" ca="1" si="218"/>
        <v>0</v>
      </c>
      <c r="CG91" s="397">
        <f t="shared" ca="1" si="219"/>
        <v>0</v>
      </c>
      <c r="CH91" s="397">
        <f t="shared" ca="1" si="220"/>
        <v>0</v>
      </c>
      <c r="CI91" s="397">
        <f t="shared" ca="1" si="221"/>
        <v>0</v>
      </c>
      <c r="CJ91" s="397">
        <f t="shared" ca="1" si="222"/>
        <v>0</v>
      </c>
      <c r="CK91" s="397">
        <f t="shared" ca="1" si="223"/>
        <v>0</v>
      </c>
      <c r="CL91" s="397">
        <f t="shared" ca="1" si="224"/>
        <v>0</v>
      </c>
      <c r="CM91" s="397">
        <f t="shared" ca="1" si="225"/>
        <v>0</v>
      </c>
      <c r="CN91" s="397">
        <f t="shared" ca="1" si="226"/>
        <v>0</v>
      </c>
      <c r="CO91" s="397">
        <f t="shared" ca="1" si="227"/>
        <v>0</v>
      </c>
      <c r="CP91" s="397">
        <f t="shared" ca="1" si="228"/>
        <v>0</v>
      </c>
      <c r="CQ91" s="397">
        <f t="shared" ca="1" si="229"/>
        <v>0</v>
      </c>
      <c r="CR91" s="397">
        <f t="shared" ca="1" si="230"/>
        <v>0</v>
      </c>
      <c r="CS91" s="397">
        <f t="shared" ca="1" si="231"/>
        <v>0</v>
      </c>
      <c r="CT91" s="397">
        <f t="shared" ca="1" si="232"/>
        <v>0</v>
      </c>
      <c r="CU91" s="397">
        <f t="shared" ca="1" si="233"/>
        <v>0</v>
      </c>
      <c r="CV91" s="397">
        <f t="shared" ca="1" si="234"/>
        <v>0</v>
      </c>
      <c r="CW91" s="397">
        <f t="shared" ca="1" si="235"/>
        <v>0</v>
      </c>
      <c r="CX91" s="397">
        <f t="shared" ca="1" si="236"/>
        <v>0</v>
      </c>
      <c r="CY91" s="397">
        <f t="shared" ca="1" si="237"/>
        <v>0</v>
      </c>
      <c r="CZ91" s="397">
        <f t="shared" ca="1" si="238"/>
        <v>0</v>
      </c>
      <c r="DA91" s="397">
        <f t="shared" ca="1" si="239"/>
        <v>0</v>
      </c>
      <c r="DB91" s="397">
        <f t="shared" ca="1" si="240"/>
        <v>0</v>
      </c>
      <c r="DC91" s="397">
        <f t="shared" ca="1" si="241"/>
        <v>0</v>
      </c>
      <c r="DD91" s="397">
        <f t="shared" ca="1" si="242"/>
        <v>0</v>
      </c>
      <c r="DE91" s="397">
        <f t="shared" ca="1" si="243"/>
        <v>0</v>
      </c>
      <c r="DF91" s="397">
        <f t="shared" ca="1" si="244"/>
        <v>0</v>
      </c>
      <c r="DG91" s="397">
        <f t="shared" ca="1" si="245"/>
        <v>0</v>
      </c>
      <c r="DH91" s="397">
        <f t="shared" ca="1" si="246"/>
        <v>0</v>
      </c>
      <c r="DJ91" s="125" t="str">
        <f t="shared" ref="DJ91:DK91" si="262">DJ89</f>
        <v>LC</v>
      </c>
      <c r="DK91" s="125" t="str">
        <f t="shared" si="262"/>
        <v>LL</v>
      </c>
      <c r="DN91" s="84" t="s">
        <v>1017</v>
      </c>
      <c r="DR91" s="40" t="s">
        <v>1544</v>
      </c>
      <c r="DS91" s="11">
        <f t="shared" si="140"/>
        <v>1</v>
      </c>
      <c r="DT91" s="11">
        <f t="shared" si="141"/>
        <v>8</v>
      </c>
      <c r="DU91" s="41">
        <v>1</v>
      </c>
      <c r="DV91" s="40" t="s">
        <v>412</v>
      </c>
      <c r="DW91" s="11">
        <f t="shared" si="142"/>
        <v>2</v>
      </c>
      <c r="DX91" s="11">
        <f t="shared" si="143"/>
        <v>1001</v>
      </c>
      <c r="DY91" s="41">
        <v>2</v>
      </c>
    </row>
    <row r="92" spans="1:129" x14ac:dyDescent="0.25">
      <c r="A92" s="125">
        <v>89</v>
      </c>
      <c r="B92" s="125">
        <v>1</v>
      </c>
      <c r="C92" s="125">
        <v>6</v>
      </c>
      <c r="D92" s="125">
        <v>37</v>
      </c>
      <c r="E92" s="125" t="s">
        <v>1012</v>
      </c>
      <c r="F92" s="84" t="s">
        <v>1044</v>
      </c>
      <c r="G92" s="392" t="s">
        <v>1014</v>
      </c>
      <c r="H92" s="84" t="s">
        <v>1045</v>
      </c>
      <c r="I92" s="392" t="s">
        <v>1016</v>
      </c>
      <c r="K92" s="130">
        <v>67</v>
      </c>
      <c r="L92" s="125">
        <v>10</v>
      </c>
      <c r="M92" s="397">
        <f t="shared" ca="1" si="147"/>
        <v>1</v>
      </c>
      <c r="N92" s="397" t="str">
        <f t="shared" ca="1" si="148"/>
        <v>1|8|50,1|2|100000</v>
      </c>
      <c r="O92" s="397">
        <f t="shared" ca="1" si="149"/>
        <v>0</v>
      </c>
      <c r="P92" s="397">
        <f t="shared" ca="1" si="150"/>
        <v>0</v>
      </c>
      <c r="Q92" s="397">
        <f t="shared" ca="1" si="151"/>
        <v>0</v>
      </c>
      <c r="R92" s="397">
        <f t="shared" ca="1" si="152"/>
        <v>0</v>
      </c>
      <c r="S92" s="397">
        <f t="shared" ca="1" si="153"/>
        <v>0</v>
      </c>
      <c r="T92" s="397">
        <f t="shared" ca="1" si="154"/>
        <v>0</v>
      </c>
      <c r="U92" s="397">
        <f t="shared" ca="1" si="155"/>
        <v>0</v>
      </c>
      <c r="V92" s="397">
        <f t="shared" ca="1" si="156"/>
        <v>0</v>
      </c>
      <c r="W92" s="397">
        <f t="shared" ca="1" si="157"/>
        <v>0</v>
      </c>
      <c r="X92" s="397">
        <f t="shared" ca="1" si="158"/>
        <v>0</v>
      </c>
      <c r="Y92" s="397">
        <f t="shared" ca="1" si="159"/>
        <v>0</v>
      </c>
      <c r="Z92" s="397">
        <f t="shared" ca="1" si="160"/>
        <v>0</v>
      </c>
      <c r="AA92" s="397">
        <f t="shared" ca="1" si="161"/>
        <v>0</v>
      </c>
      <c r="AB92" s="397">
        <f t="shared" ca="1" si="162"/>
        <v>0</v>
      </c>
      <c r="AC92" s="397">
        <f t="shared" ca="1" si="163"/>
        <v>0</v>
      </c>
      <c r="AD92" s="397">
        <f t="shared" ca="1" si="164"/>
        <v>0</v>
      </c>
      <c r="AE92" s="397">
        <f t="shared" ca="1" si="165"/>
        <v>0</v>
      </c>
      <c r="AF92" s="397">
        <f t="shared" ca="1" si="166"/>
        <v>0</v>
      </c>
      <c r="AG92" s="397">
        <f t="shared" ca="1" si="167"/>
        <v>0</v>
      </c>
      <c r="AH92" s="397">
        <f t="shared" ca="1" si="168"/>
        <v>0</v>
      </c>
      <c r="AI92" s="397">
        <f t="shared" ca="1" si="169"/>
        <v>0</v>
      </c>
      <c r="AJ92" s="397">
        <f t="shared" ca="1" si="170"/>
        <v>0</v>
      </c>
      <c r="AK92" s="397">
        <f t="shared" ca="1" si="171"/>
        <v>0</v>
      </c>
      <c r="AL92" s="397">
        <f t="shared" ca="1" si="172"/>
        <v>0</v>
      </c>
      <c r="AM92" s="397">
        <f t="shared" ca="1" si="173"/>
        <v>0</v>
      </c>
      <c r="AN92" s="397">
        <f t="shared" ca="1" si="174"/>
        <v>0</v>
      </c>
      <c r="AO92" s="397">
        <f t="shared" ca="1" si="175"/>
        <v>0</v>
      </c>
      <c r="AP92" s="397">
        <f t="shared" ca="1" si="176"/>
        <v>0</v>
      </c>
      <c r="AQ92" s="397">
        <f t="shared" ca="1" si="177"/>
        <v>0</v>
      </c>
      <c r="AR92" s="397">
        <f t="shared" ca="1" si="178"/>
        <v>0</v>
      </c>
      <c r="AS92" s="397">
        <f t="shared" ca="1" si="179"/>
        <v>0</v>
      </c>
      <c r="AT92" s="397">
        <f t="shared" ca="1" si="180"/>
        <v>0</v>
      </c>
      <c r="AU92" s="397">
        <f t="shared" ca="1" si="181"/>
        <v>0</v>
      </c>
      <c r="AV92" s="397">
        <f t="shared" ca="1" si="182"/>
        <v>0</v>
      </c>
      <c r="AW92" s="397">
        <f t="shared" ca="1" si="183"/>
        <v>0</v>
      </c>
      <c r="AX92" s="397">
        <f t="shared" ca="1" si="184"/>
        <v>0</v>
      </c>
      <c r="AY92" s="397">
        <f t="shared" ca="1" si="185"/>
        <v>0</v>
      </c>
      <c r="AZ92" s="397">
        <f t="shared" ca="1" si="186"/>
        <v>0</v>
      </c>
      <c r="BA92" s="397">
        <f t="shared" ca="1" si="187"/>
        <v>0</v>
      </c>
      <c r="BB92" s="397">
        <f t="shared" ca="1" si="188"/>
        <v>0</v>
      </c>
      <c r="BC92" s="397">
        <f t="shared" ca="1" si="189"/>
        <v>0</v>
      </c>
      <c r="BD92" s="397">
        <f t="shared" ca="1" si="190"/>
        <v>0</v>
      </c>
      <c r="BE92" s="397">
        <f t="shared" ca="1" si="191"/>
        <v>0</v>
      </c>
      <c r="BF92" s="397">
        <f t="shared" ca="1" si="192"/>
        <v>0</v>
      </c>
      <c r="BG92" s="397">
        <f t="shared" ca="1" si="193"/>
        <v>0</v>
      </c>
      <c r="BH92" s="397">
        <f t="shared" ca="1" si="194"/>
        <v>0</v>
      </c>
      <c r="BI92" s="397">
        <f t="shared" ca="1" si="195"/>
        <v>0</v>
      </c>
      <c r="BJ92" s="397">
        <f t="shared" ca="1" si="196"/>
        <v>0</v>
      </c>
      <c r="BK92" s="397">
        <f t="shared" ca="1" si="197"/>
        <v>0</v>
      </c>
      <c r="BL92" s="397">
        <f t="shared" ca="1" si="198"/>
        <v>0</v>
      </c>
      <c r="BM92" s="397">
        <f t="shared" ca="1" si="199"/>
        <v>0</v>
      </c>
      <c r="BN92" s="397">
        <f t="shared" ca="1" si="200"/>
        <v>0</v>
      </c>
      <c r="BO92" s="397">
        <f t="shared" ca="1" si="201"/>
        <v>0</v>
      </c>
      <c r="BP92" s="397">
        <f t="shared" ca="1" si="202"/>
        <v>0</v>
      </c>
      <c r="BQ92" s="397">
        <f t="shared" ca="1" si="203"/>
        <v>0</v>
      </c>
      <c r="BR92" s="397">
        <f t="shared" ca="1" si="204"/>
        <v>0</v>
      </c>
      <c r="BS92" s="397">
        <f t="shared" ca="1" si="205"/>
        <v>0</v>
      </c>
      <c r="BT92" s="397">
        <f t="shared" ca="1" si="206"/>
        <v>0</v>
      </c>
      <c r="BU92" s="397">
        <f t="shared" ca="1" si="207"/>
        <v>0</v>
      </c>
      <c r="BV92" s="397">
        <f t="shared" ca="1" si="208"/>
        <v>0</v>
      </c>
      <c r="BW92" s="397">
        <f t="shared" ca="1" si="209"/>
        <v>0</v>
      </c>
      <c r="BX92" s="397">
        <f t="shared" ca="1" si="210"/>
        <v>0</v>
      </c>
      <c r="BY92" s="397">
        <f t="shared" ca="1" si="211"/>
        <v>0</v>
      </c>
      <c r="BZ92" s="397">
        <f t="shared" ca="1" si="212"/>
        <v>0</v>
      </c>
      <c r="CA92" s="397">
        <f t="shared" ca="1" si="213"/>
        <v>0</v>
      </c>
      <c r="CB92" s="397">
        <f t="shared" ca="1" si="214"/>
        <v>0</v>
      </c>
      <c r="CC92" s="397">
        <f t="shared" ca="1" si="215"/>
        <v>0</v>
      </c>
      <c r="CD92" s="397">
        <f t="shared" ca="1" si="216"/>
        <v>0</v>
      </c>
      <c r="CE92" s="397">
        <f t="shared" ca="1" si="217"/>
        <v>0</v>
      </c>
      <c r="CF92" s="397">
        <f t="shared" ca="1" si="218"/>
        <v>0</v>
      </c>
      <c r="CG92" s="397">
        <f t="shared" ca="1" si="219"/>
        <v>0</v>
      </c>
      <c r="CH92" s="397">
        <f t="shared" ca="1" si="220"/>
        <v>0</v>
      </c>
      <c r="CI92" s="397">
        <f t="shared" ca="1" si="221"/>
        <v>0</v>
      </c>
      <c r="CJ92" s="397">
        <f t="shared" ca="1" si="222"/>
        <v>0</v>
      </c>
      <c r="CK92" s="397">
        <f t="shared" ca="1" si="223"/>
        <v>0</v>
      </c>
      <c r="CL92" s="397">
        <f t="shared" ca="1" si="224"/>
        <v>0</v>
      </c>
      <c r="CM92" s="397">
        <f t="shared" ca="1" si="225"/>
        <v>0</v>
      </c>
      <c r="CN92" s="397">
        <f t="shared" ca="1" si="226"/>
        <v>0</v>
      </c>
      <c r="CO92" s="397">
        <f t="shared" ca="1" si="227"/>
        <v>0</v>
      </c>
      <c r="CP92" s="397">
        <f t="shared" ca="1" si="228"/>
        <v>0</v>
      </c>
      <c r="CQ92" s="397">
        <f t="shared" ca="1" si="229"/>
        <v>0</v>
      </c>
      <c r="CR92" s="397">
        <f t="shared" ca="1" si="230"/>
        <v>0</v>
      </c>
      <c r="CS92" s="397">
        <f t="shared" ca="1" si="231"/>
        <v>0</v>
      </c>
      <c r="CT92" s="397">
        <f t="shared" ca="1" si="232"/>
        <v>0</v>
      </c>
      <c r="CU92" s="397">
        <f t="shared" ca="1" si="233"/>
        <v>0</v>
      </c>
      <c r="CV92" s="397">
        <f t="shared" ca="1" si="234"/>
        <v>0</v>
      </c>
      <c r="CW92" s="397">
        <f t="shared" ca="1" si="235"/>
        <v>0</v>
      </c>
      <c r="CX92" s="397">
        <f t="shared" ca="1" si="236"/>
        <v>0</v>
      </c>
      <c r="CY92" s="397">
        <f t="shared" ca="1" si="237"/>
        <v>0</v>
      </c>
      <c r="CZ92" s="397">
        <f t="shared" ca="1" si="238"/>
        <v>0</v>
      </c>
      <c r="DA92" s="397">
        <f t="shared" ca="1" si="239"/>
        <v>0</v>
      </c>
      <c r="DB92" s="397">
        <f t="shared" ca="1" si="240"/>
        <v>0</v>
      </c>
      <c r="DC92" s="397">
        <f t="shared" ca="1" si="241"/>
        <v>0</v>
      </c>
      <c r="DD92" s="397">
        <f t="shared" ca="1" si="242"/>
        <v>0</v>
      </c>
      <c r="DE92" s="397">
        <f t="shared" ca="1" si="243"/>
        <v>0</v>
      </c>
      <c r="DF92" s="397">
        <f t="shared" ca="1" si="244"/>
        <v>0</v>
      </c>
      <c r="DG92" s="397">
        <f t="shared" ca="1" si="245"/>
        <v>0</v>
      </c>
      <c r="DH92" s="397">
        <f t="shared" ca="1" si="246"/>
        <v>0</v>
      </c>
      <c r="DJ92" s="125" t="str">
        <f t="shared" ref="DJ92:DK92" si="263">DJ90</f>
        <v>KR</v>
      </c>
      <c r="DK92" s="125" t="str">
        <f t="shared" si="263"/>
        <v>LA</v>
      </c>
      <c r="DN92" s="84" t="s">
        <v>1017</v>
      </c>
      <c r="DR92" s="40" t="s">
        <v>1545</v>
      </c>
      <c r="DS92" s="11">
        <f t="shared" si="140"/>
        <v>1</v>
      </c>
      <c r="DT92" s="11">
        <f t="shared" si="141"/>
        <v>8</v>
      </c>
      <c r="DU92" s="41">
        <v>1</v>
      </c>
      <c r="DV92" s="40" t="s">
        <v>412</v>
      </c>
      <c r="DW92" s="11">
        <f t="shared" si="142"/>
        <v>2</v>
      </c>
      <c r="DX92" s="11">
        <f t="shared" si="143"/>
        <v>1001</v>
      </c>
      <c r="DY92" s="41">
        <v>2</v>
      </c>
    </row>
    <row r="93" spans="1:129" x14ac:dyDescent="0.25">
      <c r="A93" s="125">
        <v>90</v>
      </c>
      <c r="B93" s="125">
        <v>1</v>
      </c>
      <c r="C93" s="125">
        <v>6</v>
      </c>
      <c r="D93" s="125">
        <v>37</v>
      </c>
      <c r="E93" s="125" t="s">
        <v>1012</v>
      </c>
      <c r="F93" s="84" t="s">
        <v>1046</v>
      </c>
      <c r="G93" s="392" t="s">
        <v>1014</v>
      </c>
      <c r="H93" s="84" t="s">
        <v>1047</v>
      </c>
      <c r="I93" s="392" t="s">
        <v>1016</v>
      </c>
      <c r="K93" s="130">
        <v>68</v>
      </c>
      <c r="L93" s="125">
        <v>10</v>
      </c>
      <c r="M93" s="397">
        <f t="shared" ca="1" si="147"/>
        <v>1</v>
      </c>
      <c r="N93" s="397" t="str">
        <f t="shared" ca="1" si="148"/>
        <v>1|8|50,1|1|10</v>
      </c>
      <c r="O93" s="397">
        <f t="shared" ca="1" si="149"/>
        <v>0</v>
      </c>
      <c r="P93" s="397">
        <f t="shared" ca="1" si="150"/>
        <v>0</v>
      </c>
      <c r="Q93" s="397">
        <f t="shared" ca="1" si="151"/>
        <v>0</v>
      </c>
      <c r="R93" s="397">
        <f t="shared" ca="1" si="152"/>
        <v>0</v>
      </c>
      <c r="S93" s="397">
        <f t="shared" ca="1" si="153"/>
        <v>0</v>
      </c>
      <c r="T93" s="397">
        <f t="shared" ca="1" si="154"/>
        <v>0</v>
      </c>
      <c r="U93" s="397">
        <f t="shared" ca="1" si="155"/>
        <v>0</v>
      </c>
      <c r="V93" s="397">
        <f t="shared" ca="1" si="156"/>
        <v>0</v>
      </c>
      <c r="W93" s="397">
        <f t="shared" ca="1" si="157"/>
        <v>0</v>
      </c>
      <c r="X93" s="397">
        <f t="shared" ca="1" si="158"/>
        <v>0</v>
      </c>
      <c r="Y93" s="397">
        <f t="shared" ca="1" si="159"/>
        <v>0</v>
      </c>
      <c r="Z93" s="397">
        <f t="shared" ca="1" si="160"/>
        <v>0</v>
      </c>
      <c r="AA93" s="397">
        <f t="shared" ca="1" si="161"/>
        <v>0</v>
      </c>
      <c r="AB93" s="397">
        <f t="shared" ca="1" si="162"/>
        <v>0</v>
      </c>
      <c r="AC93" s="397">
        <f t="shared" ca="1" si="163"/>
        <v>0</v>
      </c>
      <c r="AD93" s="397">
        <f t="shared" ca="1" si="164"/>
        <v>0</v>
      </c>
      <c r="AE93" s="397">
        <f t="shared" ca="1" si="165"/>
        <v>0</v>
      </c>
      <c r="AF93" s="397">
        <f t="shared" ca="1" si="166"/>
        <v>0</v>
      </c>
      <c r="AG93" s="397">
        <f t="shared" ca="1" si="167"/>
        <v>0</v>
      </c>
      <c r="AH93" s="397">
        <f t="shared" ca="1" si="168"/>
        <v>0</v>
      </c>
      <c r="AI93" s="397">
        <f t="shared" ca="1" si="169"/>
        <v>0</v>
      </c>
      <c r="AJ93" s="397">
        <f t="shared" ca="1" si="170"/>
        <v>0</v>
      </c>
      <c r="AK93" s="397">
        <f t="shared" ca="1" si="171"/>
        <v>0</v>
      </c>
      <c r="AL93" s="397">
        <f t="shared" ca="1" si="172"/>
        <v>0</v>
      </c>
      <c r="AM93" s="397">
        <f t="shared" ca="1" si="173"/>
        <v>0</v>
      </c>
      <c r="AN93" s="397">
        <f t="shared" ca="1" si="174"/>
        <v>0</v>
      </c>
      <c r="AO93" s="397">
        <f t="shared" ca="1" si="175"/>
        <v>0</v>
      </c>
      <c r="AP93" s="397">
        <f t="shared" ca="1" si="176"/>
        <v>0</v>
      </c>
      <c r="AQ93" s="397">
        <f t="shared" ca="1" si="177"/>
        <v>0</v>
      </c>
      <c r="AR93" s="397">
        <f t="shared" ca="1" si="178"/>
        <v>0</v>
      </c>
      <c r="AS93" s="397">
        <f t="shared" ca="1" si="179"/>
        <v>0</v>
      </c>
      <c r="AT93" s="397">
        <f t="shared" ca="1" si="180"/>
        <v>0</v>
      </c>
      <c r="AU93" s="397">
        <f t="shared" ca="1" si="181"/>
        <v>0</v>
      </c>
      <c r="AV93" s="397">
        <f t="shared" ca="1" si="182"/>
        <v>0</v>
      </c>
      <c r="AW93" s="397">
        <f t="shared" ca="1" si="183"/>
        <v>0</v>
      </c>
      <c r="AX93" s="397">
        <f t="shared" ca="1" si="184"/>
        <v>0</v>
      </c>
      <c r="AY93" s="397">
        <f t="shared" ca="1" si="185"/>
        <v>0</v>
      </c>
      <c r="AZ93" s="397">
        <f t="shared" ca="1" si="186"/>
        <v>0</v>
      </c>
      <c r="BA93" s="397">
        <f t="shared" ca="1" si="187"/>
        <v>0</v>
      </c>
      <c r="BB93" s="397">
        <f t="shared" ca="1" si="188"/>
        <v>0</v>
      </c>
      <c r="BC93" s="397">
        <f t="shared" ca="1" si="189"/>
        <v>0</v>
      </c>
      <c r="BD93" s="397">
        <f t="shared" ca="1" si="190"/>
        <v>0</v>
      </c>
      <c r="BE93" s="397">
        <f t="shared" ca="1" si="191"/>
        <v>0</v>
      </c>
      <c r="BF93" s="397">
        <f t="shared" ca="1" si="192"/>
        <v>0</v>
      </c>
      <c r="BG93" s="397">
        <f t="shared" ca="1" si="193"/>
        <v>0</v>
      </c>
      <c r="BH93" s="397">
        <f t="shared" ca="1" si="194"/>
        <v>0</v>
      </c>
      <c r="BI93" s="397">
        <f t="shared" ca="1" si="195"/>
        <v>0</v>
      </c>
      <c r="BJ93" s="397">
        <f t="shared" ca="1" si="196"/>
        <v>0</v>
      </c>
      <c r="BK93" s="397">
        <f t="shared" ca="1" si="197"/>
        <v>0</v>
      </c>
      <c r="BL93" s="397">
        <f t="shared" ca="1" si="198"/>
        <v>0</v>
      </c>
      <c r="BM93" s="397">
        <f t="shared" ca="1" si="199"/>
        <v>0</v>
      </c>
      <c r="BN93" s="397">
        <f t="shared" ca="1" si="200"/>
        <v>0</v>
      </c>
      <c r="BO93" s="397">
        <f t="shared" ca="1" si="201"/>
        <v>0</v>
      </c>
      <c r="BP93" s="397">
        <f t="shared" ca="1" si="202"/>
        <v>0</v>
      </c>
      <c r="BQ93" s="397">
        <f t="shared" ca="1" si="203"/>
        <v>0</v>
      </c>
      <c r="BR93" s="397">
        <f t="shared" ca="1" si="204"/>
        <v>0</v>
      </c>
      <c r="BS93" s="397">
        <f t="shared" ca="1" si="205"/>
        <v>0</v>
      </c>
      <c r="BT93" s="397">
        <f t="shared" ca="1" si="206"/>
        <v>0</v>
      </c>
      <c r="BU93" s="397">
        <f t="shared" ca="1" si="207"/>
        <v>0</v>
      </c>
      <c r="BV93" s="397">
        <f t="shared" ca="1" si="208"/>
        <v>0</v>
      </c>
      <c r="BW93" s="397">
        <f t="shared" ca="1" si="209"/>
        <v>0</v>
      </c>
      <c r="BX93" s="397">
        <f t="shared" ca="1" si="210"/>
        <v>0</v>
      </c>
      <c r="BY93" s="397">
        <f t="shared" ca="1" si="211"/>
        <v>0</v>
      </c>
      <c r="BZ93" s="397">
        <f t="shared" ca="1" si="212"/>
        <v>0</v>
      </c>
      <c r="CA93" s="397">
        <f t="shared" ca="1" si="213"/>
        <v>0</v>
      </c>
      <c r="CB93" s="397">
        <f t="shared" ca="1" si="214"/>
        <v>0</v>
      </c>
      <c r="CC93" s="397">
        <f t="shared" ca="1" si="215"/>
        <v>0</v>
      </c>
      <c r="CD93" s="397">
        <f t="shared" ca="1" si="216"/>
        <v>0</v>
      </c>
      <c r="CE93" s="397">
        <f t="shared" ca="1" si="217"/>
        <v>0</v>
      </c>
      <c r="CF93" s="397">
        <f t="shared" ca="1" si="218"/>
        <v>0</v>
      </c>
      <c r="CG93" s="397">
        <f t="shared" ca="1" si="219"/>
        <v>0</v>
      </c>
      <c r="CH93" s="397">
        <f t="shared" ca="1" si="220"/>
        <v>0</v>
      </c>
      <c r="CI93" s="397">
        <f t="shared" ca="1" si="221"/>
        <v>0</v>
      </c>
      <c r="CJ93" s="397">
        <f t="shared" ca="1" si="222"/>
        <v>0</v>
      </c>
      <c r="CK93" s="397">
        <f t="shared" ca="1" si="223"/>
        <v>0</v>
      </c>
      <c r="CL93" s="397">
        <f t="shared" ca="1" si="224"/>
        <v>0</v>
      </c>
      <c r="CM93" s="397">
        <f t="shared" ca="1" si="225"/>
        <v>0</v>
      </c>
      <c r="CN93" s="397">
        <f t="shared" ca="1" si="226"/>
        <v>0</v>
      </c>
      <c r="CO93" s="397">
        <f t="shared" ca="1" si="227"/>
        <v>0</v>
      </c>
      <c r="CP93" s="397">
        <f t="shared" ca="1" si="228"/>
        <v>0</v>
      </c>
      <c r="CQ93" s="397">
        <f t="shared" ca="1" si="229"/>
        <v>0</v>
      </c>
      <c r="CR93" s="397">
        <f t="shared" ca="1" si="230"/>
        <v>0</v>
      </c>
      <c r="CS93" s="397">
        <f t="shared" ca="1" si="231"/>
        <v>0</v>
      </c>
      <c r="CT93" s="397">
        <f t="shared" ca="1" si="232"/>
        <v>0</v>
      </c>
      <c r="CU93" s="397">
        <f t="shared" ca="1" si="233"/>
        <v>0</v>
      </c>
      <c r="CV93" s="397">
        <f t="shared" ca="1" si="234"/>
        <v>0</v>
      </c>
      <c r="CW93" s="397">
        <f t="shared" ca="1" si="235"/>
        <v>0</v>
      </c>
      <c r="CX93" s="397">
        <f t="shared" ca="1" si="236"/>
        <v>0</v>
      </c>
      <c r="CY93" s="397">
        <f t="shared" ca="1" si="237"/>
        <v>0</v>
      </c>
      <c r="CZ93" s="397">
        <f t="shared" ca="1" si="238"/>
        <v>0</v>
      </c>
      <c r="DA93" s="397">
        <f t="shared" ca="1" si="239"/>
        <v>0</v>
      </c>
      <c r="DB93" s="397">
        <f t="shared" ca="1" si="240"/>
        <v>0</v>
      </c>
      <c r="DC93" s="397">
        <f t="shared" ca="1" si="241"/>
        <v>0</v>
      </c>
      <c r="DD93" s="397">
        <f t="shared" ca="1" si="242"/>
        <v>0</v>
      </c>
      <c r="DE93" s="397">
        <f t="shared" ca="1" si="243"/>
        <v>0</v>
      </c>
      <c r="DF93" s="397">
        <f t="shared" ca="1" si="244"/>
        <v>0</v>
      </c>
      <c r="DG93" s="397">
        <f t="shared" ca="1" si="245"/>
        <v>0</v>
      </c>
      <c r="DH93" s="397">
        <f t="shared" ca="1" si="246"/>
        <v>0</v>
      </c>
      <c r="DJ93" s="125" t="str">
        <f t="shared" ref="DJ93:DK93" si="264">DJ91</f>
        <v>LC</v>
      </c>
      <c r="DK93" s="125" t="str">
        <f t="shared" si="264"/>
        <v>LL</v>
      </c>
      <c r="DN93" s="84" t="s">
        <v>1017</v>
      </c>
      <c r="DR93" s="40" t="s">
        <v>1543</v>
      </c>
      <c r="DS93" s="11">
        <f t="shared" si="140"/>
        <v>1</v>
      </c>
      <c r="DT93" s="11">
        <f t="shared" si="141"/>
        <v>8</v>
      </c>
      <c r="DU93" s="41">
        <v>1</v>
      </c>
      <c r="DV93" s="40" t="s">
        <v>412</v>
      </c>
      <c r="DW93" s="11">
        <f t="shared" si="142"/>
        <v>2</v>
      </c>
      <c r="DX93" s="11">
        <f t="shared" si="143"/>
        <v>1001</v>
      </c>
      <c r="DY93" s="41">
        <v>2</v>
      </c>
    </row>
    <row r="94" spans="1:129" x14ac:dyDescent="0.25">
      <c r="A94" s="125">
        <v>91</v>
      </c>
      <c r="B94" s="125">
        <v>1</v>
      </c>
      <c r="C94" s="125">
        <v>6</v>
      </c>
      <c r="D94" s="125">
        <v>37</v>
      </c>
      <c r="E94" s="125" t="s">
        <v>1012</v>
      </c>
      <c r="F94" s="84" t="s">
        <v>1048</v>
      </c>
      <c r="G94" s="392" t="s">
        <v>1014</v>
      </c>
      <c r="H94" s="84" t="s">
        <v>1049</v>
      </c>
      <c r="I94" s="392" t="s">
        <v>1016</v>
      </c>
      <c r="K94" s="130">
        <v>77</v>
      </c>
      <c r="L94" s="125">
        <v>10</v>
      </c>
      <c r="M94" s="397">
        <f t="shared" ca="1" si="147"/>
        <v>1</v>
      </c>
      <c r="N94" s="397" t="str">
        <f t="shared" ca="1" si="148"/>
        <v>1|8|50,1|2|100000</v>
      </c>
      <c r="O94" s="397">
        <f t="shared" ca="1" si="149"/>
        <v>0</v>
      </c>
      <c r="P94" s="397">
        <f t="shared" ca="1" si="150"/>
        <v>0</v>
      </c>
      <c r="Q94" s="397">
        <f t="shared" ca="1" si="151"/>
        <v>0</v>
      </c>
      <c r="R94" s="397">
        <f t="shared" ca="1" si="152"/>
        <v>0</v>
      </c>
      <c r="S94" s="397">
        <f t="shared" ca="1" si="153"/>
        <v>0</v>
      </c>
      <c r="T94" s="397">
        <f t="shared" ca="1" si="154"/>
        <v>0</v>
      </c>
      <c r="U94" s="397">
        <f t="shared" ca="1" si="155"/>
        <v>0</v>
      </c>
      <c r="V94" s="397">
        <f t="shared" ca="1" si="156"/>
        <v>0</v>
      </c>
      <c r="W94" s="397">
        <f t="shared" ca="1" si="157"/>
        <v>0</v>
      </c>
      <c r="X94" s="397">
        <f t="shared" ca="1" si="158"/>
        <v>0</v>
      </c>
      <c r="Y94" s="397">
        <f t="shared" ca="1" si="159"/>
        <v>0</v>
      </c>
      <c r="Z94" s="397">
        <f t="shared" ca="1" si="160"/>
        <v>0</v>
      </c>
      <c r="AA94" s="397">
        <f t="shared" ca="1" si="161"/>
        <v>0</v>
      </c>
      <c r="AB94" s="397">
        <f t="shared" ca="1" si="162"/>
        <v>0</v>
      </c>
      <c r="AC94" s="397">
        <f t="shared" ca="1" si="163"/>
        <v>0</v>
      </c>
      <c r="AD94" s="397">
        <f t="shared" ca="1" si="164"/>
        <v>0</v>
      </c>
      <c r="AE94" s="397">
        <f t="shared" ca="1" si="165"/>
        <v>0</v>
      </c>
      <c r="AF94" s="397">
        <f t="shared" ca="1" si="166"/>
        <v>0</v>
      </c>
      <c r="AG94" s="397">
        <f t="shared" ca="1" si="167"/>
        <v>0</v>
      </c>
      <c r="AH94" s="397">
        <f t="shared" ca="1" si="168"/>
        <v>0</v>
      </c>
      <c r="AI94" s="397">
        <f t="shared" ca="1" si="169"/>
        <v>0</v>
      </c>
      <c r="AJ94" s="397">
        <f t="shared" ca="1" si="170"/>
        <v>0</v>
      </c>
      <c r="AK94" s="397">
        <f t="shared" ca="1" si="171"/>
        <v>0</v>
      </c>
      <c r="AL94" s="397">
        <f t="shared" ca="1" si="172"/>
        <v>0</v>
      </c>
      <c r="AM94" s="397">
        <f t="shared" ca="1" si="173"/>
        <v>0</v>
      </c>
      <c r="AN94" s="397">
        <f t="shared" ca="1" si="174"/>
        <v>0</v>
      </c>
      <c r="AO94" s="397">
        <f t="shared" ca="1" si="175"/>
        <v>0</v>
      </c>
      <c r="AP94" s="397">
        <f t="shared" ca="1" si="176"/>
        <v>0</v>
      </c>
      <c r="AQ94" s="397">
        <f t="shared" ca="1" si="177"/>
        <v>0</v>
      </c>
      <c r="AR94" s="397">
        <f t="shared" ca="1" si="178"/>
        <v>0</v>
      </c>
      <c r="AS94" s="397">
        <f t="shared" ca="1" si="179"/>
        <v>0</v>
      </c>
      <c r="AT94" s="397">
        <f t="shared" ca="1" si="180"/>
        <v>0</v>
      </c>
      <c r="AU94" s="397">
        <f t="shared" ca="1" si="181"/>
        <v>0</v>
      </c>
      <c r="AV94" s="397">
        <f t="shared" ca="1" si="182"/>
        <v>0</v>
      </c>
      <c r="AW94" s="397">
        <f t="shared" ca="1" si="183"/>
        <v>0</v>
      </c>
      <c r="AX94" s="397">
        <f t="shared" ca="1" si="184"/>
        <v>0</v>
      </c>
      <c r="AY94" s="397">
        <f t="shared" ca="1" si="185"/>
        <v>0</v>
      </c>
      <c r="AZ94" s="397">
        <f t="shared" ca="1" si="186"/>
        <v>0</v>
      </c>
      <c r="BA94" s="397">
        <f t="shared" ca="1" si="187"/>
        <v>0</v>
      </c>
      <c r="BB94" s="397">
        <f t="shared" ca="1" si="188"/>
        <v>0</v>
      </c>
      <c r="BC94" s="397">
        <f t="shared" ca="1" si="189"/>
        <v>0</v>
      </c>
      <c r="BD94" s="397">
        <f t="shared" ca="1" si="190"/>
        <v>0</v>
      </c>
      <c r="BE94" s="397">
        <f t="shared" ca="1" si="191"/>
        <v>0</v>
      </c>
      <c r="BF94" s="397">
        <f t="shared" ca="1" si="192"/>
        <v>0</v>
      </c>
      <c r="BG94" s="397">
        <f t="shared" ca="1" si="193"/>
        <v>0</v>
      </c>
      <c r="BH94" s="397">
        <f t="shared" ca="1" si="194"/>
        <v>0</v>
      </c>
      <c r="BI94" s="397">
        <f t="shared" ca="1" si="195"/>
        <v>0</v>
      </c>
      <c r="BJ94" s="397">
        <f t="shared" ca="1" si="196"/>
        <v>0</v>
      </c>
      <c r="BK94" s="397">
        <f t="shared" ca="1" si="197"/>
        <v>0</v>
      </c>
      <c r="BL94" s="397">
        <f t="shared" ca="1" si="198"/>
        <v>0</v>
      </c>
      <c r="BM94" s="397">
        <f t="shared" ca="1" si="199"/>
        <v>0</v>
      </c>
      <c r="BN94" s="397">
        <f t="shared" ca="1" si="200"/>
        <v>0</v>
      </c>
      <c r="BO94" s="397">
        <f t="shared" ca="1" si="201"/>
        <v>0</v>
      </c>
      <c r="BP94" s="397">
        <f t="shared" ca="1" si="202"/>
        <v>0</v>
      </c>
      <c r="BQ94" s="397">
        <f t="shared" ca="1" si="203"/>
        <v>0</v>
      </c>
      <c r="BR94" s="397">
        <f t="shared" ca="1" si="204"/>
        <v>0</v>
      </c>
      <c r="BS94" s="397">
        <f t="shared" ca="1" si="205"/>
        <v>0</v>
      </c>
      <c r="BT94" s="397">
        <f t="shared" ca="1" si="206"/>
        <v>0</v>
      </c>
      <c r="BU94" s="397">
        <f t="shared" ca="1" si="207"/>
        <v>0</v>
      </c>
      <c r="BV94" s="397">
        <f t="shared" ca="1" si="208"/>
        <v>0</v>
      </c>
      <c r="BW94" s="397">
        <f t="shared" ca="1" si="209"/>
        <v>0</v>
      </c>
      <c r="BX94" s="397">
        <f t="shared" ca="1" si="210"/>
        <v>0</v>
      </c>
      <c r="BY94" s="397">
        <f t="shared" ca="1" si="211"/>
        <v>0</v>
      </c>
      <c r="BZ94" s="397">
        <f t="shared" ca="1" si="212"/>
        <v>0</v>
      </c>
      <c r="CA94" s="397">
        <f t="shared" ca="1" si="213"/>
        <v>0</v>
      </c>
      <c r="CB94" s="397">
        <f t="shared" ca="1" si="214"/>
        <v>0</v>
      </c>
      <c r="CC94" s="397">
        <f t="shared" ca="1" si="215"/>
        <v>0</v>
      </c>
      <c r="CD94" s="397">
        <f t="shared" ca="1" si="216"/>
        <v>0</v>
      </c>
      <c r="CE94" s="397">
        <f t="shared" ca="1" si="217"/>
        <v>0</v>
      </c>
      <c r="CF94" s="397">
        <f t="shared" ca="1" si="218"/>
        <v>0</v>
      </c>
      <c r="CG94" s="397">
        <f t="shared" ca="1" si="219"/>
        <v>0</v>
      </c>
      <c r="CH94" s="397">
        <f t="shared" ca="1" si="220"/>
        <v>0</v>
      </c>
      <c r="CI94" s="397">
        <f t="shared" ca="1" si="221"/>
        <v>0</v>
      </c>
      <c r="CJ94" s="397">
        <f t="shared" ca="1" si="222"/>
        <v>0</v>
      </c>
      <c r="CK94" s="397">
        <f t="shared" ca="1" si="223"/>
        <v>0</v>
      </c>
      <c r="CL94" s="397">
        <f t="shared" ca="1" si="224"/>
        <v>0</v>
      </c>
      <c r="CM94" s="397">
        <f t="shared" ca="1" si="225"/>
        <v>0</v>
      </c>
      <c r="CN94" s="397">
        <f t="shared" ca="1" si="226"/>
        <v>0</v>
      </c>
      <c r="CO94" s="397">
        <f t="shared" ca="1" si="227"/>
        <v>0</v>
      </c>
      <c r="CP94" s="397">
        <f t="shared" ca="1" si="228"/>
        <v>0</v>
      </c>
      <c r="CQ94" s="397">
        <f t="shared" ca="1" si="229"/>
        <v>0</v>
      </c>
      <c r="CR94" s="397">
        <f t="shared" ca="1" si="230"/>
        <v>0</v>
      </c>
      <c r="CS94" s="397">
        <f t="shared" ca="1" si="231"/>
        <v>0</v>
      </c>
      <c r="CT94" s="397">
        <f t="shared" ca="1" si="232"/>
        <v>0</v>
      </c>
      <c r="CU94" s="397">
        <f t="shared" ca="1" si="233"/>
        <v>0</v>
      </c>
      <c r="CV94" s="397">
        <f t="shared" ca="1" si="234"/>
        <v>0</v>
      </c>
      <c r="CW94" s="397">
        <f t="shared" ca="1" si="235"/>
        <v>0</v>
      </c>
      <c r="CX94" s="397">
        <f t="shared" ca="1" si="236"/>
        <v>0</v>
      </c>
      <c r="CY94" s="397">
        <f t="shared" ca="1" si="237"/>
        <v>0</v>
      </c>
      <c r="CZ94" s="397">
        <f t="shared" ca="1" si="238"/>
        <v>0</v>
      </c>
      <c r="DA94" s="397">
        <f t="shared" ca="1" si="239"/>
        <v>0</v>
      </c>
      <c r="DB94" s="397">
        <f t="shared" ca="1" si="240"/>
        <v>0</v>
      </c>
      <c r="DC94" s="397">
        <f t="shared" ca="1" si="241"/>
        <v>0</v>
      </c>
      <c r="DD94" s="397">
        <f t="shared" ca="1" si="242"/>
        <v>0</v>
      </c>
      <c r="DE94" s="397">
        <f t="shared" ca="1" si="243"/>
        <v>0</v>
      </c>
      <c r="DF94" s="397">
        <f t="shared" ca="1" si="244"/>
        <v>0</v>
      </c>
      <c r="DG94" s="397">
        <f t="shared" ca="1" si="245"/>
        <v>0</v>
      </c>
      <c r="DH94" s="397">
        <f t="shared" ca="1" si="246"/>
        <v>0</v>
      </c>
      <c r="DJ94" s="125" t="str">
        <f t="shared" ref="DJ94:DK94" si="265">DJ92</f>
        <v>KR</v>
      </c>
      <c r="DK94" s="125" t="str">
        <f t="shared" si="265"/>
        <v>LA</v>
      </c>
      <c r="DN94" s="84" t="s">
        <v>1017</v>
      </c>
      <c r="DR94" s="40" t="s">
        <v>1544</v>
      </c>
      <c r="DS94" s="11">
        <f t="shared" si="140"/>
        <v>1</v>
      </c>
      <c r="DT94" s="11">
        <f t="shared" si="141"/>
        <v>8</v>
      </c>
      <c r="DU94" s="41">
        <v>1</v>
      </c>
      <c r="DV94" s="40" t="s">
        <v>412</v>
      </c>
      <c r="DW94" s="11">
        <f t="shared" si="142"/>
        <v>2</v>
      </c>
      <c r="DX94" s="11">
        <f t="shared" si="143"/>
        <v>1001</v>
      </c>
      <c r="DY94" s="41">
        <v>2</v>
      </c>
    </row>
    <row r="95" spans="1:129" x14ac:dyDescent="0.25">
      <c r="A95" s="125">
        <v>92</v>
      </c>
      <c r="B95" s="125">
        <v>1</v>
      </c>
      <c r="C95" s="125">
        <v>6</v>
      </c>
      <c r="D95" s="125">
        <v>37</v>
      </c>
      <c r="E95" s="125" t="s">
        <v>1012</v>
      </c>
      <c r="F95" s="84" t="s">
        <v>1050</v>
      </c>
      <c r="G95" s="392" t="s">
        <v>1014</v>
      </c>
      <c r="H95" s="84" t="s">
        <v>1051</v>
      </c>
      <c r="I95" s="392" t="s">
        <v>1016</v>
      </c>
      <c r="K95" s="130">
        <v>74</v>
      </c>
      <c r="L95" s="125">
        <v>10</v>
      </c>
      <c r="M95" s="397">
        <f t="shared" ca="1" si="147"/>
        <v>1</v>
      </c>
      <c r="N95" s="397" t="str">
        <f t="shared" ca="1" si="148"/>
        <v>1|8|50,1|1|10</v>
      </c>
      <c r="O95" s="397">
        <f t="shared" ca="1" si="149"/>
        <v>0</v>
      </c>
      <c r="P95" s="397">
        <f t="shared" ca="1" si="150"/>
        <v>0</v>
      </c>
      <c r="Q95" s="397">
        <f t="shared" ca="1" si="151"/>
        <v>0</v>
      </c>
      <c r="R95" s="397">
        <f t="shared" ca="1" si="152"/>
        <v>0</v>
      </c>
      <c r="S95" s="397">
        <f t="shared" ca="1" si="153"/>
        <v>0</v>
      </c>
      <c r="T95" s="397">
        <f t="shared" ca="1" si="154"/>
        <v>0</v>
      </c>
      <c r="U95" s="397">
        <f t="shared" ca="1" si="155"/>
        <v>0</v>
      </c>
      <c r="V95" s="397">
        <f t="shared" ca="1" si="156"/>
        <v>0</v>
      </c>
      <c r="W95" s="397">
        <f t="shared" ca="1" si="157"/>
        <v>0</v>
      </c>
      <c r="X95" s="397">
        <f t="shared" ca="1" si="158"/>
        <v>0</v>
      </c>
      <c r="Y95" s="397">
        <f t="shared" ca="1" si="159"/>
        <v>0</v>
      </c>
      <c r="Z95" s="397">
        <f t="shared" ca="1" si="160"/>
        <v>0</v>
      </c>
      <c r="AA95" s="397">
        <f t="shared" ca="1" si="161"/>
        <v>0</v>
      </c>
      <c r="AB95" s="397">
        <f t="shared" ca="1" si="162"/>
        <v>0</v>
      </c>
      <c r="AC95" s="397">
        <f t="shared" ca="1" si="163"/>
        <v>0</v>
      </c>
      <c r="AD95" s="397">
        <f t="shared" ca="1" si="164"/>
        <v>0</v>
      </c>
      <c r="AE95" s="397">
        <f t="shared" ca="1" si="165"/>
        <v>0</v>
      </c>
      <c r="AF95" s="397">
        <f t="shared" ca="1" si="166"/>
        <v>0</v>
      </c>
      <c r="AG95" s="397">
        <f t="shared" ca="1" si="167"/>
        <v>0</v>
      </c>
      <c r="AH95" s="397">
        <f t="shared" ca="1" si="168"/>
        <v>0</v>
      </c>
      <c r="AI95" s="397">
        <f t="shared" ca="1" si="169"/>
        <v>0</v>
      </c>
      <c r="AJ95" s="397">
        <f t="shared" ca="1" si="170"/>
        <v>0</v>
      </c>
      <c r="AK95" s="397">
        <f t="shared" ca="1" si="171"/>
        <v>0</v>
      </c>
      <c r="AL95" s="397">
        <f t="shared" ca="1" si="172"/>
        <v>0</v>
      </c>
      <c r="AM95" s="397">
        <f t="shared" ca="1" si="173"/>
        <v>0</v>
      </c>
      <c r="AN95" s="397">
        <f t="shared" ca="1" si="174"/>
        <v>0</v>
      </c>
      <c r="AO95" s="397">
        <f t="shared" ca="1" si="175"/>
        <v>0</v>
      </c>
      <c r="AP95" s="397">
        <f t="shared" ca="1" si="176"/>
        <v>0</v>
      </c>
      <c r="AQ95" s="397">
        <f t="shared" ca="1" si="177"/>
        <v>0</v>
      </c>
      <c r="AR95" s="397">
        <f t="shared" ca="1" si="178"/>
        <v>0</v>
      </c>
      <c r="AS95" s="397">
        <f t="shared" ca="1" si="179"/>
        <v>0</v>
      </c>
      <c r="AT95" s="397">
        <f t="shared" ca="1" si="180"/>
        <v>0</v>
      </c>
      <c r="AU95" s="397">
        <f t="shared" ca="1" si="181"/>
        <v>0</v>
      </c>
      <c r="AV95" s="397">
        <f t="shared" ca="1" si="182"/>
        <v>0</v>
      </c>
      <c r="AW95" s="397">
        <f t="shared" ca="1" si="183"/>
        <v>0</v>
      </c>
      <c r="AX95" s="397">
        <f t="shared" ca="1" si="184"/>
        <v>0</v>
      </c>
      <c r="AY95" s="397">
        <f t="shared" ca="1" si="185"/>
        <v>0</v>
      </c>
      <c r="AZ95" s="397">
        <f t="shared" ca="1" si="186"/>
        <v>0</v>
      </c>
      <c r="BA95" s="397">
        <f t="shared" ca="1" si="187"/>
        <v>0</v>
      </c>
      <c r="BB95" s="397">
        <f t="shared" ca="1" si="188"/>
        <v>0</v>
      </c>
      <c r="BC95" s="397">
        <f t="shared" ca="1" si="189"/>
        <v>0</v>
      </c>
      <c r="BD95" s="397">
        <f t="shared" ca="1" si="190"/>
        <v>0</v>
      </c>
      <c r="BE95" s="397">
        <f t="shared" ca="1" si="191"/>
        <v>0</v>
      </c>
      <c r="BF95" s="397">
        <f t="shared" ca="1" si="192"/>
        <v>0</v>
      </c>
      <c r="BG95" s="397">
        <f t="shared" ca="1" si="193"/>
        <v>0</v>
      </c>
      <c r="BH95" s="397">
        <f t="shared" ca="1" si="194"/>
        <v>0</v>
      </c>
      <c r="BI95" s="397">
        <f t="shared" ca="1" si="195"/>
        <v>0</v>
      </c>
      <c r="BJ95" s="397">
        <f t="shared" ca="1" si="196"/>
        <v>0</v>
      </c>
      <c r="BK95" s="397">
        <f t="shared" ca="1" si="197"/>
        <v>0</v>
      </c>
      <c r="BL95" s="397">
        <f t="shared" ca="1" si="198"/>
        <v>0</v>
      </c>
      <c r="BM95" s="397">
        <f t="shared" ca="1" si="199"/>
        <v>0</v>
      </c>
      <c r="BN95" s="397">
        <f t="shared" ca="1" si="200"/>
        <v>0</v>
      </c>
      <c r="BO95" s="397">
        <f t="shared" ca="1" si="201"/>
        <v>0</v>
      </c>
      <c r="BP95" s="397">
        <f t="shared" ca="1" si="202"/>
        <v>0</v>
      </c>
      <c r="BQ95" s="397">
        <f t="shared" ca="1" si="203"/>
        <v>0</v>
      </c>
      <c r="BR95" s="397">
        <f t="shared" ca="1" si="204"/>
        <v>0</v>
      </c>
      <c r="BS95" s="397">
        <f t="shared" ca="1" si="205"/>
        <v>0</v>
      </c>
      <c r="BT95" s="397">
        <f t="shared" ca="1" si="206"/>
        <v>0</v>
      </c>
      <c r="BU95" s="397">
        <f t="shared" ca="1" si="207"/>
        <v>0</v>
      </c>
      <c r="BV95" s="397">
        <f t="shared" ca="1" si="208"/>
        <v>0</v>
      </c>
      <c r="BW95" s="397">
        <f t="shared" ca="1" si="209"/>
        <v>0</v>
      </c>
      <c r="BX95" s="397">
        <f t="shared" ca="1" si="210"/>
        <v>0</v>
      </c>
      <c r="BY95" s="397">
        <f t="shared" ca="1" si="211"/>
        <v>0</v>
      </c>
      <c r="BZ95" s="397">
        <f t="shared" ca="1" si="212"/>
        <v>0</v>
      </c>
      <c r="CA95" s="397">
        <f t="shared" ca="1" si="213"/>
        <v>0</v>
      </c>
      <c r="CB95" s="397">
        <f t="shared" ca="1" si="214"/>
        <v>0</v>
      </c>
      <c r="CC95" s="397">
        <f t="shared" ca="1" si="215"/>
        <v>0</v>
      </c>
      <c r="CD95" s="397">
        <f t="shared" ca="1" si="216"/>
        <v>0</v>
      </c>
      <c r="CE95" s="397">
        <f t="shared" ca="1" si="217"/>
        <v>0</v>
      </c>
      <c r="CF95" s="397">
        <f t="shared" ca="1" si="218"/>
        <v>0</v>
      </c>
      <c r="CG95" s="397">
        <f t="shared" ca="1" si="219"/>
        <v>0</v>
      </c>
      <c r="CH95" s="397">
        <f t="shared" ca="1" si="220"/>
        <v>0</v>
      </c>
      <c r="CI95" s="397">
        <f t="shared" ca="1" si="221"/>
        <v>0</v>
      </c>
      <c r="CJ95" s="397">
        <f t="shared" ca="1" si="222"/>
        <v>0</v>
      </c>
      <c r="CK95" s="397">
        <f t="shared" ca="1" si="223"/>
        <v>0</v>
      </c>
      <c r="CL95" s="397">
        <f t="shared" ca="1" si="224"/>
        <v>0</v>
      </c>
      <c r="CM95" s="397">
        <f t="shared" ca="1" si="225"/>
        <v>0</v>
      </c>
      <c r="CN95" s="397">
        <f t="shared" ca="1" si="226"/>
        <v>0</v>
      </c>
      <c r="CO95" s="397">
        <f t="shared" ca="1" si="227"/>
        <v>0</v>
      </c>
      <c r="CP95" s="397">
        <f t="shared" ca="1" si="228"/>
        <v>0</v>
      </c>
      <c r="CQ95" s="397">
        <f t="shared" ca="1" si="229"/>
        <v>0</v>
      </c>
      <c r="CR95" s="397">
        <f t="shared" ca="1" si="230"/>
        <v>0</v>
      </c>
      <c r="CS95" s="397">
        <f t="shared" ca="1" si="231"/>
        <v>0</v>
      </c>
      <c r="CT95" s="397">
        <f t="shared" ca="1" si="232"/>
        <v>0</v>
      </c>
      <c r="CU95" s="397">
        <f t="shared" ca="1" si="233"/>
        <v>0</v>
      </c>
      <c r="CV95" s="397">
        <f t="shared" ca="1" si="234"/>
        <v>0</v>
      </c>
      <c r="CW95" s="397">
        <f t="shared" ca="1" si="235"/>
        <v>0</v>
      </c>
      <c r="CX95" s="397">
        <f t="shared" ca="1" si="236"/>
        <v>0</v>
      </c>
      <c r="CY95" s="397">
        <f t="shared" ca="1" si="237"/>
        <v>0</v>
      </c>
      <c r="CZ95" s="397">
        <f t="shared" ca="1" si="238"/>
        <v>0</v>
      </c>
      <c r="DA95" s="397">
        <f t="shared" ca="1" si="239"/>
        <v>0</v>
      </c>
      <c r="DB95" s="397">
        <f t="shared" ca="1" si="240"/>
        <v>0</v>
      </c>
      <c r="DC95" s="397">
        <f t="shared" ca="1" si="241"/>
        <v>0</v>
      </c>
      <c r="DD95" s="397">
        <f t="shared" ca="1" si="242"/>
        <v>0</v>
      </c>
      <c r="DE95" s="397">
        <f t="shared" ca="1" si="243"/>
        <v>0</v>
      </c>
      <c r="DF95" s="397">
        <f t="shared" ca="1" si="244"/>
        <v>0</v>
      </c>
      <c r="DG95" s="397">
        <f t="shared" ca="1" si="245"/>
        <v>0</v>
      </c>
      <c r="DH95" s="397">
        <f t="shared" ca="1" si="246"/>
        <v>0</v>
      </c>
      <c r="DJ95" s="125" t="str">
        <f t="shared" ref="DJ95:DK95" si="266">DJ93</f>
        <v>LC</v>
      </c>
      <c r="DK95" s="125" t="str">
        <f t="shared" si="266"/>
        <v>LL</v>
      </c>
      <c r="DN95" s="84" t="s">
        <v>1017</v>
      </c>
      <c r="DR95" s="40" t="s">
        <v>1545</v>
      </c>
      <c r="DS95" s="11">
        <f t="shared" si="140"/>
        <v>1</v>
      </c>
      <c r="DT95" s="11">
        <f t="shared" si="141"/>
        <v>8</v>
      </c>
      <c r="DU95" s="41">
        <v>1</v>
      </c>
      <c r="DV95" s="40" t="s">
        <v>412</v>
      </c>
      <c r="DW95" s="11">
        <f t="shared" si="142"/>
        <v>2</v>
      </c>
      <c r="DX95" s="11">
        <f t="shared" si="143"/>
        <v>1001</v>
      </c>
      <c r="DY95" s="41">
        <v>2</v>
      </c>
    </row>
    <row r="96" spans="1:129" x14ac:dyDescent="0.35">
      <c r="A96" s="125">
        <v>93</v>
      </c>
      <c r="B96" s="125">
        <v>1</v>
      </c>
      <c r="C96" s="125">
        <v>6</v>
      </c>
      <c r="D96" s="125">
        <v>37</v>
      </c>
      <c r="E96" s="125" t="s">
        <v>1012</v>
      </c>
      <c r="F96" s="84" t="s">
        <v>1052</v>
      </c>
      <c r="G96" s="392" t="s">
        <v>1014</v>
      </c>
      <c r="H96" s="84" t="s">
        <v>1053</v>
      </c>
      <c r="I96" s="392" t="s">
        <v>1016</v>
      </c>
      <c r="K96" s="129">
        <v>78</v>
      </c>
      <c r="L96" s="125">
        <v>10</v>
      </c>
      <c r="M96" s="397">
        <f t="shared" ca="1" si="147"/>
        <v>1</v>
      </c>
      <c r="N96" s="397" t="str">
        <f t="shared" ca="1" si="148"/>
        <v>1|8|50,1|2|100000</v>
      </c>
      <c r="O96" s="397">
        <f t="shared" ca="1" si="149"/>
        <v>0</v>
      </c>
      <c r="P96" s="397">
        <f t="shared" ca="1" si="150"/>
        <v>0</v>
      </c>
      <c r="Q96" s="397">
        <f t="shared" ca="1" si="151"/>
        <v>0</v>
      </c>
      <c r="R96" s="397">
        <f t="shared" ca="1" si="152"/>
        <v>0</v>
      </c>
      <c r="S96" s="397">
        <f t="shared" ca="1" si="153"/>
        <v>0</v>
      </c>
      <c r="T96" s="397">
        <f t="shared" ca="1" si="154"/>
        <v>0</v>
      </c>
      <c r="U96" s="397">
        <f t="shared" ca="1" si="155"/>
        <v>0</v>
      </c>
      <c r="V96" s="397">
        <f t="shared" ca="1" si="156"/>
        <v>0</v>
      </c>
      <c r="W96" s="397">
        <f t="shared" ca="1" si="157"/>
        <v>0</v>
      </c>
      <c r="X96" s="397">
        <f t="shared" ca="1" si="158"/>
        <v>0</v>
      </c>
      <c r="Y96" s="397">
        <f t="shared" ca="1" si="159"/>
        <v>0</v>
      </c>
      <c r="Z96" s="397">
        <f t="shared" ca="1" si="160"/>
        <v>0</v>
      </c>
      <c r="AA96" s="397">
        <f t="shared" ca="1" si="161"/>
        <v>0</v>
      </c>
      <c r="AB96" s="397">
        <f t="shared" ca="1" si="162"/>
        <v>0</v>
      </c>
      <c r="AC96" s="397">
        <f t="shared" ca="1" si="163"/>
        <v>0</v>
      </c>
      <c r="AD96" s="397">
        <f t="shared" ca="1" si="164"/>
        <v>0</v>
      </c>
      <c r="AE96" s="397">
        <f t="shared" ca="1" si="165"/>
        <v>0</v>
      </c>
      <c r="AF96" s="397">
        <f t="shared" ca="1" si="166"/>
        <v>0</v>
      </c>
      <c r="AG96" s="397">
        <f t="shared" ca="1" si="167"/>
        <v>0</v>
      </c>
      <c r="AH96" s="397">
        <f t="shared" ca="1" si="168"/>
        <v>0</v>
      </c>
      <c r="AI96" s="397">
        <f t="shared" ca="1" si="169"/>
        <v>0</v>
      </c>
      <c r="AJ96" s="397">
        <f t="shared" ca="1" si="170"/>
        <v>0</v>
      </c>
      <c r="AK96" s="397">
        <f t="shared" ca="1" si="171"/>
        <v>0</v>
      </c>
      <c r="AL96" s="397">
        <f t="shared" ca="1" si="172"/>
        <v>0</v>
      </c>
      <c r="AM96" s="397">
        <f t="shared" ca="1" si="173"/>
        <v>0</v>
      </c>
      <c r="AN96" s="397">
        <f t="shared" ca="1" si="174"/>
        <v>0</v>
      </c>
      <c r="AO96" s="397">
        <f t="shared" ca="1" si="175"/>
        <v>0</v>
      </c>
      <c r="AP96" s="397">
        <f t="shared" ca="1" si="176"/>
        <v>0</v>
      </c>
      <c r="AQ96" s="397">
        <f t="shared" ca="1" si="177"/>
        <v>0</v>
      </c>
      <c r="AR96" s="397">
        <f t="shared" ca="1" si="178"/>
        <v>0</v>
      </c>
      <c r="AS96" s="397">
        <f t="shared" ca="1" si="179"/>
        <v>0</v>
      </c>
      <c r="AT96" s="397">
        <f t="shared" ca="1" si="180"/>
        <v>0</v>
      </c>
      <c r="AU96" s="397">
        <f t="shared" ca="1" si="181"/>
        <v>0</v>
      </c>
      <c r="AV96" s="397">
        <f t="shared" ca="1" si="182"/>
        <v>0</v>
      </c>
      <c r="AW96" s="397">
        <f t="shared" ca="1" si="183"/>
        <v>0</v>
      </c>
      <c r="AX96" s="397">
        <f t="shared" ca="1" si="184"/>
        <v>0</v>
      </c>
      <c r="AY96" s="397">
        <f t="shared" ca="1" si="185"/>
        <v>0</v>
      </c>
      <c r="AZ96" s="397">
        <f t="shared" ca="1" si="186"/>
        <v>0</v>
      </c>
      <c r="BA96" s="397">
        <f t="shared" ca="1" si="187"/>
        <v>0</v>
      </c>
      <c r="BB96" s="397">
        <f t="shared" ca="1" si="188"/>
        <v>0</v>
      </c>
      <c r="BC96" s="397">
        <f t="shared" ca="1" si="189"/>
        <v>0</v>
      </c>
      <c r="BD96" s="397">
        <f t="shared" ca="1" si="190"/>
        <v>0</v>
      </c>
      <c r="BE96" s="397">
        <f t="shared" ca="1" si="191"/>
        <v>0</v>
      </c>
      <c r="BF96" s="397">
        <f t="shared" ca="1" si="192"/>
        <v>0</v>
      </c>
      <c r="BG96" s="397">
        <f t="shared" ca="1" si="193"/>
        <v>0</v>
      </c>
      <c r="BH96" s="397">
        <f t="shared" ca="1" si="194"/>
        <v>0</v>
      </c>
      <c r="BI96" s="397">
        <f t="shared" ca="1" si="195"/>
        <v>0</v>
      </c>
      <c r="BJ96" s="397">
        <f t="shared" ca="1" si="196"/>
        <v>0</v>
      </c>
      <c r="BK96" s="397">
        <f t="shared" ca="1" si="197"/>
        <v>0</v>
      </c>
      <c r="BL96" s="397">
        <f t="shared" ca="1" si="198"/>
        <v>0</v>
      </c>
      <c r="BM96" s="397">
        <f t="shared" ca="1" si="199"/>
        <v>0</v>
      </c>
      <c r="BN96" s="397">
        <f t="shared" ca="1" si="200"/>
        <v>0</v>
      </c>
      <c r="BO96" s="397">
        <f t="shared" ca="1" si="201"/>
        <v>0</v>
      </c>
      <c r="BP96" s="397">
        <f t="shared" ca="1" si="202"/>
        <v>0</v>
      </c>
      <c r="BQ96" s="397">
        <f t="shared" ca="1" si="203"/>
        <v>0</v>
      </c>
      <c r="BR96" s="397">
        <f t="shared" ca="1" si="204"/>
        <v>0</v>
      </c>
      <c r="BS96" s="397">
        <f t="shared" ca="1" si="205"/>
        <v>0</v>
      </c>
      <c r="BT96" s="397">
        <f t="shared" ca="1" si="206"/>
        <v>0</v>
      </c>
      <c r="BU96" s="397">
        <f t="shared" ca="1" si="207"/>
        <v>0</v>
      </c>
      <c r="BV96" s="397">
        <f t="shared" ca="1" si="208"/>
        <v>0</v>
      </c>
      <c r="BW96" s="397">
        <f t="shared" ca="1" si="209"/>
        <v>0</v>
      </c>
      <c r="BX96" s="397">
        <f t="shared" ca="1" si="210"/>
        <v>0</v>
      </c>
      <c r="BY96" s="397">
        <f t="shared" ca="1" si="211"/>
        <v>0</v>
      </c>
      <c r="BZ96" s="397">
        <f t="shared" ca="1" si="212"/>
        <v>0</v>
      </c>
      <c r="CA96" s="397">
        <f t="shared" ca="1" si="213"/>
        <v>0</v>
      </c>
      <c r="CB96" s="397">
        <f t="shared" ca="1" si="214"/>
        <v>0</v>
      </c>
      <c r="CC96" s="397">
        <f t="shared" ca="1" si="215"/>
        <v>0</v>
      </c>
      <c r="CD96" s="397">
        <f t="shared" ca="1" si="216"/>
        <v>0</v>
      </c>
      <c r="CE96" s="397">
        <f t="shared" ca="1" si="217"/>
        <v>0</v>
      </c>
      <c r="CF96" s="397">
        <f t="shared" ca="1" si="218"/>
        <v>0</v>
      </c>
      <c r="CG96" s="397">
        <f t="shared" ca="1" si="219"/>
        <v>0</v>
      </c>
      <c r="CH96" s="397">
        <f t="shared" ca="1" si="220"/>
        <v>0</v>
      </c>
      <c r="CI96" s="397">
        <f t="shared" ca="1" si="221"/>
        <v>0</v>
      </c>
      <c r="CJ96" s="397">
        <f t="shared" ca="1" si="222"/>
        <v>0</v>
      </c>
      <c r="CK96" s="397">
        <f t="shared" ca="1" si="223"/>
        <v>0</v>
      </c>
      <c r="CL96" s="397">
        <f t="shared" ca="1" si="224"/>
        <v>0</v>
      </c>
      <c r="CM96" s="397">
        <f t="shared" ca="1" si="225"/>
        <v>0</v>
      </c>
      <c r="CN96" s="397">
        <f t="shared" ca="1" si="226"/>
        <v>0</v>
      </c>
      <c r="CO96" s="397">
        <f t="shared" ca="1" si="227"/>
        <v>0</v>
      </c>
      <c r="CP96" s="397">
        <f t="shared" ca="1" si="228"/>
        <v>0</v>
      </c>
      <c r="CQ96" s="397">
        <f t="shared" ca="1" si="229"/>
        <v>0</v>
      </c>
      <c r="CR96" s="397">
        <f t="shared" ca="1" si="230"/>
        <v>0</v>
      </c>
      <c r="CS96" s="397">
        <f t="shared" ca="1" si="231"/>
        <v>0</v>
      </c>
      <c r="CT96" s="397">
        <f t="shared" ca="1" si="232"/>
        <v>0</v>
      </c>
      <c r="CU96" s="397">
        <f t="shared" ca="1" si="233"/>
        <v>0</v>
      </c>
      <c r="CV96" s="397">
        <f t="shared" ca="1" si="234"/>
        <v>0</v>
      </c>
      <c r="CW96" s="397">
        <f t="shared" ca="1" si="235"/>
        <v>0</v>
      </c>
      <c r="CX96" s="397">
        <f t="shared" ca="1" si="236"/>
        <v>0</v>
      </c>
      <c r="CY96" s="397">
        <f t="shared" ca="1" si="237"/>
        <v>0</v>
      </c>
      <c r="CZ96" s="397">
        <f t="shared" ca="1" si="238"/>
        <v>0</v>
      </c>
      <c r="DA96" s="397">
        <f t="shared" ca="1" si="239"/>
        <v>0</v>
      </c>
      <c r="DB96" s="397">
        <f t="shared" ca="1" si="240"/>
        <v>0</v>
      </c>
      <c r="DC96" s="397">
        <f t="shared" ca="1" si="241"/>
        <v>0</v>
      </c>
      <c r="DD96" s="397">
        <f t="shared" ca="1" si="242"/>
        <v>0</v>
      </c>
      <c r="DE96" s="397">
        <f t="shared" ca="1" si="243"/>
        <v>0</v>
      </c>
      <c r="DF96" s="397">
        <f t="shared" ca="1" si="244"/>
        <v>0</v>
      </c>
      <c r="DG96" s="397">
        <f t="shared" ca="1" si="245"/>
        <v>0</v>
      </c>
      <c r="DH96" s="397">
        <f t="shared" ca="1" si="246"/>
        <v>0</v>
      </c>
      <c r="DJ96" s="125" t="str">
        <f t="shared" ref="DJ96:DK96" si="267">DJ94</f>
        <v>KR</v>
      </c>
      <c r="DK96" s="125" t="str">
        <f t="shared" si="267"/>
        <v>LA</v>
      </c>
      <c r="DN96" s="84" t="s">
        <v>1017</v>
      </c>
      <c r="DR96" s="40" t="s">
        <v>1543</v>
      </c>
      <c r="DS96" s="11">
        <f t="shared" si="140"/>
        <v>1</v>
      </c>
      <c r="DT96" s="11">
        <f t="shared" si="141"/>
        <v>8</v>
      </c>
      <c r="DU96" s="41">
        <v>1</v>
      </c>
      <c r="DV96" s="40" t="s">
        <v>412</v>
      </c>
      <c r="DW96" s="11">
        <f t="shared" si="142"/>
        <v>2</v>
      </c>
      <c r="DX96" s="11">
        <f t="shared" si="143"/>
        <v>1001</v>
      </c>
      <c r="DY96" s="41">
        <v>2</v>
      </c>
    </row>
    <row r="97" spans="1:129" x14ac:dyDescent="0.35">
      <c r="A97" s="125">
        <v>94</v>
      </c>
      <c r="B97" s="125">
        <v>1</v>
      </c>
      <c r="C97" s="125">
        <v>6</v>
      </c>
      <c r="D97" s="125">
        <v>37</v>
      </c>
      <c r="E97" s="125" t="s">
        <v>1012</v>
      </c>
      <c r="F97" s="84" t="s">
        <v>1054</v>
      </c>
      <c r="G97" s="392" t="s">
        <v>1014</v>
      </c>
      <c r="H97" s="84" t="s">
        <v>1055</v>
      </c>
      <c r="I97" s="392" t="s">
        <v>1016</v>
      </c>
      <c r="K97" s="129">
        <v>79</v>
      </c>
      <c r="L97" s="125">
        <v>10</v>
      </c>
      <c r="M97" s="397">
        <f t="shared" ca="1" si="147"/>
        <v>1</v>
      </c>
      <c r="N97" s="397" t="str">
        <f t="shared" ca="1" si="148"/>
        <v>1|8|50,1|1|10</v>
      </c>
      <c r="O97" s="397">
        <f t="shared" ca="1" si="149"/>
        <v>0</v>
      </c>
      <c r="P97" s="397">
        <f t="shared" ca="1" si="150"/>
        <v>0</v>
      </c>
      <c r="Q97" s="397">
        <f t="shared" ca="1" si="151"/>
        <v>0</v>
      </c>
      <c r="R97" s="397">
        <f t="shared" ca="1" si="152"/>
        <v>0</v>
      </c>
      <c r="S97" s="397">
        <f t="shared" ca="1" si="153"/>
        <v>0</v>
      </c>
      <c r="T97" s="397">
        <f t="shared" ca="1" si="154"/>
        <v>0</v>
      </c>
      <c r="U97" s="397">
        <f t="shared" ca="1" si="155"/>
        <v>0</v>
      </c>
      <c r="V97" s="397">
        <f t="shared" ca="1" si="156"/>
        <v>0</v>
      </c>
      <c r="W97" s="397">
        <f t="shared" ca="1" si="157"/>
        <v>0</v>
      </c>
      <c r="X97" s="397">
        <f t="shared" ca="1" si="158"/>
        <v>0</v>
      </c>
      <c r="Y97" s="397">
        <f t="shared" ca="1" si="159"/>
        <v>0</v>
      </c>
      <c r="Z97" s="397">
        <f t="shared" ca="1" si="160"/>
        <v>0</v>
      </c>
      <c r="AA97" s="397">
        <f t="shared" ca="1" si="161"/>
        <v>0</v>
      </c>
      <c r="AB97" s="397">
        <f t="shared" ca="1" si="162"/>
        <v>0</v>
      </c>
      <c r="AC97" s="397">
        <f t="shared" ca="1" si="163"/>
        <v>0</v>
      </c>
      <c r="AD97" s="397">
        <f t="shared" ca="1" si="164"/>
        <v>0</v>
      </c>
      <c r="AE97" s="397">
        <f t="shared" ca="1" si="165"/>
        <v>0</v>
      </c>
      <c r="AF97" s="397">
        <f t="shared" ca="1" si="166"/>
        <v>0</v>
      </c>
      <c r="AG97" s="397">
        <f t="shared" ca="1" si="167"/>
        <v>0</v>
      </c>
      <c r="AH97" s="397">
        <f t="shared" ca="1" si="168"/>
        <v>0</v>
      </c>
      <c r="AI97" s="397">
        <f t="shared" ca="1" si="169"/>
        <v>0</v>
      </c>
      <c r="AJ97" s="397">
        <f t="shared" ca="1" si="170"/>
        <v>0</v>
      </c>
      <c r="AK97" s="397">
        <f t="shared" ca="1" si="171"/>
        <v>0</v>
      </c>
      <c r="AL97" s="397">
        <f t="shared" ca="1" si="172"/>
        <v>0</v>
      </c>
      <c r="AM97" s="397">
        <f t="shared" ca="1" si="173"/>
        <v>0</v>
      </c>
      <c r="AN97" s="397">
        <f t="shared" ca="1" si="174"/>
        <v>0</v>
      </c>
      <c r="AO97" s="397">
        <f t="shared" ca="1" si="175"/>
        <v>0</v>
      </c>
      <c r="AP97" s="397">
        <f t="shared" ca="1" si="176"/>
        <v>0</v>
      </c>
      <c r="AQ97" s="397">
        <f t="shared" ca="1" si="177"/>
        <v>0</v>
      </c>
      <c r="AR97" s="397">
        <f t="shared" ca="1" si="178"/>
        <v>0</v>
      </c>
      <c r="AS97" s="397">
        <f t="shared" ca="1" si="179"/>
        <v>0</v>
      </c>
      <c r="AT97" s="397">
        <f t="shared" ca="1" si="180"/>
        <v>0</v>
      </c>
      <c r="AU97" s="397">
        <f t="shared" ca="1" si="181"/>
        <v>0</v>
      </c>
      <c r="AV97" s="397">
        <f t="shared" ca="1" si="182"/>
        <v>0</v>
      </c>
      <c r="AW97" s="397">
        <f t="shared" ca="1" si="183"/>
        <v>0</v>
      </c>
      <c r="AX97" s="397">
        <f t="shared" ca="1" si="184"/>
        <v>0</v>
      </c>
      <c r="AY97" s="397">
        <f t="shared" ca="1" si="185"/>
        <v>0</v>
      </c>
      <c r="AZ97" s="397">
        <f t="shared" ca="1" si="186"/>
        <v>0</v>
      </c>
      <c r="BA97" s="397">
        <f t="shared" ca="1" si="187"/>
        <v>0</v>
      </c>
      <c r="BB97" s="397">
        <f t="shared" ca="1" si="188"/>
        <v>0</v>
      </c>
      <c r="BC97" s="397">
        <f t="shared" ca="1" si="189"/>
        <v>0</v>
      </c>
      <c r="BD97" s="397">
        <f t="shared" ca="1" si="190"/>
        <v>0</v>
      </c>
      <c r="BE97" s="397">
        <f t="shared" ca="1" si="191"/>
        <v>0</v>
      </c>
      <c r="BF97" s="397">
        <f t="shared" ca="1" si="192"/>
        <v>0</v>
      </c>
      <c r="BG97" s="397">
        <f t="shared" ca="1" si="193"/>
        <v>0</v>
      </c>
      <c r="BH97" s="397">
        <f t="shared" ca="1" si="194"/>
        <v>0</v>
      </c>
      <c r="BI97" s="397">
        <f t="shared" ca="1" si="195"/>
        <v>0</v>
      </c>
      <c r="BJ97" s="397">
        <f t="shared" ca="1" si="196"/>
        <v>0</v>
      </c>
      <c r="BK97" s="397">
        <f t="shared" ca="1" si="197"/>
        <v>0</v>
      </c>
      <c r="BL97" s="397">
        <f t="shared" ca="1" si="198"/>
        <v>0</v>
      </c>
      <c r="BM97" s="397">
        <f t="shared" ca="1" si="199"/>
        <v>0</v>
      </c>
      <c r="BN97" s="397">
        <f t="shared" ca="1" si="200"/>
        <v>0</v>
      </c>
      <c r="BO97" s="397">
        <f t="shared" ca="1" si="201"/>
        <v>0</v>
      </c>
      <c r="BP97" s="397">
        <f t="shared" ca="1" si="202"/>
        <v>0</v>
      </c>
      <c r="BQ97" s="397">
        <f t="shared" ca="1" si="203"/>
        <v>0</v>
      </c>
      <c r="BR97" s="397">
        <f t="shared" ca="1" si="204"/>
        <v>0</v>
      </c>
      <c r="BS97" s="397">
        <f t="shared" ca="1" si="205"/>
        <v>0</v>
      </c>
      <c r="BT97" s="397">
        <f t="shared" ca="1" si="206"/>
        <v>0</v>
      </c>
      <c r="BU97" s="397">
        <f t="shared" ca="1" si="207"/>
        <v>0</v>
      </c>
      <c r="BV97" s="397">
        <f t="shared" ca="1" si="208"/>
        <v>0</v>
      </c>
      <c r="BW97" s="397">
        <f t="shared" ca="1" si="209"/>
        <v>0</v>
      </c>
      <c r="BX97" s="397">
        <f t="shared" ca="1" si="210"/>
        <v>0</v>
      </c>
      <c r="BY97" s="397">
        <f t="shared" ca="1" si="211"/>
        <v>0</v>
      </c>
      <c r="BZ97" s="397">
        <f t="shared" ca="1" si="212"/>
        <v>0</v>
      </c>
      <c r="CA97" s="397">
        <f t="shared" ca="1" si="213"/>
        <v>0</v>
      </c>
      <c r="CB97" s="397">
        <f t="shared" ca="1" si="214"/>
        <v>0</v>
      </c>
      <c r="CC97" s="397">
        <f t="shared" ca="1" si="215"/>
        <v>0</v>
      </c>
      <c r="CD97" s="397">
        <f t="shared" ca="1" si="216"/>
        <v>0</v>
      </c>
      <c r="CE97" s="397">
        <f t="shared" ca="1" si="217"/>
        <v>0</v>
      </c>
      <c r="CF97" s="397">
        <f t="shared" ca="1" si="218"/>
        <v>0</v>
      </c>
      <c r="CG97" s="397">
        <f t="shared" ca="1" si="219"/>
        <v>0</v>
      </c>
      <c r="CH97" s="397">
        <f t="shared" ca="1" si="220"/>
        <v>0</v>
      </c>
      <c r="CI97" s="397">
        <f t="shared" ca="1" si="221"/>
        <v>0</v>
      </c>
      <c r="CJ97" s="397">
        <f t="shared" ca="1" si="222"/>
        <v>0</v>
      </c>
      <c r="CK97" s="397">
        <f t="shared" ca="1" si="223"/>
        <v>0</v>
      </c>
      <c r="CL97" s="397">
        <f t="shared" ca="1" si="224"/>
        <v>0</v>
      </c>
      <c r="CM97" s="397">
        <f t="shared" ca="1" si="225"/>
        <v>0</v>
      </c>
      <c r="CN97" s="397">
        <f t="shared" ca="1" si="226"/>
        <v>0</v>
      </c>
      <c r="CO97" s="397">
        <f t="shared" ca="1" si="227"/>
        <v>0</v>
      </c>
      <c r="CP97" s="397">
        <f t="shared" ca="1" si="228"/>
        <v>0</v>
      </c>
      <c r="CQ97" s="397">
        <f t="shared" ca="1" si="229"/>
        <v>0</v>
      </c>
      <c r="CR97" s="397">
        <f t="shared" ca="1" si="230"/>
        <v>0</v>
      </c>
      <c r="CS97" s="397">
        <f t="shared" ca="1" si="231"/>
        <v>0</v>
      </c>
      <c r="CT97" s="397">
        <f t="shared" ca="1" si="232"/>
        <v>0</v>
      </c>
      <c r="CU97" s="397">
        <f t="shared" ca="1" si="233"/>
        <v>0</v>
      </c>
      <c r="CV97" s="397">
        <f t="shared" ca="1" si="234"/>
        <v>0</v>
      </c>
      <c r="CW97" s="397">
        <f t="shared" ca="1" si="235"/>
        <v>0</v>
      </c>
      <c r="CX97" s="397">
        <f t="shared" ca="1" si="236"/>
        <v>0</v>
      </c>
      <c r="CY97" s="397">
        <f t="shared" ca="1" si="237"/>
        <v>0</v>
      </c>
      <c r="CZ97" s="397">
        <f t="shared" ca="1" si="238"/>
        <v>0</v>
      </c>
      <c r="DA97" s="397">
        <f t="shared" ca="1" si="239"/>
        <v>0</v>
      </c>
      <c r="DB97" s="397">
        <f t="shared" ca="1" si="240"/>
        <v>0</v>
      </c>
      <c r="DC97" s="397">
        <f t="shared" ca="1" si="241"/>
        <v>0</v>
      </c>
      <c r="DD97" s="397">
        <f t="shared" ca="1" si="242"/>
        <v>0</v>
      </c>
      <c r="DE97" s="397">
        <f t="shared" ca="1" si="243"/>
        <v>0</v>
      </c>
      <c r="DF97" s="397">
        <f t="shared" ca="1" si="244"/>
        <v>0</v>
      </c>
      <c r="DG97" s="397">
        <f t="shared" ca="1" si="245"/>
        <v>0</v>
      </c>
      <c r="DH97" s="397">
        <f t="shared" ca="1" si="246"/>
        <v>0</v>
      </c>
      <c r="DJ97" s="125" t="str">
        <f t="shared" ref="DJ97:DK97" si="268">DJ95</f>
        <v>LC</v>
      </c>
      <c r="DK97" s="125" t="str">
        <f t="shared" si="268"/>
        <v>LL</v>
      </c>
      <c r="DN97" s="84" t="s">
        <v>1017</v>
      </c>
      <c r="DR97" s="40" t="s">
        <v>1544</v>
      </c>
      <c r="DS97" s="11">
        <f t="shared" si="140"/>
        <v>1</v>
      </c>
      <c r="DT97" s="11">
        <f t="shared" si="141"/>
        <v>8</v>
      </c>
      <c r="DU97" s="41">
        <v>1</v>
      </c>
      <c r="DV97" s="40" t="s">
        <v>412</v>
      </c>
      <c r="DW97" s="11">
        <f t="shared" si="142"/>
        <v>2</v>
      </c>
      <c r="DX97" s="11">
        <f t="shared" si="143"/>
        <v>1001</v>
      </c>
      <c r="DY97" s="41">
        <v>2</v>
      </c>
    </row>
    <row r="98" spans="1:129" x14ac:dyDescent="0.35">
      <c r="A98" s="125">
        <v>95</v>
      </c>
      <c r="B98" s="125">
        <v>1</v>
      </c>
      <c r="C98" s="125">
        <v>6</v>
      </c>
      <c r="D98" s="125">
        <v>37</v>
      </c>
      <c r="E98" s="125" t="s">
        <v>1012</v>
      </c>
      <c r="F98" s="84" t="s">
        <v>1056</v>
      </c>
      <c r="G98" s="392" t="s">
        <v>1014</v>
      </c>
      <c r="H98" s="84" t="s">
        <v>1057</v>
      </c>
      <c r="I98" s="392" t="s">
        <v>1016</v>
      </c>
      <c r="K98" s="129">
        <v>80</v>
      </c>
      <c r="L98" s="125">
        <v>10</v>
      </c>
      <c r="M98" s="397">
        <f t="shared" ca="1" si="147"/>
        <v>1</v>
      </c>
      <c r="N98" s="397" t="str">
        <f t="shared" ca="1" si="148"/>
        <v>1|8|50,1|2|100000</v>
      </c>
      <c r="O98" s="397">
        <f t="shared" ca="1" si="149"/>
        <v>0</v>
      </c>
      <c r="P98" s="397">
        <f t="shared" ca="1" si="150"/>
        <v>0</v>
      </c>
      <c r="Q98" s="397">
        <f t="shared" ca="1" si="151"/>
        <v>0</v>
      </c>
      <c r="R98" s="397">
        <f t="shared" ca="1" si="152"/>
        <v>0</v>
      </c>
      <c r="S98" s="397">
        <f t="shared" ca="1" si="153"/>
        <v>0</v>
      </c>
      <c r="T98" s="397">
        <f t="shared" ca="1" si="154"/>
        <v>0</v>
      </c>
      <c r="U98" s="397">
        <f t="shared" ca="1" si="155"/>
        <v>0</v>
      </c>
      <c r="V98" s="397">
        <f t="shared" ca="1" si="156"/>
        <v>0</v>
      </c>
      <c r="W98" s="397">
        <f t="shared" ca="1" si="157"/>
        <v>0</v>
      </c>
      <c r="X98" s="397">
        <f t="shared" ca="1" si="158"/>
        <v>0</v>
      </c>
      <c r="Y98" s="397">
        <f t="shared" ca="1" si="159"/>
        <v>0</v>
      </c>
      <c r="Z98" s="397">
        <f t="shared" ca="1" si="160"/>
        <v>0</v>
      </c>
      <c r="AA98" s="397">
        <f t="shared" ca="1" si="161"/>
        <v>0</v>
      </c>
      <c r="AB98" s="397">
        <f t="shared" ca="1" si="162"/>
        <v>0</v>
      </c>
      <c r="AC98" s="397">
        <f t="shared" ca="1" si="163"/>
        <v>0</v>
      </c>
      <c r="AD98" s="397">
        <f t="shared" ca="1" si="164"/>
        <v>0</v>
      </c>
      <c r="AE98" s="397">
        <f t="shared" ca="1" si="165"/>
        <v>0</v>
      </c>
      <c r="AF98" s="397">
        <f t="shared" ca="1" si="166"/>
        <v>0</v>
      </c>
      <c r="AG98" s="397">
        <f t="shared" ca="1" si="167"/>
        <v>0</v>
      </c>
      <c r="AH98" s="397">
        <f t="shared" ca="1" si="168"/>
        <v>0</v>
      </c>
      <c r="AI98" s="397">
        <f t="shared" ca="1" si="169"/>
        <v>0</v>
      </c>
      <c r="AJ98" s="397">
        <f t="shared" ca="1" si="170"/>
        <v>0</v>
      </c>
      <c r="AK98" s="397">
        <f t="shared" ca="1" si="171"/>
        <v>0</v>
      </c>
      <c r="AL98" s="397">
        <f t="shared" ca="1" si="172"/>
        <v>0</v>
      </c>
      <c r="AM98" s="397">
        <f t="shared" ca="1" si="173"/>
        <v>0</v>
      </c>
      <c r="AN98" s="397">
        <f t="shared" ca="1" si="174"/>
        <v>0</v>
      </c>
      <c r="AO98" s="397">
        <f t="shared" ca="1" si="175"/>
        <v>0</v>
      </c>
      <c r="AP98" s="397">
        <f t="shared" ca="1" si="176"/>
        <v>0</v>
      </c>
      <c r="AQ98" s="397">
        <f t="shared" ca="1" si="177"/>
        <v>0</v>
      </c>
      <c r="AR98" s="397">
        <f t="shared" ca="1" si="178"/>
        <v>0</v>
      </c>
      <c r="AS98" s="397">
        <f t="shared" ca="1" si="179"/>
        <v>0</v>
      </c>
      <c r="AT98" s="397">
        <f t="shared" ca="1" si="180"/>
        <v>0</v>
      </c>
      <c r="AU98" s="397">
        <f t="shared" ca="1" si="181"/>
        <v>0</v>
      </c>
      <c r="AV98" s="397">
        <f t="shared" ca="1" si="182"/>
        <v>0</v>
      </c>
      <c r="AW98" s="397">
        <f t="shared" ca="1" si="183"/>
        <v>0</v>
      </c>
      <c r="AX98" s="397">
        <f t="shared" ca="1" si="184"/>
        <v>0</v>
      </c>
      <c r="AY98" s="397">
        <f t="shared" ca="1" si="185"/>
        <v>0</v>
      </c>
      <c r="AZ98" s="397">
        <f t="shared" ca="1" si="186"/>
        <v>0</v>
      </c>
      <c r="BA98" s="397">
        <f t="shared" ca="1" si="187"/>
        <v>0</v>
      </c>
      <c r="BB98" s="397">
        <f t="shared" ca="1" si="188"/>
        <v>0</v>
      </c>
      <c r="BC98" s="397">
        <f t="shared" ca="1" si="189"/>
        <v>0</v>
      </c>
      <c r="BD98" s="397">
        <f t="shared" ca="1" si="190"/>
        <v>0</v>
      </c>
      <c r="BE98" s="397">
        <f t="shared" ca="1" si="191"/>
        <v>0</v>
      </c>
      <c r="BF98" s="397">
        <f t="shared" ca="1" si="192"/>
        <v>0</v>
      </c>
      <c r="BG98" s="397">
        <f t="shared" ca="1" si="193"/>
        <v>0</v>
      </c>
      <c r="BH98" s="397">
        <f t="shared" ca="1" si="194"/>
        <v>0</v>
      </c>
      <c r="BI98" s="397">
        <f t="shared" ca="1" si="195"/>
        <v>0</v>
      </c>
      <c r="BJ98" s="397">
        <f t="shared" ca="1" si="196"/>
        <v>0</v>
      </c>
      <c r="BK98" s="397">
        <f t="shared" ca="1" si="197"/>
        <v>0</v>
      </c>
      <c r="BL98" s="397">
        <f t="shared" ca="1" si="198"/>
        <v>0</v>
      </c>
      <c r="BM98" s="397">
        <f t="shared" ca="1" si="199"/>
        <v>0</v>
      </c>
      <c r="BN98" s="397">
        <f t="shared" ca="1" si="200"/>
        <v>0</v>
      </c>
      <c r="BO98" s="397">
        <f t="shared" ca="1" si="201"/>
        <v>0</v>
      </c>
      <c r="BP98" s="397">
        <f t="shared" ca="1" si="202"/>
        <v>0</v>
      </c>
      <c r="BQ98" s="397">
        <f t="shared" ca="1" si="203"/>
        <v>0</v>
      </c>
      <c r="BR98" s="397">
        <f t="shared" ca="1" si="204"/>
        <v>0</v>
      </c>
      <c r="BS98" s="397">
        <f t="shared" ca="1" si="205"/>
        <v>0</v>
      </c>
      <c r="BT98" s="397">
        <f t="shared" ca="1" si="206"/>
        <v>0</v>
      </c>
      <c r="BU98" s="397">
        <f t="shared" ca="1" si="207"/>
        <v>0</v>
      </c>
      <c r="BV98" s="397">
        <f t="shared" ca="1" si="208"/>
        <v>0</v>
      </c>
      <c r="BW98" s="397">
        <f t="shared" ca="1" si="209"/>
        <v>0</v>
      </c>
      <c r="BX98" s="397">
        <f t="shared" ca="1" si="210"/>
        <v>0</v>
      </c>
      <c r="BY98" s="397">
        <f t="shared" ca="1" si="211"/>
        <v>0</v>
      </c>
      <c r="BZ98" s="397">
        <f t="shared" ca="1" si="212"/>
        <v>0</v>
      </c>
      <c r="CA98" s="397">
        <f t="shared" ca="1" si="213"/>
        <v>0</v>
      </c>
      <c r="CB98" s="397">
        <f t="shared" ca="1" si="214"/>
        <v>0</v>
      </c>
      <c r="CC98" s="397">
        <f t="shared" ca="1" si="215"/>
        <v>0</v>
      </c>
      <c r="CD98" s="397">
        <f t="shared" ca="1" si="216"/>
        <v>0</v>
      </c>
      <c r="CE98" s="397">
        <f t="shared" ca="1" si="217"/>
        <v>0</v>
      </c>
      <c r="CF98" s="397">
        <f t="shared" ca="1" si="218"/>
        <v>0</v>
      </c>
      <c r="CG98" s="397">
        <f t="shared" ca="1" si="219"/>
        <v>0</v>
      </c>
      <c r="CH98" s="397">
        <f t="shared" ca="1" si="220"/>
        <v>0</v>
      </c>
      <c r="CI98" s="397">
        <f t="shared" ca="1" si="221"/>
        <v>0</v>
      </c>
      <c r="CJ98" s="397">
        <f t="shared" ca="1" si="222"/>
        <v>0</v>
      </c>
      <c r="CK98" s="397">
        <f t="shared" ca="1" si="223"/>
        <v>0</v>
      </c>
      <c r="CL98" s="397">
        <f t="shared" ca="1" si="224"/>
        <v>0</v>
      </c>
      <c r="CM98" s="397">
        <f t="shared" ca="1" si="225"/>
        <v>0</v>
      </c>
      <c r="CN98" s="397">
        <f t="shared" ca="1" si="226"/>
        <v>0</v>
      </c>
      <c r="CO98" s="397">
        <f t="shared" ca="1" si="227"/>
        <v>0</v>
      </c>
      <c r="CP98" s="397">
        <f t="shared" ca="1" si="228"/>
        <v>0</v>
      </c>
      <c r="CQ98" s="397">
        <f t="shared" ca="1" si="229"/>
        <v>0</v>
      </c>
      <c r="CR98" s="397">
        <f t="shared" ca="1" si="230"/>
        <v>0</v>
      </c>
      <c r="CS98" s="397">
        <f t="shared" ca="1" si="231"/>
        <v>0</v>
      </c>
      <c r="CT98" s="397">
        <f t="shared" ca="1" si="232"/>
        <v>0</v>
      </c>
      <c r="CU98" s="397">
        <f t="shared" ca="1" si="233"/>
        <v>0</v>
      </c>
      <c r="CV98" s="397">
        <f t="shared" ca="1" si="234"/>
        <v>0</v>
      </c>
      <c r="CW98" s="397">
        <f t="shared" ca="1" si="235"/>
        <v>0</v>
      </c>
      <c r="CX98" s="397">
        <f t="shared" ca="1" si="236"/>
        <v>0</v>
      </c>
      <c r="CY98" s="397">
        <f t="shared" ca="1" si="237"/>
        <v>0</v>
      </c>
      <c r="CZ98" s="397">
        <f t="shared" ca="1" si="238"/>
        <v>0</v>
      </c>
      <c r="DA98" s="397">
        <f t="shared" ca="1" si="239"/>
        <v>0</v>
      </c>
      <c r="DB98" s="397">
        <f t="shared" ca="1" si="240"/>
        <v>0</v>
      </c>
      <c r="DC98" s="397">
        <f t="shared" ca="1" si="241"/>
        <v>0</v>
      </c>
      <c r="DD98" s="397">
        <f t="shared" ca="1" si="242"/>
        <v>0</v>
      </c>
      <c r="DE98" s="397">
        <f t="shared" ca="1" si="243"/>
        <v>0</v>
      </c>
      <c r="DF98" s="397">
        <f t="shared" ca="1" si="244"/>
        <v>0</v>
      </c>
      <c r="DG98" s="397">
        <f t="shared" ca="1" si="245"/>
        <v>0</v>
      </c>
      <c r="DH98" s="397">
        <f t="shared" ca="1" si="246"/>
        <v>0</v>
      </c>
      <c r="DJ98" s="125" t="str">
        <f t="shared" ref="DJ98:DK98" si="269">DJ96</f>
        <v>KR</v>
      </c>
      <c r="DK98" s="125" t="str">
        <f t="shared" si="269"/>
        <v>LA</v>
      </c>
      <c r="DN98" s="84" t="s">
        <v>1017</v>
      </c>
      <c r="DR98" s="40" t="s">
        <v>1545</v>
      </c>
      <c r="DS98" s="11">
        <f t="shared" si="140"/>
        <v>1</v>
      </c>
      <c r="DT98" s="11">
        <f t="shared" si="141"/>
        <v>8</v>
      </c>
      <c r="DU98" s="41">
        <v>1</v>
      </c>
      <c r="DV98" s="40" t="s">
        <v>412</v>
      </c>
      <c r="DW98" s="11">
        <f t="shared" si="142"/>
        <v>2</v>
      </c>
      <c r="DX98" s="11">
        <f t="shared" si="143"/>
        <v>1001</v>
      </c>
      <c r="DY98" s="41">
        <v>2</v>
      </c>
    </row>
    <row r="99" spans="1:129" x14ac:dyDescent="0.35">
      <c r="A99" s="125">
        <v>96</v>
      </c>
      <c r="B99" s="125">
        <v>1</v>
      </c>
      <c r="C99" s="125">
        <v>6</v>
      </c>
      <c r="D99" s="125">
        <v>37</v>
      </c>
      <c r="E99" s="125" t="s">
        <v>1012</v>
      </c>
      <c r="F99" s="84" t="s">
        <v>1058</v>
      </c>
      <c r="G99" s="392" t="s">
        <v>1014</v>
      </c>
      <c r="H99" s="84" t="s">
        <v>1059</v>
      </c>
      <c r="I99" s="392" t="s">
        <v>1016</v>
      </c>
      <c r="K99" s="129">
        <v>81</v>
      </c>
      <c r="L99" s="125">
        <v>10</v>
      </c>
      <c r="M99" s="397">
        <f t="shared" ca="1" si="147"/>
        <v>1</v>
      </c>
      <c r="N99" s="397" t="str">
        <f t="shared" ca="1" si="148"/>
        <v>1|8|50,1|1|10</v>
      </c>
      <c r="O99" s="397">
        <f t="shared" ca="1" si="149"/>
        <v>0</v>
      </c>
      <c r="P99" s="397">
        <f t="shared" ca="1" si="150"/>
        <v>0</v>
      </c>
      <c r="Q99" s="397">
        <f t="shared" ca="1" si="151"/>
        <v>0</v>
      </c>
      <c r="R99" s="397">
        <f t="shared" ca="1" si="152"/>
        <v>0</v>
      </c>
      <c r="S99" s="397">
        <f t="shared" ca="1" si="153"/>
        <v>0</v>
      </c>
      <c r="T99" s="397">
        <f t="shared" ca="1" si="154"/>
        <v>0</v>
      </c>
      <c r="U99" s="397">
        <f t="shared" ca="1" si="155"/>
        <v>0</v>
      </c>
      <c r="V99" s="397">
        <f t="shared" ca="1" si="156"/>
        <v>0</v>
      </c>
      <c r="W99" s="397">
        <f t="shared" ca="1" si="157"/>
        <v>0</v>
      </c>
      <c r="X99" s="397">
        <f t="shared" ca="1" si="158"/>
        <v>0</v>
      </c>
      <c r="Y99" s="397">
        <f t="shared" ca="1" si="159"/>
        <v>0</v>
      </c>
      <c r="Z99" s="397">
        <f t="shared" ca="1" si="160"/>
        <v>0</v>
      </c>
      <c r="AA99" s="397">
        <f t="shared" ca="1" si="161"/>
        <v>0</v>
      </c>
      <c r="AB99" s="397">
        <f t="shared" ca="1" si="162"/>
        <v>0</v>
      </c>
      <c r="AC99" s="397">
        <f t="shared" ca="1" si="163"/>
        <v>0</v>
      </c>
      <c r="AD99" s="397">
        <f t="shared" ca="1" si="164"/>
        <v>0</v>
      </c>
      <c r="AE99" s="397">
        <f t="shared" ca="1" si="165"/>
        <v>0</v>
      </c>
      <c r="AF99" s="397">
        <f t="shared" ca="1" si="166"/>
        <v>0</v>
      </c>
      <c r="AG99" s="397">
        <f t="shared" ca="1" si="167"/>
        <v>0</v>
      </c>
      <c r="AH99" s="397">
        <f t="shared" ca="1" si="168"/>
        <v>0</v>
      </c>
      <c r="AI99" s="397">
        <f t="shared" ca="1" si="169"/>
        <v>0</v>
      </c>
      <c r="AJ99" s="397">
        <f t="shared" ca="1" si="170"/>
        <v>0</v>
      </c>
      <c r="AK99" s="397">
        <f t="shared" ca="1" si="171"/>
        <v>0</v>
      </c>
      <c r="AL99" s="397">
        <f t="shared" ca="1" si="172"/>
        <v>0</v>
      </c>
      <c r="AM99" s="397">
        <f t="shared" ca="1" si="173"/>
        <v>0</v>
      </c>
      <c r="AN99" s="397">
        <f t="shared" ca="1" si="174"/>
        <v>0</v>
      </c>
      <c r="AO99" s="397">
        <f t="shared" ca="1" si="175"/>
        <v>0</v>
      </c>
      <c r="AP99" s="397">
        <f t="shared" ca="1" si="176"/>
        <v>0</v>
      </c>
      <c r="AQ99" s="397">
        <f t="shared" ca="1" si="177"/>
        <v>0</v>
      </c>
      <c r="AR99" s="397">
        <f t="shared" ca="1" si="178"/>
        <v>0</v>
      </c>
      <c r="AS99" s="397">
        <f t="shared" ca="1" si="179"/>
        <v>0</v>
      </c>
      <c r="AT99" s="397">
        <f t="shared" ca="1" si="180"/>
        <v>0</v>
      </c>
      <c r="AU99" s="397">
        <f t="shared" ca="1" si="181"/>
        <v>0</v>
      </c>
      <c r="AV99" s="397">
        <f t="shared" ca="1" si="182"/>
        <v>0</v>
      </c>
      <c r="AW99" s="397">
        <f t="shared" ca="1" si="183"/>
        <v>0</v>
      </c>
      <c r="AX99" s="397">
        <f t="shared" ca="1" si="184"/>
        <v>0</v>
      </c>
      <c r="AY99" s="397">
        <f t="shared" ca="1" si="185"/>
        <v>0</v>
      </c>
      <c r="AZ99" s="397">
        <f t="shared" ca="1" si="186"/>
        <v>0</v>
      </c>
      <c r="BA99" s="397">
        <f t="shared" ca="1" si="187"/>
        <v>0</v>
      </c>
      <c r="BB99" s="397">
        <f t="shared" ca="1" si="188"/>
        <v>0</v>
      </c>
      <c r="BC99" s="397">
        <f t="shared" ca="1" si="189"/>
        <v>0</v>
      </c>
      <c r="BD99" s="397">
        <f t="shared" ca="1" si="190"/>
        <v>0</v>
      </c>
      <c r="BE99" s="397">
        <f t="shared" ca="1" si="191"/>
        <v>0</v>
      </c>
      <c r="BF99" s="397">
        <f t="shared" ca="1" si="192"/>
        <v>0</v>
      </c>
      <c r="BG99" s="397">
        <f t="shared" ca="1" si="193"/>
        <v>0</v>
      </c>
      <c r="BH99" s="397">
        <f t="shared" ca="1" si="194"/>
        <v>0</v>
      </c>
      <c r="BI99" s="397">
        <f t="shared" ca="1" si="195"/>
        <v>0</v>
      </c>
      <c r="BJ99" s="397">
        <f t="shared" ca="1" si="196"/>
        <v>0</v>
      </c>
      <c r="BK99" s="397">
        <f t="shared" ca="1" si="197"/>
        <v>0</v>
      </c>
      <c r="BL99" s="397">
        <f t="shared" ca="1" si="198"/>
        <v>0</v>
      </c>
      <c r="BM99" s="397">
        <f t="shared" ca="1" si="199"/>
        <v>0</v>
      </c>
      <c r="BN99" s="397">
        <f t="shared" ca="1" si="200"/>
        <v>0</v>
      </c>
      <c r="BO99" s="397">
        <f t="shared" ca="1" si="201"/>
        <v>0</v>
      </c>
      <c r="BP99" s="397">
        <f t="shared" ca="1" si="202"/>
        <v>0</v>
      </c>
      <c r="BQ99" s="397">
        <f t="shared" ca="1" si="203"/>
        <v>0</v>
      </c>
      <c r="BR99" s="397">
        <f t="shared" ca="1" si="204"/>
        <v>0</v>
      </c>
      <c r="BS99" s="397">
        <f t="shared" ca="1" si="205"/>
        <v>0</v>
      </c>
      <c r="BT99" s="397">
        <f t="shared" ca="1" si="206"/>
        <v>0</v>
      </c>
      <c r="BU99" s="397">
        <f t="shared" ca="1" si="207"/>
        <v>0</v>
      </c>
      <c r="BV99" s="397">
        <f t="shared" ca="1" si="208"/>
        <v>0</v>
      </c>
      <c r="BW99" s="397">
        <f t="shared" ca="1" si="209"/>
        <v>0</v>
      </c>
      <c r="BX99" s="397">
        <f t="shared" ca="1" si="210"/>
        <v>0</v>
      </c>
      <c r="BY99" s="397">
        <f t="shared" ca="1" si="211"/>
        <v>0</v>
      </c>
      <c r="BZ99" s="397">
        <f t="shared" ca="1" si="212"/>
        <v>0</v>
      </c>
      <c r="CA99" s="397">
        <f t="shared" ca="1" si="213"/>
        <v>0</v>
      </c>
      <c r="CB99" s="397">
        <f t="shared" ca="1" si="214"/>
        <v>0</v>
      </c>
      <c r="CC99" s="397">
        <f t="shared" ca="1" si="215"/>
        <v>0</v>
      </c>
      <c r="CD99" s="397">
        <f t="shared" ca="1" si="216"/>
        <v>0</v>
      </c>
      <c r="CE99" s="397">
        <f t="shared" ca="1" si="217"/>
        <v>0</v>
      </c>
      <c r="CF99" s="397">
        <f t="shared" ca="1" si="218"/>
        <v>0</v>
      </c>
      <c r="CG99" s="397">
        <f t="shared" ca="1" si="219"/>
        <v>0</v>
      </c>
      <c r="CH99" s="397">
        <f t="shared" ca="1" si="220"/>
        <v>0</v>
      </c>
      <c r="CI99" s="397">
        <f t="shared" ca="1" si="221"/>
        <v>0</v>
      </c>
      <c r="CJ99" s="397">
        <f t="shared" ca="1" si="222"/>
        <v>0</v>
      </c>
      <c r="CK99" s="397">
        <f t="shared" ca="1" si="223"/>
        <v>0</v>
      </c>
      <c r="CL99" s="397">
        <f t="shared" ca="1" si="224"/>
        <v>0</v>
      </c>
      <c r="CM99" s="397">
        <f t="shared" ca="1" si="225"/>
        <v>0</v>
      </c>
      <c r="CN99" s="397">
        <f t="shared" ca="1" si="226"/>
        <v>0</v>
      </c>
      <c r="CO99" s="397">
        <f t="shared" ca="1" si="227"/>
        <v>0</v>
      </c>
      <c r="CP99" s="397">
        <f t="shared" ca="1" si="228"/>
        <v>0</v>
      </c>
      <c r="CQ99" s="397">
        <f t="shared" ca="1" si="229"/>
        <v>0</v>
      </c>
      <c r="CR99" s="397">
        <f t="shared" ca="1" si="230"/>
        <v>0</v>
      </c>
      <c r="CS99" s="397">
        <f t="shared" ca="1" si="231"/>
        <v>0</v>
      </c>
      <c r="CT99" s="397">
        <f t="shared" ca="1" si="232"/>
        <v>0</v>
      </c>
      <c r="CU99" s="397">
        <f t="shared" ca="1" si="233"/>
        <v>0</v>
      </c>
      <c r="CV99" s="397">
        <f t="shared" ca="1" si="234"/>
        <v>0</v>
      </c>
      <c r="CW99" s="397">
        <f t="shared" ca="1" si="235"/>
        <v>0</v>
      </c>
      <c r="CX99" s="397">
        <f t="shared" ca="1" si="236"/>
        <v>0</v>
      </c>
      <c r="CY99" s="397">
        <f t="shared" ca="1" si="237"/>
        <v>0</v>
      </c>
      <c r="CZ99" s="397">
        <f t="shared" ca="1" si="238"/>
        <v>0</v>
      </c>
      <c r="DA99" s="397">
        <f t="shared" ca="1" si="239"/>
        <v>0</v>
      </c>
      <c r="DB99" s="397">
        <f t="shared" ca="1" si="240"/>
        <v>0</v>
      </c>
      <c r="DC99" s="397">
        <f t="shared" ca="1" si="241"/>
        <v>0</v>
      </c>
      <c r="DD99" s="397">
        <f t="shared" ca="1" si="242"/>
        <v>0</v>
      </c>
      <c r="DE99" s="397">
        <f t="shared" ca="1" si="243"/>
        <v>0</v>
      </c>
      <c r="DF99" s="397">
        <f t="shared" ca="1" si="244"/>
        <v>0</v>
      </c>
      <c r="DG99" s="397">
        <f t="shared" ca="1" si="245"/>
        <v>0</v>
      </c>
      <c r="DH99" s="397">
        <f t="shared" ca="1" si="246"/>
        <v>0</v>
      </c>
      <c r="DJ99" s="125" t="str">
        <f t="shared" ref="DJ99:DK99" si="270">DJ97</f>
        <v>LC</v>
      </c>
      <c r="DK99" s="125" t="str">
        <f t="shared" si="270"/>
        <v>LL</v>
      </c>
      <c r="DN99" s="84" t="s">
        <v>1017</v>
      </c>
      <c r="DR99" s="40" t="s">
        <v>1543</v>
      </c>
      <c r="DS99" s="11">
        <f t="shared" si="140"/>
        <v>1</v>
      </c>
      <c r="DT99" s="11">
        <f t="shared" si="141"/>
        <v>8</v>
      </c>
      <c r="DU99" s="41">
        <v>1</v>
      </c>
      <c r="DV99" s="40" t="s">
        <v>412</v>
      </c>
      <c r="DW99" s="11">
        <f t="shared" si="142"/>
        <v>2</v>
      </c>
      <c r="DX99" s="11">
        <f t="shared" si="143"/>
        <v>1001</v>
      </c>
      <c r="DY99" s="41">
        <v>2</v>
      </c>
    </row>
    <row r="100" spans="1:129" x14ac:dyDescent="0.35">
      <c r="A100" s="125">
        <v>97</v>
      </c>
      <c r="B100" s="125">
        <v>1</v>
      </c>
      <c r="C100" s="125">
        <v>6</v>
      </c>
      <c r="D100" s="125">
        <v>37</v>
      </c>
      <c r="E100" s="125" t="s">
        <v>1012</v>
      </c>
      <c r="F100" s="84" t="s">
        <v>1060</v>
      </c>
      <c r="G100" s="392" t="s">
        <v>1014</v>
      </c>
      <c r="H100" s="84" t="s">
        <v>1061</v>
      </c>
      <c r="I100" s="392" t="s">
        <v>1016</v>
      </c>
      <c r="K100" s="129">
        <v>82</v>
      </c>
      <c r="L100" s="125">
        <v>10</v>
      </c>
      <c r="M100" s="397">
        <f t="shared" ca="1" si="147"/>
        <v>1</v>
      </c>
      <c r="N100" s="397" t="str">
        <f t="shared" ca="1" si="148"/>
        <v>1|8|50,1|2|100000</v>
      </c>
      <c r="O100" s="397">
        <f t="shared" ca="1" si="149"/>
        <v>0</v>
      </c>
      <c r="P100" s="397">
        <f t="shared" ca="1" si="150"/>
        <v>0</v>
      </c>
      <c r="Q100" s="397">
        <f t="shared" ca="1" si="151"/>
        <v>0</v>
      </c>
      <c r="R100" s="397">
        <f t="shared" ca="1" si="152"/>
        <v>0</v>
      </c>
      <c r="S100" s="397">
        <f t="shared" ca="1" si="153"/>
        <v>0</v>
      </c>
      <c r="T100" s="397">
        <f t="shared" ca="1" si="154"/>
        <v>0</v>
      </c>
      <c r="U100" s="397">
        <f t="shared" ca="1" si="155"/>
        <v>0</v>
      </c>
      <c r="V100" s="397">
        <f t="shared" ca="1" si="156"/>
        <v>0</v>
      </c>
      <c r="W100" s="397">
        <f t="shared" ca="1" si="157"/>
        <v>0</v>
      </c>
      <c r="X100" s="397">
        <f t="shared" ca="1" si="158"/>
        <v>0</v>
      </c>
      <c r="Y100" s="397">
        <f t="shared" ca="1" si="159"/>
        <v>0</v>
      </c>
      <c r="Z100" s="397">
        <f t="shared" ca="1" si="160"/>
        <v>0</v>
      </c>
      <c r="AA100" s="397">
        <f t="shared" ca="1" si="161"/>
        <v>0</v>
      </c>
      <c r="AB100" s="397">
        <f t="shared" ca="1" si="162"/>
        <v>0</v>
      </c>
      <c r="AC100" s="397">
        <f t="shared" ca="1" si="163"/>
        <v>0</v>
      </c>
      <c r="AD100" s="397">
        <f t="shared" ca="1" si="164"/>
        <v>0</v>
      </c>
      <c r="AE100" s="397">
        <f t="shared" ca="1" si="165"/>
        <v>0</v>
      </c>
      <c r="AF100" s="397">
        <f t="shared" ca="1" si="166"/>
        <v>0</v>
      </c>
      <c r="AG100" s="397">
        <f t="shared" ca="1" si="167"/>
        <v>0</v>
      </c>
      <c r="AH100" s="397">
        <f t="shared" ca="1" si="168"/>
        <v>0</v>
      </c>
      <c r="AI100" s="397">
        <f t="shared" ca="1" si="169"/>
        <v>0</v>
      </c>
      <c r="AJ100" s="397">
        <f t="shared" ca="1" si="170"/>
        <v>0</v>
      </c>
      <c r="AK100" s="397">
        <f t="shared" ca="1" si="171"/>
        <v>0</v>
      </c>
      <c r="AL100" s="397">
        <f t="shared" ca="1" si="172"/>
        <v>0</v>
      </c>
      <c r="AM100" s="397">
        <f t="shared" ca="1" si="173"/>
        <v>0</v>
      </c>
      <c r="AN100" s="397">
        <f t="shared" ca="1" si="174"/>
        <v>0</v>
      </c>
      <c r="AO100" s="397">
        <f t="shared" ca="1" si="175"/>
        <v>0</v>
      </c>
      <c r="AP100" s="397">
        <f t="shared" ca="1" si="176"/>
        <v>0</v>
      </c>
      <c r="AQ100" s="397">
        <f t="shared" ca="1" si="177"/>
        <v>0</v>
      </c>
      <c r="AR100" s="397">
        <f t="shared" ca="1" si="178"/>
        <v>0</v>
      </c>
      <c r="AS100" s="397">
        <f t="shared" ca="1" si="179"/>
        <v>0</v>
      </c>
      <c r="AT100" s="397">
        <f t="shared" ca="1" si="180"/>
        <v>0</v>
      </c>
      <c r="AU100" s="397">
        <f t="shared" ca="1" si="181"/>
        <v>0</v>
      </c>
      <c r="AV100" s="397">
        <f t="shared" ca="1" si="182"/>
        <v>0</v>
      </c>
      <c r="AW100" s="397">
        <f t="shared" ca="1" si="183"/>
        <v>0</v>
      </c>
      <c r="AX100" s="397">
        <f t="shared" ca="1" si="184"/>
        <v>0</v>
      </c>
      <c r="AY100" s="397">
        <f t="shared" ca="1" si="185"/>
        <v>0</v>
      </c>
      <c r="AZ100" s="397">
        <f t="shared" ca="1" si="186"/>
        <v>0</v>
      </c>
      <c r="BA100" s="397">
        <f t="shared" ca="1" si="187"/>
        <v>0</v>
      </c>
      <c r="BB100" s="397">
        <f t="shared" ca="1" si="188"/>
        <v>0</v>
      </c>
      <c r="BC100" s="397">
        <f t="shared" ca="1" si="189"/>
        <v>0</v>
      </c>
      <c r="BD100" s="397">
        <f t="shared" ca="1" si="190"/>
        <v>0</v>
      </c>
      <c r="BE100" s="397">
        <f t="shared" ca="1" si="191"/>
        <v>0</v>
      </c>
      <c r="BF100" s="397">
        <f t="shared" ca="1" si="192"/>
        <v>0</v>
      </c>
      <c r="BG100" s="397">
        <f t="shared" ca="1" si="193"/>
        <v>0</v>
      </c>
      <c r="BH100" s="397">
        <f t="shared" ca="1" si="194"/>
        <v>0</v>
      </c>
      <c r="BI100" s="397">
        <f t="shared" ca="1" si="195"/>
        <v>0</v>
      </c>
      <c r="BJ100" s="397">
        <f t="shared" ca="1" si="196"/>
        <v>0</v>
      </c>
      <c r="BK100" s="397">
        <f t="shared" ca="1" si="197"/>
        <v>0</v>
      </c>
      <c r="BL100" s="397">
        <f t="shared" ca="1" si="198"/>
        <v>0</v>
      </c>
      <c r="BM100" s="397">
        <f t="shared" ca="1" si="199"/>
        <v>0</v>
      </c>
      <c r="BN100" s="397">
        <f t="shared" ca="1" si="200"/>
        <v>0</v>
      </c>
      <c r="BO100" s="397">
        <f t="shared" ca="1" si="201"/>
        <v>0</v>
      </c>
      <c r="BP100" s="397">
        <f t="shared" ca="1" si="202"/>
        <v>0</v>
      </c>
      <c r="BQ100" s="397">
        <f t="shared" ca="1" si="203"/>
        <v>0</v>
      </c>
      <c r="BR100" s="397">
        <f t="shared" ca="1" si="204"/>
        <v>0</v>
      </c>
      <c r="BS100" s="397">
        <f t="shared" ca="1" si="205"/>
        <v>0</v>
      </c>
      <c r="BT100" s="397">
        <f t="shared" ca="1" si="206"/>
        <v>0</v>
      </c>
      <c r="BU100" s="397">
        <f t="shared" ca="1" si="207"/>
        <v>0</v>
      </c>
      <c r="BV100" s="397">
        <f t="shared" ca="1" si="208"/>
        <v>0</v>
      </c>
      <c r="BW100" s="397">
        <f t="shared" ca="1" si="209"/>
        <v>0</v>
      </c>
      <c r="BX100" s="397">
        <f t="shared" ca="1" si="210"/>
        <v>0</v>
      </c>
      <c r="BY100" s="397">
        <f t="shared" ca="1" si="211"/>
        <v>0</v>
      </c>
      <c r="BZ100" s="397">
        <f t="shared" ca="1" si="212"/>
        <v>0</v>
      </c>
      <c r="CA100" s="397">
        <f t="shared" ca="1" si="213"/>
        <v>0</v>
      </c>
      <c r="CB100" s="397">
        <f t="shared" ca="1" si="214"/>
        <v>0</v>
      </c>
      <c r="CC100" s="397">
        <f t="shared" ca="1" si="215"/>
        <v>0</v>
      </c>
      <c r="CD100" s="397">
        <f t="shared" ca="1" si="216"/>
        <v>0</v>
      </c>
      <c r="CE100" s="397">
        <f t="shared" ca="1" si="217"/>
        <v>0</v>
      </c>
      <c r="CF100" s="397">
        <f t="shared" ca="1" si="218"/>
        <v>0</v>
      </c>
      <c r="CG100" s="397">
        <f t="shared" ca="1" si="219"/>
        <v>0</v>
      </c>
      <c r="CH100" s="397">
        <f t="shared" ca="1" si="220"/>
        <v>0</v>
      </c>
      <c r="CI100" s="397">
        <f t="shared" ca="1" si="221"/>
        <v>0</v>
      </c>
      <c r="CJ100" s="397">
        <f t="shared" ca="1" si="222"/>
        <v>0</v>
      </c>
      <c r="CK100" s="397">
        <f t="shared" ca="1" si="223"/>
        <v>0</v>
      </c>
      <c r="CL100" s="397">
        <f t="shared" ca="1" si="224"/>
        <v>0</v>
      </c>
      <c r="CM100" s="397">
        <f t="shared" ca="1" si="225"/>
        <v>0</v>
      </c>
      <c r="CN100" s="397">
        <f t="shared" ca="1" si="226"/>
        <v>0</v>
      </c>
      <c r="CO100" s="397">
        <f t="shared" ca="1" si="227"/>
        <v>0</v>
      </c>
      <c r="CP100" s="397">
        <f t="shared" ca="1" si="228"/>
        <v>0</v>
      </c>
      <c r="CQ100" s="397">
        <f t="shared" ca="1" si="229"/>
        <v>0</v>
      </c>
      <c r="CR100" s="397">
        <f t="shared" ca="1" si="230"/>
        <v>0</v>
      </c>
      <c r="CS100" s="397">
        <f t="shared" ca="1" si="231"/>
        <v>0</v>
      </c>
      <c r="CT100" s="397">
        <f t="shared" ca="1" si="232"/>
        <v>0</v>
      </c>
      <c r="CU100" s="397">
        <f t="shared" ca="1" si="233"/>
        <v>0</v>
      </c>
      <c r="CV100" s="397">
        <f t="shared" ca="1" si="234"/>
        <v>0</v>
      </c>
      <c r="CW100" s="397">
        <f t="shared" ca="1" si="235"/>
        <v>0</v>
      </c>
      <c r="CX100" s="397">
        <f t="shared" ca="1" si="236"/>
        <v>0</v>
      </c>
      <c r="CY100" s="397">
        <f t="shared" ca="1" si="237"/>
        <v>0</v>
      </c>
      <c r="CZ100" s="397">
        <f t="shared" ca="1" si="238"/>
        <v>0</v>
      </c>
      <c r="DA100" s="397">
        <f t="shared" ca="1" si="239"/>
        <v>0</v>
      </c>
      <c r="DB100" s="397">
        <f t="shared" ca="1" si="240"/>
        <v>0</v>
      </c>
      <c r="DC100" s="397">
        <f t="shared" ca="1" si="241"/>
        <v>0</v>
      </c>
      <c r="DD100" s="397">
        <f t="shared" ca="1" si="242"/>
        <v>0</v>
      </c>
      <c r="DE100" s="397">
        <f t="shared" ca="1" si="243"/>
        <v>0</v>
      </c>
      <c r="DF100" s="397">
        <f t="shared" ca="1" si="244"/>
        <v>0</v>
      </c>
      <c r="DG100" s="397">
        <f t="shared" ca="1" si="245"/>
        <v>0</v>
      </c>
      <c r="DH100" s="397">
        <f t="shared" ca="1" si="246"/>
        <v>0</v>
      </c>
      <c r="DJ100" s="125" t="str">
        <f t="shared" ref="DJ100:DK100" si="271">DJ98</f>
        <v>KR</v>
      </c>
      <c r="DK100" s="125" t="str">
        <f t="shared" si="271"/>
        <v>LA</v>
      </c>
      <c r="DN100" s="84" t="s">
        <v>1017</v>
      </c>
      <c r="DR100" s="40" t="s">
        <v>1544</v>
      </c>
      <c r="DS100" s="11">
        <f t="shared" si="140"/>
        <v>1</v>
      </c>
      <c r="DT100" s="11">
        <f t="shared" si="141"/>
        <v>8</v>
      </c>
      <c r="DU100" s="41">
        <v>1</v>
      </c>
      <c r="DV100" s="40" t="s">
        <v>412</v>
      </c>
      <c r="DW100" s="11">
        <f t="shared" si="142"/>
        <v>2</v>
      </c>
      <c r="DX100" s="11">
        <f t="shared" si="143"/>
        <v>1001</v>
      </c>
      <c r="DY100" s="41">
        <v>2</v>
      </c>
    </row>
    <row r="101" spans="1:129" x14ac:dyDescent="0.35">
      <c r="A101" s="125">
        <v>98</v>
      </c>
      <c r="B101" s="125">
        <v>1</v>
      </c>
      <c r="C101" s="125">
        <v>6</v>
      </c>
      <c r="D101" s="125">
        <v>37</v>
      </c>
      <c r="E101" s="125" t="s">
        <v>1012</v>
      </c>
      <c r="F101" s="84" t="s">
        <v>1062</v>
      </c>
      <c r="G101" s="392" t="s">
        <v>1014</v>
      </c>
      <c r="H101" s="84" t="s">
        <v>1063</v>
      </c>
      <c r="I101" s="392" t="s">
        <v>1016</v>
      </c>
      <c r="K101" s="129">
        <v>83</v>
      </c>
      <c r="L101" s="125">
        <v>10</v>
      </c>
      <c r="M101" s="397">
        <f t="shared" ca="1" si="147"/>
        <v>1</v>
      </c>
      <c r="N101" s="397" t="str">
        <f t="shared" ca="1" si="148"/>
        <v>1|8|50,1|1|10</v>
      </c>
      <c r="O101" s="397">
        <f t="shared" ca="1" si="149"/>
        <v>0</v>
      </c>
      <c r="P101" s="397">
        <f t="shared" ca="1" si="150"/>
        <v>0</v>
      </c>
      <c r="Q101" s="397">
        <f t="shared" ca="1" si="151"/>
        <v>0</v>
      </c>
      <c r="R101" s="397">
        <f t="shared" ca="1" si="152"/>
        <v>0</v>
      </c>
      <c r="S101" s="397">
        <f t="shared" ca="1" si="153"/>
        <v>0</v>
      </c>
      <c r="T101" s="397">
        <f t="shared" ca="1" si="154"/>
        <v>0</v>
      </c>
      <c r="U101" s="397">
        <f t="shared" ca="1" si="155"/>
        <v>0</v>
      </c>
      <c r="V101" s="397">
        <f t="shared" ca="1" si="156"/>
        <v>0</v>
      </c>
      <c r="W101" s="397">
        <f t="shared" ca="1" si="157"/>
        <v>0</v>
      </c>
      <c r="X101" s="397">
        <f t="shared" ca="1" si="158"/>
        <v>0</v>
      </c>
      <c r="Y101" s="397">
        <f t="shared" ca="1" si="159"/>
        <v>0</v>
      </c>
      <c r="Z101" s="397">
        <f t="shared" ca="1" si="160"/>
        <v>0</v>
      </c>
      <c r="AA101" s="397">
        <f t="shared" ca="1" si="161"/>
        <v>0</v>
      </c>
      <c r="AB101" s="397">
        <f t="shared" ca="1" si="162"/>
        <v>0</v>
      </c>
      <c r="AC101" s="397">
        <f t="shared" ca="1" si="163"/>
        <v>0</v>
      </c>
      <c r="AD101" s="397">
        <f t="shared" ca="1" si="164"/>
        <v>0</v>
      </c>
      <c r="AE101" s="397">
        <f t="shared" ca="1" si="165"/>
        <v>0</v>
      </c>
      <c r="AF101" s="397">
        <f t="shared" ca="1" si="166"/>
        <v>0</v>
      </c>
      <c r="AG101" s="397">
        <f t="shared" ca="1" si="167"/>
        <v>0</v>
      </c>
      <c r="AH101" s="397">
        <f t="shared" ca="1" si="168"/>
        <v>0</v>
      </c>
      <c r="AI101" s="397">
        <f t="shared" ca="1" si="169"/>
        <v>0</v>
      </c>
      <c r="AJ101" s="397">
        <f t="shared" ca="1" si="170"/>
        <v>0</v>
      </c>
      <c r="AK101" s="397">
        <f t="shared" ca="1" si="171"/>
        <v>0</v>
      </c>
      <c r="AL101" s="397">
        <f t="shared" ca="1" si="172"/>
        <v>0</v>
      </c>
      <c r="AM101" s="397">
        <f t="shared" ca="1" si="173"/>
        <v>0</v>
      </c>
      <c r="AN101" s="397">
        <f t="shared" ca="1" si="174"/>
        <v>0</v>
      </c>
      <c r="AO101" s="397">
        <f t="shared" ca="1" si="175"/>
        <v>0</v>
      </c>
      <c r="AP101" s="397">
        <f t="shared" ca="1" si="176"/>
        <v>0</v>
      </c>
      <c r="AQ101" s="397">
        <f t="shared" ca="1" si="177"/>
        <v>0</v>
      </c>
      <c r="AR101" s="397">
        <f t="shared" ca="1" si="178"/>
        <v>0</v>
      </c>
      <c r="AS101" s="397">
        <f t="shared" ca="1" si="179"/>
        <v>0</v>
      </c>
      <c r="AT101" s="397">
        <f t="shared" ca="1" si="180"/>
        <v>0</v>
      </c>
      <c r="AU101" s="397">
        <f t="shared" ca="1" si="181"/>
        <v>0</v>
      </c>
      <c r="AV101" s="397">
        <f t="shared" ca="1" si="182"/>
        <v>0</v>
      </c>
      <c r="AW101" s="397">
        <f t="shared" ca="1" si="183"/>
        <v>0</v>
      </c>
      <c r="AX101" s="397">
        <f t="shared" ca="1" si="184"/>
        <v>0</v>
      </c>
      <c r="AY101" s="397">
        <f t="shared" ca="1" si="185"/>
        <v>0</v>
      </c>
      <c r="AZ101" s="397">
        <f t="shared" ca="1" si="186"/>
        <v>0</v>
      </c>
      <c r="BA101" s="397">
        <f t="shared" ca="1" si="187"/>
        <v>0</v>
      </c>
      <c r="BB101" s="397">
        <f t="shared" ca="1" si="188"/>
        <v>0</v>
      </c>
      <c r="BC101" s="397">
        <f t="shared" ca="1" si="189"/>
        <v>0</v>
      </c>
      <c r="BD101" s="397">
        <f t="shared" ca="1" si="190"/>
        <v>0</v>
      </c>
      <c r="BE101" s="397">
        <f t="shared" ca="1" si="191"/>
        <v>0</v>
      </c>
      <c r="BF101" s="397">
        <f t="shared" ca="1" si="192"/>
        <v>0</v>
      </c>
      <c r="BG101" s="397">
        <f t="shared" ca="1" si="193"/>
        <v>0</v>
      </c>
      <c r="BH101" s="397">
        <f t="shared" ca="1" si="194"/>
        <v>0</v>
      </c>
      <c r="BI101" s="397">
        <f t="shared" ca="1" si="195"/>
        <v>0</v>
      </c>
      <c r="BJ101" s="397">
        <f t="shared" ca="1" si="196"/>
        <v>0</v>
      </c>
      <c r="BK101" s="397">
        <f t="shared" ca="1" si="197"/>
        <v>0</v>
      </c>
      <c r="BL101" s="397">
        <f t="shared" ca="1" si="198"/>
        <v>0</v>
      </c>
      <c r="BM101" s="397">
        <f t="shared" ca="1" si="199"/>
        <v>0</v>
      </c>
      <c r="BN101" s="397">
        <f t="shared" ca="1" si="200"/>
        <v>0</v>
      </c>
      <c r="BO101" s="397">
        <f t="shared" ca="1" si="201"/>
        <v>0</v>
      </c>
      <c r="BP101" s="397">
        <f t="shared" ca="1" si="202"/>
        <v>0</v>
      </c>
      <c r="BQ101" s="397">
        <f t="shared" ca="1" si="203"/>
        <v>0</v>
      </c>
      <c r="BR101" s="397">
        <f t="shared" ca="1" si="204"/>
        <v>0</v>
      </c>
      <c r="BS101" s="397">
        <f t="shared" ca="1" si="205"/>
        <v>0</v>
      </c>
      <c r="BT101" s="397">
        <f t="shared" ca="1" si="206"/>
        <v>0</v>
      </c>
      <c r="BU101" s="397">
        <f t="shared" ca="1" si="207"/>
        <v>0</v>
      </c>
      <c r="BV101" s="397">
        <f t="shared" ca="1" si="208"/>
        <v>0</v>
      </c>
      <c r="BW101" s="397">
        <f t="shared" ca="1" si="209"/>
        <v>0</v>
      </c>
      <c r="BX101" s="397">
        <f t="shared" ca="1" si="210"/>
        <v>0</v>
      </c>
      <c r="BY101" s="397">
        <f t="shared" ca="1" si="211"/>
        <v>0</v>
      </c>
      <c r="BZ101" s="397">
        <f t="shared" ca="1" si="212"/>
        <v>0</v>
      </c>
      <c r="CA101" s="397">
        <f t="shared" ca="1" si="213"/>
        <v>0</v>
      </c>
      <c r="CB101" s="397">
        <f t="shared" ca="1" si="214"/>
        <v>0</v>
      </c>
      <c r="CC101" s="397">
        <f t="shared" ca="1" si="215"/>
        <v>0</v>
      </c>
      <c r="CD101" s="397">
        <f t="shared" ca="1" si="216"/>
        <v>0</v>
      </c>
      <c r="CE101" s="397">
        <f t="shared" ca="1" si="217"/>
        <v>0</v>
      </c>
      <c r="CF101" s="397">
        <f t="shared" ca="1" si="218"/>
        <v>0</v>
      </c>
      <c r="CG101" s="397">
        <f t="shared" ca="1" si="219"/>
        <v>0</v>
      </c>
      <c r="CH101" s="397">
        <f t="shared" ca="1" si="220"/>
        <v>0</v>
      </c>
      <c r="CI101" s="397">
        <f t="shared" ca="1" si="221"/>
        <v>0</v>
      </c>
      <c r="CJ101" s="397">
        <f t="shared" ca="1" si="222"/>
        <v>0</v>
      </c>
      <c r="CK101" s="397">
        <f t="shared" ca="1" si="223"/>
        <v>0</v>
      </c>
      <c r="CL101" s="397">
        <f t="shared" ca="1" si="224"/>
        <v>0</v>
      </c>
      <c r="CM101" s="397">
        <f t="shared" ca="1" si="225"/>
        <v>0</v>
      </c>
      <c r="CN101" s="397">
        <f t="shared" ca="1" si="226"/>
        <v>0</v>
      </c>
      <c r="CO101" s="397">
        <f t="shared" ca="1" si="227"/>
        <v>0</v>
      </c>
      <c r="CP101" s="397">
        <f t="shared" ca="1" si="228"/>
        <v>0</v>
      </c>
      <c r="CQ101" s="397">
        <f t="shared" ca="1" si="229"/>
        <v>0</v>
      </c>
      <c r="CR101" s="397">
        <f t="shared" ca="1" si="230"/>
        <v>0</v>
      </c>
      <c r="CS101" s="397">
        <f t="shared" ca="1" si="231"/>
        <v>0</v>
      </c>
      <c r="CT101" s="397">
        <f t="shared" ca="1" si="232"/>
        <v>0</v>
      </c>
      <c r="CU101" s="397">
        <f t="shared" ca="1" si="233"/>
        <v>0</v>
      </c>
      <c r="CV101" s="397">
        <f t="shared" ca="1" si="234"/>
        <v>0</v>
      </c>
      <c r="CW101" s="397">
        <f t="shared" ca="1" si="235"/>
        <v>0</v>
      </c>
      <c r="CX101" s="397">
        <f t="shared" ca="1" si="236"/>
        <v>0</v>
      </c>
      <c r="CY101" s="397">
        <f t="shared" ca="1" si="237"/>
        <v>0</v>
      </c>
      <c r="CZ101" s="397">
        <f t="shared" ca="1" si="238"/>
        <v>0</v>
      </c>
      <c r="DA101" s="397">
        <f t="shared" ca="1" si="239"/>
        <v>0</v>
      </c>
      <c r="DB101" s="397">
        <f t="shared" ca="1" si="240"/>
        <v>0</v>
      </c>
      <c r="DC101" s="397">
        <f t="shared" ca="1" si="241"/>
        <v>0</v>
      </c>
      <c r="DD101" s="397">
        <f t="shared" ca="1" si="242"/>
        <v>0</v>
      </c>
      <c r="DE101" s="397">
        <f t="shared" ca="1" si="243"/>
        <v>0</v>
      </c>
      <c r="DF101" s="397">
        <f t="shared" ca="1" si="244"/>
        <v>0</v>
      </c>
      <c r="DG101" s="397">
        <f t="shared" ca="1" si="245"/>
        <v>0</v>
      </c>
      <c r="DH101" s="397">
        <f t="shared" ca="1" si="246"/>
        <v>0</v>
      </c>
      <c r="DJ101" s="125" t="str">
        <f t="shared" ref="DJ101:DK101" si="272">DJ99</f>
        <v>LC</v>
      </c>
      <c r="DK101" s="125" t="str">
        <f t="shared" si="272"/>
        <v>LL</v>
      </c>
      <c r="DN101" s="84" t="s">
        <v>1017</v>
      </c>
      <c r="DR101" s="40" t="s">
        <v>1545</v>
      </c>
      <c r="DS101" s="11">
        <f t="shared" si="140"/>
        <v>1</v>
      </c>
      <c r="DT101" s="11">
        <f t="shared" si="141"/>
        <v>8</v>
      </c>
      <c r="DU101" s="41">
        <v>1</v>
      </c>
      <c r="DV101" s="40" t="s">
        <v>412</v>
      </c>
      <c r="DW101" s="11">
        <f t="shared" si="142"/>
        <v>2</v>
      </c>
      <c r="DX101" s="11">
        <f t="shared" si="143"/>
        <v>1001</v>
      </c>
      <c r="DY101" s="41">
        <v>2</v>
      </c>
    </row>
    <row r="102" spans="1:129" x14ac:dyDescent="0.25">
      <c r="A102" s="125">
        <v>99</v>
      </c>
      <c r="B102" s="125">
        <v>1</v>
      </c>
      <c r="C102" s="125">
        <v>6</v>
      </c>
      <c r="D102" s="125">
        <v>38</v>
      </c>
      <c r="E102" s="125" t="s">
        <v>1064</v>
      </c>
      <c r="F102" s="84" t="s">
        <v>1065</v>
      </c>
      <c r="G102" s="392" t="s">
        <v>1066</v>
      </c>
      <c r="H102" s="84" t="s">
        <v>1067</v>
      </c>
      <c r="I102" s="392" t="s">
        <v>1068</v>
      </c>
      <c r="K102" s="125">
        <v>35</v>
      </c>
      <c r="M102" s="397">
        <f t="shared" ca="1" si="147"/>
        <v>2</v>
      </c>
      <c r="N102" s="397" t="str">
        <f t="shared" ca="1" si="148"/>
        <v>1|8|10,1|2|5000</v>
      </c>
      <c r="O102" s="397">
        <f t="shared" ca="1" si="149"/>
        <v>4</v>
      </c>
      <c r="P102" s="397" t="str">
        <f t="shared" ca="1" si="150"/>
        <v>1|8|10,1|2|10000</v>
      </c>
      <c r="Q102" s="397">
        <f t="shared" ca="1" si="151"/>
        <v>6</v>
      </c>
      <c r="R102" s="397" t="str">
        <f t="shared" ca="1" si="152"/>
        <v>1|8|10,1|2|15000</v>
      </c>
      <c r="S102" s="397">
        <f t="shared" ca="1" si="153"/>
        <v>8</v>
      </c>
      <c r="T102" s="397" t="str">
        <f t="shared" ca="1" si="154"/>
        <v>1|8|10,1|2|20000</v>
      </c>
      <c r="U102" s="397">
        <f t="shared" ca="1" si="155"/>
        <v>10</v>
      </c>
      <c r="V102" s="397" t="str">
        <f t="shared" ca="1" si="156"/>
        <v>1|8|10,1|2|25000</v>
      </c>
      <c r="W102" s="397">
        <f t="shared" ca="1" si="157"/>
        <v>12</v>
      </c>
      <c r="X102" s="397" t="str">
        <f t="shared" ca="1" si="158"/>
        <v>1|8|10,1|2|30000</v>
      </c>
      <c r="Y102" s="397">
        <f t="shared" ca="1" si="159"/>
        <v>14</v>
      </c>
      <c r="Z102" s="397" t="str">
        <f t="shared" ca="1" si="160"/>
        <v>1|8|10,1|2|35000</v>
      </c>
      <c r="AA102" s="397">
        <f t="shared" ca="1" si="161"/>
        <v>16</v>
      </c>
      <c r="AB102" s="397" t="str">
        <f t="shared" ca="1" si="162"/>
        <v>1|8|10,1|2|40000</v>
      </c>
      <c r="AC102" s="397">
        <f t="shared" ca="1" si="163"/>
        <v>18</v>
      </c>
      <c r="AD102" s="397" t="str">
        <f t="shared" ca="1" si="164"/>
        <v>1|8|10,1|2|45000</v>
      </c>
      <c r="AE102" s="397">
        <f t="shared" ca="1" si="165"/>
        <v>20</v>
      </c>
      <c r="AF102" s="397" t="str">
        <f t="shared" ca="1" si="166"/>
        <v>1|8|10,1|2|50000</v>
      </c>
      <c r="AG102" s="397">
        <f t="shared" ca="1" si="167"/>
        <v>22</v>
      </c>
      <c r="AH102" s="397" t="str">
        <f t="shared" ca="1" si="168"/>
        <v>1|8|10,1|2|55000</v>
      </c>
      <c r="AI102" s="397">
        <f t="shared" ca="1" si="169"/>
        <v>24</v>
      </c>
      <c r="AJ102" s="397" t="str">
        <f t="shared" ca="1" si="170"/>
        <v>1|8|10,1|2|60000</v>
      </c>
      <c r="AK102" s="397">
        <f t="shared" ca="1" si="171"/>
        <v>26</v>
      </c>
      <c r="AL102" s="397" t="str">
        <f t="shared" ca="1" si="172"/>
        <v>1|8|10,1|2|65000</v>
      </c>
      <c r="AM102" s="397">
        <f t="shared" ca="1" si="173"/>
        <v>28</v>
      </c>
      <c r="AN102" s="397" t="str">
        <f t="shared" ca="1" si="174"/>
        <v>1|8|10,1|2|70000</v>
      </c>
      <c r="AO102" s="397">
        <f t="shared" ca="1" si="175"/>
        <v>30</v>
      </c>
      <c r="AP102" s="397" t="str">
        <f t="shared" ca="1" si="176"/>
        <v>1|8|10,1|2|75000</v>
      </c>
      <c r="AQ102" s="397">
        <f t="shared" ca="1" si="177"/>
        <v>32</v>
      </c>
      <c r="AR102" s="397" t="str">
        <f t="shared" ca="1" si="178"/>
        <v>1|8|10,1|2|80000</v>
      </c>
      <c r="AS102" s="397">
        <f t="shared" ca="1" si="179"/>
        <v>34</v>
      </c>
      <c r="AT102" s="397" t="str">
        <f t="shared" ca="1" si="180"/>
        <v>1|8|10,1|2|85000</v>
      </c>
      <c r="AU102" s="397">
        <f t="shared" ca="1" si="181"/>
        <v>36</v>
      </c>
      <c r="AV102" s="397" t="str">
        <f t="shared" ca="1" si="182"/>
        <v>1|8|10,1|2|90000</v>
      </c>
      <c r="AW102" s="397">
        <f t="shared" ca="1" si="183"/>
        <v>38</v>
      </c>
      <c r="AX102" s="397" t="str">
        <f t="shared" ca="1" si="184"/>
        <v>1|8|10,1|2|95000</v>
      </c>
      <c r="AY102" s="397">
        <f t="shared" ca="1" si="185"/>
        <v>40</v>
      </c>
      <c r="AZ102" s="397" t="str">
        <f t="shared" ca="1" si="186"/>
        <v>1|8|10,1|2|100000</v>
      </c>
      <c r="BA102" s="397">
        <f t="shared" ca="1" si="187"/>
        <v>42</v>
      </c>
      <c r="BB102" s="397" t="str">
        <f t="shared" ca="1" si="188"/>
        <v>1|8|10,1|2|105000</v>
      </c>
      <c r="BC102" s="397">
        <f t="shared" ca="1" si="189"/>
        <v>44</v>
      </c>
      <c r="BD102" s="397" t="str">
        <f t="shared" ca="1" si="190"/>
        <v>1|8|10,1|2|110000</v>
      </c>
      <c r="BE102" s="397">
        <f t="shared" ca="1" si="191"/>
        <v>46</v>
      </c>
      <c r="BF102" s="397" t="str">
        <f t="shared" ca="1" si="192"/>
        <v>1|8|10,1|2|115000</v>
      </c>
      <c r="BG102" s="397">
        <f t="shared" ca="1" si="193"/>
        <v>48</v>
      </c>
      <c r="BH102" s="397" t="str">
        <f t="shared" ca="1" si="194"/>
        <v>1|8|10,1|2|120000</v>
      </c>
      <c r="BI102" s="397">
        <f t="shared" ca="1" si="195"/>
        <v>50</v>
      </c>
      <c r="BJ102" s="397" t="str">
        <f t="shared" ca="1" si="196"/>
        <v>1|8|10,1|2|125000</v>
      </c>
      <c r="BK102" s="397">
        <f t="shared" ca="1" si="197"/>
        <v>0</v>
      </c>
      <c r="BL102" s="397">
        <f t="shared" ca="1" si="198"/>
        <v>0</v>
      </c>
      <c r="BM102" s="397">
        <f t="shared" ca="1" si="199"/>
        <v>0</v>
      </c>
      <c r="BN102" s="397">
        <f t="shared" ca="1" si="200"/>
        <v>0</v>
      </c>
      <c r="BO102" s="397">
        <f t="shared" ca="1" si="201"/>
        <v>0</v>
      </c>
      <c r="BP102" s="397">
        <f t="shared" ca="1" si="202"/>
        <v>0</v>
      </c>
      <c r="BQ102" s="397">
        <f t="shared" ca="1" si="203"/>
        <v>0</v>
      </c>
      <c r="BR102" s="397">
        <f t="shared" ca="1" si="204"/>
        <v>0</v>
      </c>
      <c r="BS102" s="397">
        <f t="shared" ca="1" si="205"/>
        <v>0</v>
      </c>
      <c r="BT102" s="397">
        <f t="shared" ca="1" si="206"/>
        <v>0</v>
      </c>
      <c r="BU102" s="397">
        <f t="shared" ca="1" si="207"/>
        <v>0</v>
      </c>
      <c r="BV102" s="397">
        <f t="shared" ca="1" si="208"/>
        <v>0</v>
      </c>
      <c r="BW102" s="397">
        <f t="shared" ca="1" si="209"/>
        <v>0</v>
      </c>
      <c r="BX102" s="397">
        <f t="shared" ca="1" si="210"/>
        <v>0</v>
      </c>
      <c r="BY102" s="397">
        <f t="shared" ca="1" si="211"/>
        <v>0</v>
      </c>
      <c r="BZ102" s="397">
        <f t="shared" ca="1" si="212"/>
        <v>0</v>
      </c>
      <c r="CA102" s="397">
        <f t="shared" ca="1" si="213"/>
        <v>0</v>
      </c>
      <c r="CB102" s="397">
        <f t="shared" ca="1" si="214"/>
        <v>0</v>
      </c>
      <c r="CC102" s="397">
        <f t="shared" ca="1" si="215"/>
        <v>0</v>
      </c>
      <c r="CD102" s="397">
        <f t="shared" ca="1" si="216"/>
        <v>0</v>
      </c>
      <c r="CE102" s="397">
        <f t="shared" ca="1" si="217"/>
        <v>0</v>
      </c>
      <c r="CF102" s="397">
        <f t="shared" ca="1" si="218"/>
        <v>0</v>
      </c>
      <c r="CG102" s="397">
        <f t="shared" ca="1" si="219"/>
        <v>0</v>
      </c>
      <c r="CH102" s="397">
        <f t="shared" ca="1" si="220"/>
        <v>0</v>
      </c>
      <c r="CI102" s="397">
        <f t="shared" ca="1" si="221"/>
        <v>0</v>
      </c>
      <c r="CJ102" s="397">
        <f t="shared" ca="1" si="222"/>
        <v>0</v>
      </c>
      <c r="CK102" s="397">
        <f t="shared" ca="1" si="223"/>
        <v>0</v>
      </c>
      <c r="CL102" s="397">
        <f t="shared" ca="1" si="224"/>
        <v>0</v>
      </c>
      <c r="CM102" s="397">
        <f t="shared" ca="1" si="225"/>
        <v>0</v>
      </c>
      <c r="CN102" s="397">
        <f t="shared" ca="1" si="226"/>
        <v>0</v>
      </c>
      <c r="CO102" s="397">
        <f t="shared" ca="1" si="227"/>
        <v>0</v>
      </c>
      <c r="CP102" s="397">
        <f t="shared" ca="1" si="228"/>
        <v>0</v>
      </c>
      <c r="CQ102" s="397">
        <f t="shared" ca="1" si="229"/>
        <v>0</v>
      </c>
      <c r="CR102" s="397">
        <f t="shared" ca="1" si="230"/>
        <v>0</v>
      </c>
      <c r="CS102" s="397">
        <f t="shared" ca="1" si="231"/>
        <v>0</v>
      </c>
      <c r="CT102" s="397">
        <f t="shared" ca="1" si="232"/>
        <v>0</v>
      </c>
      <c r="CU102" s="397">
        <f t="shared" ca="1" si="233"/>
        <v>0</v>
      </c>
      <c r="CV102" s="397">
        <f t="shared" ca="1" si="234"/>
        <v>0</v>
      </c>
      <c r="CW102" s="397">
        <f t="shared" ca="1" si="235"/>
        <v>0</v>
      </c>
      <c r="CX102" s="397">
        <f t="shared" ca="1" si="236"/>
        <v>0</v>
      </c>
      <c r="CY102" s="397">
        <f t="shared" ca="1" si="237"/>
        <v>0</v>
      </c>
      <c r="CZ102" s="397">
        <f t="shared" ca="1" si="238"/>
        <v>0</v>
      </c>
      <c r="DA102" s="397">
        <f t="shared" ca="1" si="239"/>
        <v>0</v>
      </c>
      <c r="DB102" s="397">
        <f t="shared" ca="1" si="240"/>
        <v>0</v>
      </c>
      <c r="DC102" s="397">
        <f t="shared" ca="1" si="241"/>
        <v>0</v>
      </c>
      <c r="DD102" s="397">
        <f t="shared" ca="1" si="242"/>
        <v>0</v>
      </c>
      <c r="DE102" s="397">
        <f t="shared" ca="1" si="243"/>
        <v>0</v>
      </c>
      <c r="DF102" s="397">
        <f t="shared" ca="1" si="244"/>
        <v>0</v>
      </c>
      <c r="DG102" s="397">
        <f t="shared" ca="1" si="245"/>
        <v>0</v>
      </c>
      <c r="DH102" s="397">
        <f t="shared" ca="1" si="246"/>
        <v>0</v>
      </c>
      <c r="DJ102" s="399" t="s">
        <v>1765</v>
      </c>
      <c r="DK102" s="399" t="s">
        <v>1766</v>
      </c>
      <c r="DN102" s="84" t="s">
        <v>1069</v>
      </c>
      <c r="DR102" s="40" t="s">
        <v>1543</v>
      </c>
      <c r="DS102" s="11">
        <f t="shared" si="140"/>
        <v>1</v>
      </c>
      <c r="DT102" s="11">
        <f t="shared" si="141"/>
        <v>8</v>
      </c>
      <c r="DU102" s="41">
        <v>1</v>
      </c>
      <c r="DV102" s="40" t="s">
        <v>412</v>
      </c>
      <c r="DW102" s="11">
        <f t="shared" si="142"/>
        <v>2</v>
      </c>
      <c r="DX102" s="11">
        <f t="shared" si="143"/>
        <v>1001</v>
      </c>
      <c r="DY102" s="41">
        <v>2</v>
      </c>
    </row>
    <row r="103" spans="1:129" x14ac:dyDescent="0.35">
      <c r="A103" s="125">
        <v>100</v>
      </c>
      <c r="B103" s="125">
        <v>1</v>
      </c>
      <c r="C103" s="125">
        <v>6</v>
      </c>
      <c r="D103" s="125">
        <v>38</v>
      </c>
      <c r="E103" s="125" t="s">
        <v>1064</v>
      </c>
      <c r="F103" s="84" t="s">
        <v>1070</v>
      </c>
      <c r="G103" s="392" t="s">
        <v>1066</v>
      </c>
      <c r="H103" s="84" t="s">
        <v>1071</v>
      </c>
      <c r="I103" s="392" t="s">
        <v>1068</v>
      </c>
      <c r="K103" s="129">
        <v>36</v>
      </c>
      <c r="M103" s="397">
        <f t="shared" ca="1" si="147"/>
        <v>2</v>
      </c>
      <c r="N103" s="397" t="str">
        <f t="shared" ca="1" si="148"/>
        <v>1|8|10,1|2|5000</v>
      </c>
      <c r="O103" s="397">
        <f t="shared" ca="1" si="149"/>
        <v>4</v>
      </c>
      <c r="P103" s="397" t="str">
        <f t="shared" ca="1" si="150"/>
        <v>1|8|10,1|2|10000</v>
      </c>
      <c r="Q103" s="397">
        <f t="shared" ca="1" si="151"/>
        <v>6</v>
      </c>
      <c r="R103" s="397" t="str">
        <f t="shared" ca="1" si="152"/>
        <v>1|8|10,1|2|15000</v>
      </c>
      <c r="S103" s="397">
        <f t="shared" ca="1" si="153"/>
        <v>8</v>
      </c>
      <c r="T103" s="397" t="str">
        <f t="shared" ca="1" si="154"/>
        <v>1|8|10,1|2|20000</v>
      </c>
      <c r="U103" s="397">
        <f t="shared" ca="1" si="155"/>
        <v>10</v>
      </c>
      <c r="V103" s="397" t="str">
        <f t="shared" ca="1" si="156"/>
        <v>1|8|10,1|2|25000</v>
      </c>
      <c r="W103" s="397">
        <f t="shared" ca="1" si="157"/>
        <v>12</v>
      </c>
      <c r="X103" s="397" t="str">
        <f t="shared" ca="1" si="158"/>
        <v>1|8|10,1|2|30000</v>
      </c>
      <c r="Y103" s="397">
        <f t="shared" ca="1" si="159"/>
        <v>14</v>
      </c>
      <c r="Z103" s="397" t="str">
        <f t="shared" ca="1" si="160"/>
        <v>1|8|10,1|2|35000</v>
      </c>
      <c r="AA103" s="397">
        <f t="shared" ca="1" si="161"/>
        <v>16</v>
      </c>
      <c r="AB103" s="397" t="str">
        <f t="shared" ca="1" si="162"/>
        <v>1|8|10,1|2|40000</v>
      </c>
      <c r="AC103" s="397">
        <f t="shared" ca="1" si="163"/>
        <v>18</v>
      </c>
      <c r="AD103" s="397" t="str">
        <f t="shared" ca="1" si="164"/>
        <v>1|8|10,1|2|45000</v>
      </c>
      <c r="AE103" s="397">
        <f t="shared" ca="1" si="165"/>
        <v>20</v>
      </c>
      <c r="AF103" s="397" t="str">
        <f t="shared" ca="1" si="166"/>
        <v>1|8|10,1|2|50000</v>
      </c>
      <c r="AG103" s="397">
        <f t="shared" ca="1" si="167"/>
        <v>22</v>
      </c>
      <c r="AH103" s="397" t="str">
        <f t="shared" ca="1" si="168"/>
        <v>1|8|10,1|2|55000</v>
      </c>
      <c r="AI103" s="397">
        <f t="shared" ca="1" si="169"/>
        <v>24</v>
      </c>
      <c r="AJ103" s="397" t="str">
        <f t="shared" ca="1" si="170"/>
        <v>1|8|10,1|2|60000</v>
      </c>
      <c r="AK103" s="397">
        <f t="shared" ca="1" si="171"/>
        <v>26</v>
      </c>
      <c r="AL103" s="397" t="str">
        <f t="shared" ca="1" si="172"/>
        <v>1|8|10,1|2|65000</v>
      </c>
      <c r="AM103" s="397">
        <f t="shared" ca="1" si="173"/>
        <v>28</v>
      </c>
      <c r="AN103" s="397" t="str">
        <f t="shared" ca="1" si="174"/>
        <v>1|8|10,1|2|70000</v>
      </c>
      <c r="AO103" s="397">
        <f t="shared" ca="1" si="175"/>
        <v>30</v>
      </c>
      <c r="AP103" s="397" t="str">
        <f t="shared" ca="1" si="176"/>
        <v>1|8|10,1|2|75000</v>
      </c>
      <c r="AQ103" s="397">
        <f t="shared" ca="1" si="177"/>
        <v>32</v>
      </c>
      <c r="AR103" s="397" t="str">
        <f t="shared" ca="1" si="178"/>
        <v>1|8|10,1|2|80000</v>
      </c>
      <c r="AS103" s="397">
        <f t="shared" ca="1" si="179"/>
        <v>34</v>
      </c>
      <c r="AT103" s="397" t="str">
        <f t="shared" ca="1" si="180"/>
        <v>1|8|10,1|2|85000</v>
      </c>
      <c r="AU103" s="397">
        <f t="shared" ca="1" si="181"/>
        <v>36</v>
      </c>
      <c r="AV103" s="397" t="str">
        <f t="shared" ca="1" si="182"/>
        <v>1|8|10,1|2|90000</v>
      </c>
      <c r="AW103" s="397">
        <f t="shared" ca="1" si="183"/>
        <v>38</v>
      </c>
      <c r="AX103" s="397" t="str">
        <f t="shared" ca="1" si="184"/>
        <v>1|8|10,1|2|95000</v>
      </c>
      <c r="AY103" s="397">
        <f t="shared" ca="1" si="185"/>
        <v>40</v>
      </c>
      <c r="AZ103" s="397" t="str">
        <f t="shared" ca="1" si="186"/>
        <v>1|8|10,1|2|100000</v>
      </c>
      <c r="BA103" s="397">
        <f t="shared" ca="1" si="187"/>
        <v>42</v>
      </c>
      <c r="BB103" s="397" t="str">
        <f t="shared" ca="1" si="188"/>
        <v>1|8|10,1|2|105000</v>
      </c>
      <c r="BC103" s="397">
        <f t="shared" ca="1" si="189"/>
        <v>44</v>
      </c>
      <c r="BD103" s="397" t="str">
        <f t="shared" ca="1" si="190"/>
        <v>1|8|10,1|2|110000</v>
      </c>
      <c r="BE103" s="397">
        <f t="shared" ca="1" si="191"/>
        <v>46</v>
      </c>
      <c r="BF103" s="397" t="str">
        <f t="shared" ca="1" si="192"/>
        <v>1|8|10,1|2|115000</v>
      </c>
      <c r="BG103" s="397">
        <f t="shared" ca="1" si="193"/>
        <v>48</v>
      </c>
      <c r="BH103" s="397" t="str">
        <f t="shared" ca="1" si="194"/>
        <v>1|8|10,1|2|120000</v>
      </c>
      <c r="BI103" s="397">
        <f t="shared" ca="1" si="195"/>
        <v>50</v>
      </c>
      <c r="BJ103" s="397" t="str">
        <f t="shared" ca="1" si="196"/>
        <v>1|8|10,1|2|125000</v>
      </c>
      <c r="BK103" s="397">
        <f t="shared" ca="1" si="197"/>
        <v>0</v>
      </c>
      <c r="BL103" s="397">
        <f t="shared" ca="1" si="198"/>
        <v>0</v>
      </c>
      <c r="BM103" s="397">
        <f t="shared" ca="1" si="199"/>
        <v>0</v>
      </c>
      <c r="BN103" s="397">
        <f t="shared" ca="1" si="200"/>
        <v>0</v>
      </c>
      <c r="BO103" s="397">
        <f t="shared" ca="1" si="201"/>
        <v>0</v>
      </c>
      <c r="BP103" s="397">
        <f t="shared" ca="1" si="202"/>
        <v>0</v>
      </c>
      <c r="BQ103" s="397">
        <f t="shared" ca="1" si="203"/>
        <v>0</v>
      </c>
      <c r="BR103" s="397">
        <f t="shared" ca="1" si="204"/>
        <v>0</v>
      </c>
      <c r="BS103" s="397">
        <f t="shared" ca="1" si="205"/>
        <v>0</v>
      </c>
      <c r="BT103" s="397">
        <f t="shared" ca="1" si="206"/>
        <v>0</v>
      </c>
      <c r="BU103" s="397">
        <f t="shared" ca="1" si="207"/>
        <v>0</v>
      </c>
      <c r="BV103" s="397">
        <f t="shared" ca="1" si="208"/>
        <v>0</v>
      </c>
      <c r="BW103" s="397">
        <f t="shared" ca="1" si="209"/>
        <v>0</v>
      </c>
      <c r="BX103" s="397">
        <f t="shared" ca="1" si="210"/>
        <v>0</v>
      </c>
      <c r="BY103" s="397">
        <f t="shared" ca="1" si="211"/>
        <v>0</v>
      </c>
      <c r="BZ103" s="397">
        <f t="shared" ca="1" si="212"/>
        <v>0</v>
      </c>
      <c r="CA103" s="397">
        <f t="shared" ca="1" si="213"/>
        <v>0</v>
      </c>
      <c r="CB103" s="397">
        <f t="shared" ca="1" si="214"/>
        <v>0</v>
      </c>
      <c r="CC103" s="397">
        <f t="shared" ca="1" si="215"/>
        <v>0</v>
      </c>
      <c r="CD103" s="397">
        <f t="shared" ca="1" si="216"/>
        <v>0</v>
      </c>
      <c r="CE103" s="397">
        <f t="shared" ca="1" si="217"/>
        <v>0</v>
      </c>
      <c r="CF103" s="397">
        <f t="shared" ca="1" si="218"/>
        <v>0</v>
      </c>
      <c r="CG103" s="397">
        <f t="shared" ca="1" si="219"/>
        <v>0</v>
      </c>
      <c r="CH103" s="397">
        <f t="shared" ca="1" si="220"/>
        <v>0</v>
      </c>
      <c r="CI103" s="397">
        <f t="shared" ca="1" si="221"/>
        <v>0</v>
      </c>
      <c r="CJ103" s="397">
        <f t="shared" ca="1" si="222"/>
        <v>0</v>
      </c>
      <c r="CK103" s="397">
        <f t="shared" ca="1" si="223"/>
        <v>0</v>
      </c>
      <c r="CL103" s="397">
        <f t="shared" ca="1" si="224"/>
        <v>0</v>
      </c>
      <c r="CM103" s="397">
        <f t="shared" ca="1" si="225"/>
        <v>0</v>
      </c>
      <c r="CN103" s="397">
        <f t="shared" ca="1" si="226"/>
        <v>0</v>
      </c>
      <c r="CO103" s="397">
        <f t="shared" ca="1" si="227"/>
        <v>0</v>
      </c>
      <c r="CP103" s="397">
        <f t="shared" ca="1" si="228"/>
        <v>0</v>
      </c>
      <c r="CQ103" s="397">
        <f t="shared" ca="1" si="229"/>
        <v>0</v>
      </c>
      <c r="CR103" s="397">
        <f t="shared" ca="1" si="230"/>
        <v>0</v>
      </c>
      <c r="CS103" s="397">
        <f t="shared" ca="1" si="231"/>
        <v>0</v>
      </c>
      <c r="CT103" s="397">
        <f t="shared" ca="1" si="232"/>
        <v>0</v>
      </c>
      <c r="CU103" s="397">
        <f t="shared" ca="1" si="233"/>
        <v>0</v>
      </c>
      <c r="CV103" s="397">
        <f t="shared" ca="1" si="234"/>
        <v>0</v>
      </c>
      <c r="CW103" s="397">
        <f t="shared" ca="1" si="235"/>
        <v>0</v>
      </c>
      <c r="CX103" s="397">
        <f t="shared" ca="1" si="236"/>
        <v>0</v>
      </c>
      <c r="CY103" s="397">
        <f t="shared" ca="1" si="237"/>
        <v>0</v>
      </c>
      <c r="CZ103" s="397">
        <f t="shared" ca="1" si="238"/>
        <v>0</v>
      </c>
      <c r="DA103" s="397">
        <f t="shared" ca="1" si="239"/>
        <v>0</v>
      </c>
      <c r="DB103" s="397">
        <f t="shared" ca="1" si="240"/>
        <v>0</v>
      </c>
      <c r="DC103" s="397">
        <f t="shared" ca="1" si="241"/>
        <v>0</v>
      </c>
      <c r="DD103" s="397">
        <f t="shared" ca="1" si="242"/>
        <v>0</v>
      </c>
      <c r="DE103" s="397">
        <f t="shared" ca="1" si="243"/>
        <v>0</v>
      </c>
      <c r="DF103" s="397">
        <f t="shared" ca="1" si="244"/>
        <v>0</v>
      </c>
      <c r="DG103" s="397">
        <f t="shared" ca="1" si="245"/>
        <v>0</v>
      </c>
      <c r="DH103" s="397">
        <f t="shared" ca="1" si="246"/>
        <v>0</v>
      </c>
      <c r="DJ103" s="399" t="s">
        <v>1767</v>
      </c>
      <c r="DK103" s="399" t="s">
        <v>1768</v>
      </c>
      <c r="DN103" s="84" t="s">
        <v>1069</v>
      </c>
      <c r="DR103" s="40" t="s">
        <v>1544</v>
      </c>
      <c r="DS103" s="11">
        <f t="shared" si="140"/>
        <v>1</v>
      </c>
      <c r="DT103" s="11">
        <f t="shared" si="141"/>
        <v>8</v>
      </c>
      <c r="DU103" s="41">
        <v>1</v>
      </c>
      <c r="DV103" s="40" t="s">
        <v>412</v>
      </c>
      <c r="DW103" s="11">
        <f t="shared" si="142"/>
        <v>2</v>
      </c>
      <c r="DX103" s="11">
        <f t="shared" si="143"/>
        <v>1001</v>
      </c>
      <c r="DY103" s="41">
        <v>2</v>
      </c>
    </row>
    <row r="104" spans="1:129" x14ac:dyDescent="0.35">
      <c r="A104" s="125">
        <v>101</v>
      </c>
      <c r="B104" s="125">
        <v>1</v>
      </c>
      <c r="C104" s="125">
        <v>6</v>
      </c>
      <c r="D104" s="125">
        <v>38</v>
      </c>
      <c r="E104" s="125" t="s">
        <v>1064</v>
      </c>
      <c r="F104" s="84" t="s">
        <v>1072</v>
      </c>
      <c r="G104" s="392" t="s">
        <v>1066</v>
      </c>
      <c r="H104" s="84" t="s">
        <v>1073</v>
      </c>
      <c r="I104" s="392" t="s">
        <v>1068</v>
      </c>
      <c r="K104" s="129">
        <v>37</v>
      </c>
      <c r="M104" s="397">
        <f t="shared" ca="1" si="147"/>
        <v>2</v>
      </c>
      <c r="N104" s="397" t="str">
        <f t="shared" ca="1" si="148"/>
        <v>1|8|10,1|2|5000</v>
      </c>
      <c r="O104" s="397">
        <f t="shared" ca="1" si="149"/>
        <v>4</v>
      </c>
      <c r="P104" s="397" t="str">
        <f t="shared" ca="1" si="150"/>
        <v>1|8|10,1|2|10000</v>
      </c>
      <c r="Q104" s="397">
        <f t="shared" ca="1" si="151"/>
        <v>6</v>
      </c>
      <c r="R104" s="397" t="str">
        <f t="shared" ca="1" si="152"/>
        <v>1|8|10,1|2|15000</v>
      </c>
      <c r="S104" s="397">
        <f t="shared" ca="1" si="153"/>
        <v>8</v>
      </c>
      <c r="T104" s="397" t="str">
        <f t="shared" ca="1" si="154"/>
        <v>1|8|10,1|2|20000</v>
      </c>
      <c r="U104" s="397">
        <f t="shared" ca="1" si="155"/>
        <v>10</v>
      </c>
      <c r="V104" s="397" t="str">
        <f t="shared" ca="1" si="156"/>
        <v>1|8|10,1|2|25000</v>
      </c>
      <c r="W104" s="397">
        <f t="shared" ca="1" si="157"/>
        <v>12</v>
      </c>
      <c r="X104" s="397" t="str">
        <f t="shared" ca="1" si="158"/>
        <v>1|8|10,1|2|30000</v>
      </c>
      <c r="Y104" s="397">
        <f t="shared" ca="1" si="159"/>
        <v>14</v>
      </c>
      <c r="Z104" s="397" t="str">
        <f t="shared" ca="1" si="160"/>
        <v>1|8|10,1|2|35000</v>
      </c>
      <c r="AA104" s="397">
        <f t="shared" ca="1" si="161"/>
        <v>16</v>
      </c>
      <c r="AB104" s="397" t="str">
        <f t="shared" ca="1" si="162"/>
        <v>1|8|10,1|2|40000</v>
      </c>
      <c r="AC104" s="397">
        <f t="shared" ca="1" si="163"/>
        <v>18</v>
      </c>
      <c r="AD104" s="397" t="str">
        <f t="shared" ca="1" si="164"/>
        <v>1|8|10,1|2|45000</v>
      </c>
      <c r="AE104" s="397">
        <f t="shared" ca="1" si="165"/>
        <v>20</v>
      </c>
      <c r="AF104" s="397" t="str">
        <f t="shared" ca="1" si="166"/>
        <v>1|8|10,1|2|50000</v>
      </c>
      <c r="AG104" s="397">
        <f t="shared" ca="1" si="167"/>
        <v>22</v>
      </c>
      <c r="AH104" s="397" t="str">
        <f t="shared" ca="1" si="168"/>
        <v>1|8|10,1|2|55000</v>
      </c>
      <c r="AI104" s="397">
        <f t="shared" ca="1" si="169"/>
        <v>24</v>
      </c>
      <c r="AJ104" s="397" t="str">
        <f t="shared" ca="1" si="170"/>
        <v>1|8|10,1|2|60000</v>
      </c>
      <c r="AK104" s="397">
        <f t="shared" ca="1" si="171"/>
        <v>26</v>
      </c>
      <c r="AL104" s="397" t="str">
        <f t="shared" ca="1" si="172"/>
        <v>1|8|10,1|2|65000</v>
      </c>
      <c r="AM104" s="397">
        <f t="shared" ca="1" si="173"/>
        <v>28</v>
      </c>
      <c r="AN104" s="397" t="str">
        <f t="shared" ca="1" si="174"/>
        <v>1|8|10,1|2|70000</v>
      </c>
      <c r="AO104" s="397">
        <f t="shared" ca="1" si="175"/>
        <v>30</v>
      </c>
      <c r="AP104" s="397" t="str">
        <f t="shared" ca="1" si="176"/>
        <v>1|8|10,1|2|75000</v>
      </c>
      <c r="AQ104" s="397">
        <f t="shared" ca="1" si="177"/>
        <v>32</v>
      </c>
      <c r="AR104" s="397" t="str">
        <f t="shared" ca="1" si="178"/>
        <v>1|8|10,1|2|80000</v>
      </c>
      <c r="AS104" s="397">
        <f t="shared" ca="1" si="179"/>
        <v>34</v>
      </c>
      <c r="AT104" s="397" t="str">
        <f t="shared" ca="1" si="180"/>
        <v>1|8|10,1|2|85000</v>
      </c>
      <c r="AU104" s="397">
        <f t="shared" ca="1" si="181"/>
        <v>36</v>
      </c>
      <c r="AV104" s="397" t="str">
        <f t="shared" ca="1" si="182"/>
        <v>1|8|10,1|2|90000</v>
      </c>
      <c r="AW104" s="397">
        <f t="shared" ca="1" si="183"/>
        <v>38</v>
      </c>
      <c r="AX104" s="397" t="str">
        <f t="shared" ca="1" si="184"/>
        <v>1|8|10,1|2|95000</v>
      </c>
      <c r="AY104" s="397">
        <f t="shared" ca="1" si="185"/>
        <v>40</v>
      </c>
      <c r="AZ104" s="397" t="str">
        <f t="shared" ca="1" si="186"/>
        <v>1|8|10,1|2|100000</v>
      </c>
      <c r="BA104" s="397">
        <f t="shared" ca="1" si="187"/>
        <v>42</v>
      </c>
      <c r="BB104" s="397" t="str">
        <f t="shared" ca="1" si="188"/>
        <v>1|8|10,1|2|105000</v>
      </c>
      <c r="BC104" s="397">
        <f t="shared" ca="1" si="189"/>
        <v>44</v>
      </c>
      <c r="BD104" s="397" t="str">
        <f t="shared" ca="1" si="190"/>
        <v>1|8|10,1|2|110000</v>
      </c>
      <c r="BE104" s="397">
        <f t="shared" ca="1" si="191"/>
        <v>46</v>
      </c>
      <c r="BF104" s="397" t="str">
        <f t="shared" ca="1" si="192"/>
        <v>1|8|10,1|2|115000</v>
      </c>
      <c r="BG104" s="397">
        <f t="shared" ca="1" si="193"/>
        <v>48</v>
      </c>
      <c r="BH104" s="397" t="str">
        <f t="shared" ca="1" si="194"/>
        <v>1|8|10,1|2|120000</v>
      </c>
      <c r="BI104" s="397">
        <f t="shared" ca="1" si="195"/>
        <v>50</v>
      </c>
      <c r="BJ104" s="397" t="str">
        <f t="shared" ca="1" si="196"/>
        <v>1|8|10,1|2|125000</v>
      </c>
      <c r="BK104" s="397">
        <f t="shared" ca="1" si="197"/>
        <v>0</v>
      </c>
      <c r="BL104" s="397">
        <f t="shared" ca="1" si="198"/>
        <v>0</v>
      </c>
      <c r="BM104" s="397">
        <f t="shared" ca="1" si="199"/>
        <v>0</v>
      </c>
      <c r="BN104" s="397">
        <f t="shared" ca="1" si="200"/>
        <v>0</v>
      </c>
      <c r="BO104" s="397">
        <f t="shared" ca="1" si="201"/>
        <v>0</v>
      </c>
      <c r="BP104" s="397">
        <f t="shared" ca="1" si="202"/>
        <v>0</v>
      </c>
      <c r="BQ104" s="397">
        <f t="shared" ca="1" si="203"/>
        <v>0</v>
      </c>
      <c r="BR104" s="397">
        <f t="shared" ca="1" si="204"/>
        <v>0</v>
      </c>
      <c r="BS104" s="397">
        <f t="shared" ca="1" si="205"/>
        <v>0</v>
      </c>
      <c r="BT104" s="397">
        <f t="shared" ca="1" si="206"/>
        <v>0</v>
      </c>
      <c r="BU104" s="397">
        <f t="shared" ca="1" si="207"/>
        <v>0</v>
      </c>
      <c r="BV104" s="397">
        <f t="shared" ca="1" si="208"/>
        <v>0</v>
      </c>
      <c r="BW104" s="397">
        <f t="shared" ca="1" si="209"/>
        <v>0</v>
      </c>
      <c r="BX104" s="397">
        <f t="shared" ca="1" si="210"/>
        <v>0</v>
      </c>
      <c r="BY104" s="397">
        <f t="shared" ca="1" si="211"/>
        <v>0</v>
      </c>
      <c r="BZ104" s="397">
        <f t="shared" ca="1" si="212"/>
        <v>0</v>
      </c>
      <c r="CA104" s="397">
        <f t="shared" ca="1" si="213"/>
        <v>0</v>
      </c>
      <c r="CB104" s="397">
        <f t="shared" ca="1" si="214"/>
        <v>0</v>
      </c>
      <c r="CC104" s="397">
        <f t="shared" ca="1" si="215"/>
        <v>0</v>
      </c>
      <c r="CD104" s="397">
        <f t="shared" ca="1" si="216"/>
        <v>0</v>
      </c>
      <c r="CE104" s="397">
        <f t="shared" ca="1" si="217"/>
        <v>0</v>
      </c>
      <c r="CF104" s="397">
        <f t="shared" ca="1" si="218"/>
        <v>0</v>
      </c>
      <c r="CG104" s="397">
        <f t="shared" ca="1" si="219"/>
        <v>0</v>
      </c>
      <c r="CH104" s="397">
        <f t="shared" ca="1" si="220"/>
        <v>0</v>
      </c>
      <c r="CI104" s="397">
        <f t="shared" ca="1" si="221"/>
        <v>0</v>
      </c>
      <c r="CJ104" s="397">
        <f t="shared" ca="1" si="222"/>
        <v>0</v>
      </c>
      <c r="CK104" s="397">
        <f t="shared" ca="1" si="223"/>
        <v>0</v>
      </c>
      <c r="CL104" s="397">
        <f t="shared" ca="1" si="224"/>
        <v>0</v>
      </c>
      <c r="CM104" s="397">
        <f t="shared" ca="1" si="225"/>
        <v>0</v>
      </c>
      <c r="CN104" s="397">
        <f t="shared" ca="1" si="226"/>
        <v>0</v>
      </c>
      <c r="CO104" s="397">
        <f t="shared" ca="1" si="227"/>
        <v>0</v>
      </c>
      <c r="CP104" s="397">
        <f t="shared" ca="1" si="228"/>
        <v>0</v>
      </c>
      <c r="CQ104" s="397">
        <f t="shared" ca="1" si="229"/>
        <v>0</v>
      </c>
      <c r="CR104" s="397">
        <f t="shared" ca="1" si="230"/>
        <v>0</v>
      </c>
      <c r="CS104" s="397">
        <f t="shared" ca="1" si="231"/>
        <v>0</v>
      </c>
      <c r="CT104" s="397">
        <f t="shared" ca="1" si="232"/>
        <v>0</v>
      </c>
      <c r="CU104" s="397">
        <f t="shared" ca="1" si="233"/>
        <v>0</v>
      </c>
      <c r="CV104" s="397">
        <f t="shared" ca="1" si="234"/>
        <v>0</v>
      </c>
      <c r="CW104" s="397">
        <f t="shared" ca="1" si="235"/>
        <v>0</v>
      </c>
      <c r="CX104" s="397">
        <f t="shared" ca="1" si="236"/>
        <v>0</v>
      </c>
      <c r="CY104" s="397">
        <f t="shared" ca="1" si="237"/>
        <v>0</v>
      </c>
      <c r="CZ104" s="397">
        <f t="shared" ca="1" si="238"/>
        <v>0</v>
      </c>
      <c r="DA104" s="397">
        <f t="shared" ca="1" si="239"/>
        <v>0</v>
      </c>
      <c r="DB104" s="397">
        <f t="shared" ca="1" si="240"/>
        <v>0</v>
      </c>
      <c r="DC104" s="397">
        <f t="shared" ca="1" si="241"/>
        <v>0</v>
      </c>
      <c r="DD104" s="397">
        <f t="shared" ca="1" si="242"/>
        <v>0</v>
      </c>
      <c r="DE104" s="397">
        <f t="shared" ca="1" si="243"/>
        <v>0</v>
      </c>
      <c r="DF104" s="397">
        <f t="shared" ca="1" si="244"/>
        <v>0</v>
      </c>
      <c r="DG104" s="397">
        <f t="shared" ca="1" si="245"/>
        <v>0</v>
      </c>
      <c r="DH104" s="397">
        <f t="shared" ca="1" si="246"/>
        <v>0</v>
      </c>
      <c r="DJ104" s="125" t="str">
        <f t="shared" ref="DJ104:DK104" si="273">DJ102</f>
        <v>LN</v>
      </c>
      <c r="DK104" s="125" t="str">
        <f t="shared" si="273"/>
        <v>LW</v>
      </c>
      <c r="DN104" s="84" t="s">
        <v>1069</v>
      </c>
      <c r="DR104" s="40" t="s">
        <v>1545</v>
      </c>
      <c r="DS104" s="11">
        <f t="shared" si="140"/>
        <v>1</v>
      </c>
      <c r="DT104" s="11">
        <f t="shared" si="141"/>
        <v>8</v>
      </c>
      <c r="DU104" s="41">
        <v>1</v>
      </c>
      <c r="DV104" s="40" t="s">
        <v>412</v>
      </c>
      <c r="DW104" s="11">
        <f t="shared" si="142"/>
        <v>2</v>
      </c>
      <c r="DX104" s="11">
        <f t="shared" si="143"/>
        <v>1001</v>
      </c>
      <c r="DY104" s="41">
        <v>2</v>
      </c>
    </row>
    <row r="105" spans="1:129" x14ac:dyDescent="0.35">
      <c r="A105" s="125">
        <v>102</v>
      </c>
      <c r="B105" s="125">
        <v>1</v>
      </c>
      <c r="C105" s="125">
        <v>6</v>
      </c>
      <c r="D105" s="125">
        <v>38</v>
      </c>
      <c r="E105" s="125" t="s">
        <v>1064</v>
      </c>
      <c r="F105" s="84" t="s">
        <v>1074</v>
      </c>
      <c r="G105" s="392" t="s">
        <v>1066</v>
      </c>
      <c r="H105" s="84" t="s">
        <v>1075</v>
      </c>
      <c r="I105" s="392" t="s">
        <v>1068</v>
      </c>
      <c r="K105" s="129">
        <v>38</v>
      </c>
      <c r="M105" s="397">
        <f t="shared" ca="1" si="147"/>
        <v>2</v>
      </c>
      <c r="N105" s="397" t="str">
        <f t="shared" ca="1" si="148"/>
        <v>1|8|10,1|2|5000</v>
      </c>
      <c r="O105" s="397">
        <f t="shared" ca="1" si="149"/>
        <v>4</v>
      </c>
      <c r="P105" s="397" t="str">
        <f t="shared" ca="1" si="150"/>
        <v>1|8|10,1|2|10000</v>
      </c>
      <c r="Q105" s="397">
        <f t="shared" ca="1" si="151"/>
        <v>6</v>
      </c>
      <c r="R105" s="397" t="str">
        <f t="shared" ca="1" si="152"/>
        <v>1|8|10,1|2|15000</v>
      </c>
      <c r="S105" s="397">
        <f t="shared" ca="1" si="153"/>
        <v>8</v>
      </c>
      <c r="T105" s="397" t="str">
        <f t="shared" ca="1" si="154"/>
        <v>1|8|10,1|2|20000</v>
      </c>
      <c r="U105" s="397">
        <f t="shared" ca="1" si="155"/>
        <v>10</v>
      </c>
      <c r="V105" s="397" t="str">
        <f t="shared" ca="1" si="156"/>
        <v>1|8|10,1|2|25000</v>
      </c>
      <c r="W105" s="397">
        <f t="shared" ca="1" si="157"/>
        <v>12</v>
      </c>
      <c r="X105" s="397" t="str">
        <f t="shared" ca="1" si="158"/>
        <v>1|8|10,1|2|30000</v>
      </c>
      <c r="Y105" s="397">
        <f t="shared" ca="1" si="159"/>
        <v>14</v>
      </c>
      <c r="Z105" s="397" t="str">
        <f t="shared" ca="1" si="160"/>
        <v>1|8|10,1|2|35000</v>
      </c>
      <c r="AA105" s="397">
        <f t="shared" ca="1" si="161"/>
        <v>16</v>
      </c>
      <c r="AB105" s="397" t="str">
        <f t="shared" ca="1" si="162"/>
        <v>1|8|10,1|2|40000</v>
      </c>
      <c r="AC105" s="397">
        <f t="shared" ca="1" si="163"/>
        <v>18</v>
      </c>
      <c r="AD105" s="397" t="str">
        <f t="shared" ca="1" si="164"/>
        <v>1|8|10,1|2|45000</v>
      </c>
      <c r="AE105" s="397">
        <f t="shared" ca="1" si="165"/>
        <v>20</v>
      </c>
      <c r="AF105" s="397" t="str">
        <f t="shared" ca="1" si="166"/>
        <v>1|8|10,1|2|50000</v>
      </c>
      <c r="AG105" s="397">
        <f t="shared" ca="1" si="167"/>
        <v>22</v>
      </c>
      <c r="AH105" s="397" t="str">
        <f t="shared" ca="1" si="168"/>
        <v>1|8|10,1|2|55000</v>
      </c>
      <c r="AI105" s="397">
        <f t="shared" ca="1" si="169"/>
        <v>24</v>
      </c>
      <c r="AJ105" s="397" t="str">
        <f t="shared" ca="1" si="170"/>
        <v>1|8|10,1|2|60000</v>
      </c>
      <c r="AK105" s="397">
        <f t="shared" ca="1" si="171"/>
        <v>26</v>
      </c>
      <c r="AL105" s="397" t="str">
        <f t="shared" ca="1" si="172"/>
        <v>1|8|10,1|2|65000</v>
      </c>
      <c r="AM105" s="397">
        <f t="shared" ca="1" si="173"/>
        <v>28</v>
      </c>
      <c r="AN105" s="397" t="str">
        <f t="shared" ca="1" si="174"/>
        <v>1|8|10,1|2|70000</v>
      </c>
      <c r="AO105" s="397">
        <f t="shared" ca="1" si="175"/>
        <v>30</v>
      </c>
      <c r="AP105" s="397" t="str">
        <f t="shared" ca="1" si="176"/>
        <v>1|8|10,1|2|75000</v>
      </c>
      <c r="AQ105" s="397">
        <f t="shared" ca="1" si="177"/>
        <v>32</v>
      </c>
      <c r="AR105" s="397" t="str">
        <f t="shared" ca="1" si="178"/>
        <v>1|8|10,1|2|80000</v>
      </c>
      <c r="AS105" s="397">
        <f t="shared" ca="1" si="179"/>
        <v>34</v>
      </c>
      <c r="AT105" s="397" t="str">
        <f t="shared" ca="1" si="180"/>
        <v>1|8|10,1|2|85000</v>
      </c>
      <c r="AU105" s="397">
        <f t="shared" ca="1" si="181"/>
        <v>36</v>
      </c>
      <c r="AV105" s="397" t="str">
        <f t="shared" ca="1" si="182"/>
        <v>1|8|10,1|2|90000</v>
      </c>
      <c r="AW105" s="397">
        <f t="shared" ca="1" si="183"/>
        <v>38</v>
      </c>
      <c r="AX105" s="397" t="str">
        <f t="shared" ca="1" si="184"/>
        <v>1|8|10,1|2|95000</v>
      </c>
      <c r="AY105" s="397">
        <f t="shared" ca="1" si="185"/>
        <v>40</v>
      </c>
      <c r="AZ105" s="397" t="str">
        <f t="shared" ca="1" si="186"/>
        <v>1|8|10,1|2|100000</v>
      </c>
      <c r="BA105" s="397">
        <f t="shared" ca="1" si="187"/>
        <v>42</v>
      </c>
      <c r="BB105" s="397" t="str">
        <f t="shared" ca="1" si="188"/>
        <v>1|8|10,1|2|105000</v>
      </c>
      <c r="BC105" s="397">
        <f t="shared" ca="1" si="189"/>
        <v>44</v>
      </c>
      <c r="BD105" s="397" t="str">
        <f t="shared" ca="1" si="190"/>
        <v>1|8|10,1|2|110000</v>
      </c>
      <c r="BE105" s="397">
        <f t="shared" ca="1" si="191"/>
        <v>46</v>
      </c>
      <c r="BF105" s="397" t="str">
        <f t="shared" ca="1" si="192"/>
        <v>1|8|10,1|2|115000</v>
      </c>
      <c r="BG105" s="397">
        <f t="shared" ca="1" si="193"/>
        <v>48</v>
      </c>
      <c r="BH105" s="397" t="str">
        <f t="shared" ca="1" si="194"/>
        <v>1|8|10,1|2|120000</v>
      </c>
      <c r="BI105" s="397">
        <f t="shared" ca="1" si="195"/>
        <v>50</v>
      </c>
      <c r="BJ105" s="397" t="str">
        <f t="shared" ca="1" si="196"/>
        <v>1|8|10,1|2|125000</v>
      </c>
      <c r="BK105" s="397">
        <f t="shared" ca="1" si="197"/>
        <v>0</v>
      </c>
      <c r="BL105" s="397">
        <f t="shared" ca="1" si="198"/>
        <v>0</v>
      </c>
      <c r="BM105" s="397">
        <f t="shared" ca="1" si="199"/>
        <v>0</v>
      </c>
      <c r="BN105" s="397">
        <f t="shared" ca="1" si="200"/>
        <v>0</v>
      </c>
      <c r="BO105" s="397">
        <f t="shared" ca="1" si="201"/>
        <v>0</v>
      </c>
      <c r="BP105" s="397">
        <f t="shared" ca="1" si="202"/>
        <v>0</v>
      </c>
      <c r="BQ105" s="397">
        <f t="shared" ca="1" si="203"/>
        <v>0</v>
      </c>
      <c r="BR105" s="397">
        <f t="shared" ca="1" si="204"/>
        <v>0</v>
      </c>
      <c r="BS105" s="397">
        <f t="shared" ca="1" si="205"/>
        <v>0</v>
      </c>
      <c r="BT105" s="397">
        <f t="shared" ca="1" si="206"/>
        <v>0</v>
      </c>
      <c r="BU105" s="397">
        <f t="shared" ca="1" si="207"/>
        <v>0</v>
      </c>
      <c r="BV105" s="397">
        <f t="shared" ca="1" si="208"/>
        <v>0</v>
      </c>
      <c r="BW105" s="397">
        <f t="shared" ca="1" si="209"/>
        <v>0</v>
      </c>
      <c r="BX105" s="397">
        <f t="shared" ca="1" si="210"/>
        <v>0</v>
      </c>
      <c r="BY105" s="397">
        <f t="shared" ca="1" si="211"/>
        <v>0</v>
      </c>
      <c r="BZ105" s="397">
        <f t="shared" ca="1" si="212"/>
        <v>0</v>
      </c>
      <c r="CA105" s="397">
        <f t="shared" ca="1" si="213"/>
        <v>0</v>
      </c>
      <c r="CB105" s="397">
        <f t="shared" ca="1" si="214"/>
        <v>0</v>
      </c>
      <c r="CC105" s="397">
        <f t="shared" ca="1" si="215"/>
        <v>0</v>
      </c>
      <c r="CD105" s="397">
        <f t="shared" ca="1" si="216"/>
        <v>0</v>
      </c>
      <c r="CE105" s="397">
        <f t="shared" ca="1" si="217"/>
        <v>0</v>
      </c>
      <c r="CF105" s="397">
        <f t="shared" ca="1" si="218"/>
        <v>0</v>
      </c>
      <c r="CG105" s="397">
        <f t="shared" ca="1" si="219"/>
        <v>0</v>
      </c>
      <c r="CH105" s="397">
        <f t="shared" ca="1" si="220"/>
        <v>0</v>
      </c>
      <c r="CI105" s="397">
        <f t="shared" ca="1" si="221"/>
        <v>0</v>
      </c>
      <c r="CJ105" s="397">
        <f t="shared" ca="1" si="222"/>
        <v>0</v>
      </c>
      <c r="CK105" s="397">
        <f t="shared" ca="1" si="223"/>
        <v>0</v>
      </c>
      <c r="CL105" s="397">
        <f t="shared" ca="1" si="224"/>
        <v>0</v>
      </c>
      <c r="CM105" s="397">
        <f t="shared" ca="1" si="225"/>
        <v>0</v>
      </c>
      <c r="CN105" s="397">
        <f t="shared" ca="1" si="226"/>
        <v>0</v>
      </c>
      <c r="CO105" s="397">
        <f t="shared" ca="1" si="227"/>
        <v>0</v>
      </c>
      <c r="CP105" s="397">
        <f t="shared" ca="1" si="228"/>
        <v>0</v>
      </c>
      <c r="CQ105" s="397">
        <f t="shared" ca="1" si="229"/>
        <v>0</v>
      </c>
      <c r="CR105" s="397">
        <f t="shared" ca="1" si="230"/>
        <v>0</v>
      </c>
      <c r="CS105" s="397">
        <f t="shared" ca="1" si="231"/>
        <v>0</v>
      </c>
      <c r="CT105" s="397">
        <f t="shared" ca="1" si="232"/>
        <v>0</v>
      </c>
      <c r="CU105" s="397">
        <f t="shared" ca="1" si="233"/>
        <v>0</v>
      </c>
      <c r="CV105" s="397">
        <f t="shared" ca="1" si="234"/>
        <v>0</v>
      </c>
      <c r="CW105" s="397">
        <f t="shared" ca="1" si="235"/>
        <v>0</v>
      </c>
      <c r="CX105" s="397">
        <f t="shared" ca="1" si="236"/>
        <v>0</v>
      </c>
      <c r="CY105" s="397">
        <f t="shared" ca="1" si="237"/>
        <v>0</v>
      </c>
      <c r="CZ105" s="397">
        <f t="shared" ca="1" si="238"/>
        <v>0</v>
      </c>
      <c r="DA105" s="397">
        <f t="shared" ca="1" si="239"/>
        <v>0</v>
      </c>
      <c r="DB105" s="397">
        <f t="shared" ca="1" si="240"/>
        <v>0</v>
      </c>
      <c r="DC105" s="397">
        <f t="shared" ca="1" si="241"/>
        <v>0</v>
      </c>
      <c r="DD105" s="397">
        <f t="shared" ca="1" si="242"/>
        <v>0</v>
      </c>
      <c r="DE105" s="397">
        <f t="shared" ca="1" si="243"/>
        <v>0</v>
      </c>
      <c r="DF105" s="397">
        <f t="shared" ca="1" si="244"/>
        <v>0</v>
      </c>
      <c r="DG105" s="397">
        <f t="shared" ca="1" si="245"/>
        <v>0</v>
      </c>
      <c r="DH105" s="397">
        <f t="shared" ca="1" si="246"/>
        <v>0</v>
      </c>
      <c r="DJ105" s="125" t="str">
        <f t="shared" ref="DJ105:DK105" si="274">DJ103</f>
        <v>LY</v>
      </c>
      <c r="DK105" s="125" t="str">
        <f t="shared" si="274"/>
        <v>MH</v>
      </c>
      <c r="DN105" s="84" t="s">
        <v>1069</v>
      </c>
      <c r="DR105" s="40" t="s">
        <v>1543</v>
      </c>
      <c r="DS105" s="11">
        <f t="shared" si="140"/>
        <v>1</v>
      </c>
      <c r="DT105" s="11">
        <f t="shared" si="141"/>
        <v>8</v>
      </c>
      <c r="DU105" s="41">
        <v>1</v>
      </c>
      <c r="DV105" s="40" t="s">
        <v>412</v>
      </c>
      <c r="DW105" s="11">
        <f t="shared" si="142"/>
        <v>2</v>
      </c>
      <c r="DX105" s="11">
        <f t="shared" si="143"/>
        <v>1001</v>
      </c>
      <c r="DY105" s="41">
        <v>2</v>
      </c>
    </row>
    <row r="106" spans="1:129" x14ac:dyDescent="0.25">
      <c r="A106" s="125">
        <v>103</v>
      </c>
      <c r="B106" s="125">
        <v>1</v>
      </c>
      <c r="C106" s="125">
        <v>6</v>
      </c>
      <c r="D106" s="125">
        <v>38</v>
      </c>
      <c r="E106" s="125" t="s">
        <v>1064</v>
      </c>
      <c r="F106" s="84" t="s">
        <v>1076</v>
      </c>
      <c r="G106" s="392" t="s">
        <v>1066</v>
      </c>
      <c r="H106" s="84" t="s">
        <v>1077</v>
      </c>
      <c r="I106" s="392" t="s">
        <v>1068</v>
      </c>
      <c r="K106" s="125">
        <v>84</v>
      </c>
      <c r="M106" s="397">
        <f t="shared" ca="1" si="147"/>
        <v>2</v>
      </c>
      <c r="N106" s="397" t="str">
        <f t="shared" ca="1" si="148"/>
        <v>1|8|10,1|2|5000</v>
      </c>
      <c r="O106" s="397">
        <f t="shared" ca="1" si="149"/>
        <v>4</v>
      </c>
      <c r="P106" s="397" t="str">
        <f t="shared" ca="1" si="150"/>
        <v>1|8|10,1|2|10000</v>
      </c>
      <c r="Q106" s="397">
        <f t="shared" ca="1" si="151"/>
        <v>6</v>
      </c>
      <c r="R106" s="397" t="str">
        <f t="shared" ca="1" si="152"/>
        <v>1|8|10,1|2|15000</v>
      </c>
      <c r="S106" s="397">
        <f t="shared" ca="1" si="153"/>
        <v>8</v>
      </c>
      <c r="T106" s="397" t="str">
        <f t="shared" ca="1" si="154"/>
        <v>1|8|10,1|2|20000</v>
      </c>
      <c r="U106" s="397">
        <f t="shared" ca="1" si="155"/>
        <v>10</v>
      </c>
      <c r="V106" s="397" t="str">
        <f t="shared" ca="1" si="156"/>
        <v>1|8|10,1|2|25000</v>
      </c>
      <c r="W106" s="397">
        <f t="shared" ca="1" si="157"/>
        <v>12</v>
      </c>
      <c r="X106" s="397" t="str">
        <f t="shared" ca="1" si="158"/>
        <v>1|8|10,1|2|30000</v>
      </c>
      <c r="Y106" s="397">
        <f t="shared" ca="1" si="159"/>
        <v>14</v>
      </c>
      <c r="Z106" s="397" t="str">
        <f t="shared" ca="1" si="160"/>
        <v>1|8|10,1|2|35000</v>
      </c>
      <c r="AA106" s="397">
        <f t="shared" ca="1" si="161"/>
        <v>16</v>
      </c>
      <c r="AB106" s="397" t="str">
        <f t="shared" ca="1" si="162"/>
        <v>1|8|10,1|2|40000</v>
      </c>
      <c r="AC106" s="397">
        <f t="shared" ca="1" si="163"/>
        <v>18</v>
      </c>
      <c r="AD106" s="397" t="str">
        <f t="shared" ca="1" si="164"/>
        <v>1|8|10,1|2|45000</v>
      </c>
      <c r="AE106" s="397">
        <f t="shared" ca="1" si="165"/>
        <v>20</v>
      </c>
      <c r="AF106" s="397" t="str">
        <f t="shared" ca="1" si="166"/>
        <v>1|8|10,1|2|50000</v>
      </c>
      <c r="AG106" s="397">
        <f t="shared" ca="1" si="167"/>
        <v>22</v>
      </c>
      <c r="AH106" s="397" t="str">
        <f t="shared" ca="1" si="168"/>
        <v>1|8|10,1|2|55000</v>
      </c>
      <c r="AI106" s="397">
        <f t="shared" ca="1" si="169"/>
        <v>24</v>
      </c>
      <c r="AJ106" s="397" t="str">
        <f t="shared" ca="1" si="170"/>
        <v>1|8|10,1|2|60000</v>
      </c>
      <c r="AK106" s="397">
        <f t="shared" ca="1" si="171"/>
        <v>26</v>
      </c>
      <c r="AL106" s="397" t="str">
        <f t="shared" ca="1" si="172"/>
        <v>1|8|10,1|2|65000</v>
      </c>
      <c r="AM106" s="397">
        <f t="shared" ca="1" si="173"/>
        <v>28</v>
      </c>
      <c r="AN106" s="397" t="str">
        <f t="shared" ca="1" si="174"/>
        <v>1|8|10,1|2|70000</v>
      </c>
      <c r="AO106" s="397">
        <f t="shared" ca="1" si="175"/>
        <v>30</v>
      </c>
      <c r="AP106" s="397" t="str">
        <f t="shared" ca="1" si="176"/>
        <v>1|8|10,1|2|75000</v>
      </c>
      <c r="AQ106" s="397">
        <f t="shared" ca="1" si="177"/>
        <v>32</v>
      </c>
      <c r="AR106" s="397" t="str">
        <f t="shared" ca="1" si="178"/>
        <v>1|8|10,1|2|80000</v>
      </c>
      <c r="AS106" s="397">
        <f t="shared" ca="1" si="179"/>
        <v>34</v>
      </c>
      <c r="AT106" s="397" t="str">
        <f t="shared" ca="1" si="180"/>
        <v>1|8|10,1|2|85000</v>
      </c>
      <c r="AU106" s="397">
        <f t="shared" ca="1" si="181"/>
        <v>36</v>
      </c>
      <c r="AV106" s="397" t="str">
        <f t="shared" ca="1" si="182"/>
        <v>1|8|10,1|2|90000</v>
      </c>
      <c r="AW106" s="397">
        <f t="shared" ca="1" si="183"/>
        <v>38</v>
      </c>
      <c r="AX106" s="397" t="str">
        <f t="shared" ca="1" si="184"/>
        <v>1|8|10,1|2|95000</v>
      </c>
      <c r="AY106" s="397">
        <f t="shared" ca="1" si="185"/>
        <v>40</v>
      </c>
      <c r="AZ106" s="397" t="str">
        <f t="shared" ca="1" si="186"/>
        <v>1|8|10,1|2|100000</v>
      </c>
      <c r="BA106" s="397">
        <f t="shared" ca="1" si="187"/>
        <v>42</v>
      </c>
      <c r="BB106" s="397" t="str">
        <f t="shared" ca="1" si="188"/>
        <v>1|8|10,1|2|105000</v>
      </c>
      <c r="BC106" s="397">
        <f t="shared" ca="1" si="189"/>
        <v>44</v>
      </c>
      <c r="BD106" s="397" t="str">
        <f t="shared" ca="1" si="190"/>
        <v>1|8|10,1|2|110000</v>
      </c>
      <c r="BE106" s="397">
        <f t="shared" ca="1" si="191"/>
        <v>46</v>
      </c>
      <c r="BF106" s="397" t="str">
        <f t="shared" ca="1" si="192"/>
        <v>1|8|10,1|2|115000</v>
      </c>
      <c r="BG106" s="397">
        <f t="shared" ca="1" si="193"/>
        <v>48</v>
      </c>
      <c r="BH106" s="397" t="str">
        <f t="shared" ca="1" si="194"/>
        <v>1|8|10,1|2|120000</v>
      </c>
      <c r="BI106" s="397">
        <f t="shared" ca="1" si="195"/>
        <v>50</v>
      </c>
      <c r="BJ106" s="397" t="str">
        <f t="shared" ca="1" si="196"/>
        <v>1|8|10,1|2|125000</v>
      </c>
      <c r="BK106" s="397">
        <f t="shared" ca="1" si="197"/>
        <v>0</v>
      </c>
      <c r="BL106" s="397">
        <f t="shared" ca="1" si="198"/>
        <v>0</v>
      </c>
      <c r="BM106" s="397">
        <f t="shared" ca="1" si="199"/>
        <v>0</v>
      </c>
      <c r="BN106" s="397">
        <f t="shared" ca="1" si="200"/>
        <v>0</v>
      </c>
      <c r="BO106" s="397">
        <f t="shared" ca="1" si="201"/>
        <v>0</v>
      </c>
      <c r="BP106" s="397">
        <f t="shared" ca="1" si="202"/>
        <v>0</v>
      </c>
      <c r="BQ106" s="397">
        <f t="shared" ca="1" si="203"/>
        <v>0</v>
      </c>
      <c r="BR106" s="397">
        <f t="shared" ca="1" si="204"/>
        <v>0</v>
      </c>
      <c r="BS106" s="397">
        <f t="shared" ca="1" si="205"/>
        <v>0</v>
      </c>
      <c r="BT106" s="397">
        <f t="shared" ca="1" si="206"/>
        <v>0</v>
      </c>
      <c r="BU106" s="397">
        <f t="shared" ca="1" si="207"/>
        <v>0</v>
      </c>
      <c r="BV106" s="397">
        <f t="shared" ca="1" si="208"/>
        <v>0</v>
      </c>
      <c r="BW106" s="397">
        <f t="shared" ca="1" si="209"/>
        <v>0</v>
      </c>
      <c r="BX106" s="397">
        <f t="shared" ca="1" si="210"/>
        <v>0</v>
      </c>
      <c r="BY106" s="397">
        <f t="shared" ca="1" si="211"/>
        <v>0</v>
      </c>
      <c r="BZ106" s="397">
        <f t="shared" ca="1" si="212"/>
        <v>0</v>
      </c>
      <c r="CA106" s="397">
        <f t="shared" ca="1" si="213"/>
        <v>0</v>
      </c>
      <c r="CB106" s="397">
        <f t="shared" ca="1" si="214"/>
        <v>0</v>
      </c>
      <c r="CC106" s="397">
        <f t="shared" ca="1" si="215"/>
        <v>0</v>
      </c>
      <c r="CD106" s="397">
        <f t="shared" ca="1" si="216"/>
        <v>0</v>
      </c>
      <c r="CE106" s="397">
        <f t="shared" ca="1" si="217"/>
        <v>0</v>
      </c>
      <c r="CF106" s="397">
        <f t="shared" ca="1" si="218"/>
        <v>0</v>
      </c>
      <c r="CG106" s="397">
        <f t="shared" ca="1" si="219"/>
        <v>0</v>
      </c>
      <c r="CH106" s="397">
        <f t="shared" ca="1" si="220"/>
        <v>0</v>
      </c>
      <c r="CI106" s="397">
        <f t="shared" ca="1" si="221"/>
        <v>0</v>
      </c>
      <c r="CJ106" s="397">
        <f t="shared" ca="1" si="222"/>
        <v>0</v>
      </c>
      <c r="CK106" s="397">
        <f t="shared" ca="1" si="223"/>
        <v>0</v>
      </c>
      <c r="CL106" s="397">
        <f t="shared" ca="1" si="224"/>
        <v>0</v>
      </c>
      <c r="CM106" s="397">
        <f t="shared" ca="1" si="225"/>
        <v>0</v>
      </c>
      <c r="CN106" s="397">
        <f t="shared" ca="1" si="226"/>
        <v>0</v>
      </c>
      <c r="CO106" s="397">
        <f t="shared" ca="1" si="227"/>
        <v>0</v>
      </c>
      <c r="CP106" s="397">
        <f t="shared" ca="1" si="228"/>
        <v>0</v>
      </c>
      <c r="CQ106" s="397">
        <f t="shared" ca="1" si="229"/>
        <v>0</v>
      </c>
      <c r="CR106" s="397">
        <f t="shared" ca="1" si="230"/>
        <v>0</v>
      </c>
      <c r="CS106" s="397">
        <f t="shared" ca="1" si="231"/>
        <v>0</v>
      </c>
      <c r="CT106" s="397">
        <f t="shared" ca="1" si="232"/>
        <v>0</v>
      </c>
      <c r="CU106" s="397">
        <f t="shared" ca="1" si="233"/>
        <v>0</v>
      </c>
      <c r="CV106" s="397">
        <f t="shared" ca="1" si="234"/>
        <v>0</v>
      </c>
      <c r="CW106" s="397">
        <f t="shared" ca="1" si="235"/>
        <v>0</v>
      </c>
      <c r="CX106" s="397">
        <f t="shared" ca="1" si="236"/>
        <v>0</v>
      </c>
      <c r="CY106" s="397">
        <f t="shared" ca="1" si="237"/>
        <v>0</v>
      </c>
      <c r="CZ106" s="397">
        <f t="shared" ca="1" si="238"/>
        <v>0</v>
      </c>
      <c r="DA106" s="397">
        <f t="shared" ca="1" si="239"/>
        <v>0</v>
      </c>
      <c r="DB106" s="397">
        <f t="shared" ca="1" si="240"/>
        <v>0</v>
      </c>
      <c r="DC106" s="397">
        <f t="shared" ca="1" si="241"/>
        <v>0</v>
      </c>
      <c r="DD106" s="397">
        <f t="shared" ca="1" si="242"/>
        <v>0</v>
      </c>
      <c r="DE106" s="397">
        <f t="shared" ca="1" si="243"/>
        <v>0</v>
      </c>
      <c r="DF106" s="397">
        <f t="shared" ca="1" si="244"/>
        <v>0</v>
      </c>
      <c r="DG106" s="397">
        <f t="shared" ca="1" si="245"/>
        <v>0</v>
      </c>
      <c r="DH106" s="397">
        <f t="shared" ca="1" si="246"/>
        <v>0</v>
      </c>
      <c r="DJ106" s="125" t="str">
        <f t="shared" ref="DJ106:DK106" si="275">DJ104</f>
        <v>LN</v>
      </c>
      <c r="DK106" s="125" t="str">
        <f t="shared" si="275"/>
        <v>LW</v>
      </c>
      <c r="DN106" s="84" t="s">
        <v>1069</v>
      </c>
      <c r="DR106" s="40" t="s">
        <v>1544</v>
      </c>
      <c r="DS106" s="11">
        <f t="shared" si="140"/>
        <v>1</v>
      </c>
      <c r="DT106" s="11">
        <f t="shared" si="141"/>
        <v>8</v>
      </c>
      <c r="DU106" s="41">
        <v>1</v>
      </c>
      <c r="DV106" s="40" t="s">
        <v>412</v>
      </c>
      <c r="DW106" s="11">
        <f t="shared" si="142"/>
        <v>2</v>
      </c>
      <c r="DX106" s="11">
        <f t="shared" si="143"/>
        <v>1001</v>
      </c>
      <c r="DY106" s="41">
        <v>2</v>
      </c>
    </row>
    <row r="107" spans="1:129" x14ac:dyDescent="0.25">
      <c r="A107" s="125">
        <v>104</v>
      </c>
      <c r="B107" s="125">
        <v>1</v>
      </c>
      <c r="C107" s="125">
        <v>6</v>
      </c>
      <c r="D107" s="125">
        <v>38</v>
      </c>
      <c r="E107" s="125" t="s">
        <v>1064</v>
      </c>
      <c r="F107" s="84" t="s">
        <v>1078</v>
      </c>
      <c r="G107" s="392" t="s">
        <v>1066</v>
      </c>
      <c r="H107" s="84" t="s">
        <v>1079</v>
      </c>
      <c r="I107" s="392" t="s">
        <v>1068</v>
      </c>
      <c r="K107" s="125">
        <v>41</v>
      </c>
      <c r="M107" s="397">
        <f t="shared" ca="1" si="147"/>
        <v>2</v>
      </c>
      <c r="N107" s="397" t="str">
        <f t="shared" ca="1" si="148"/>
        <v>1|8|10,1|2|5000</v>
      </c>
      <c r="O107" s="397">
        <f t="shared" ca="1" si="149"/>
        <v>4</v>
      </c>
      <c r="P107" s="397" t="str">
        <f t="shared" ca="1" si="150"/>
        <v>1|8|10,1|2|10000</v>
      </c>
      <c r="Q107" s="397">
        <f t="shared" ca="1" si="151"/>
        <v>6</v>
      </c>
      <c r="R107" s="397" t="str">
        <f t="shared" ca="1" si="152"/>
        <v>1|8|10,1|2|15000</v>
      </c>
      <c r="S107" s="397">
        <f t="shared" ca="1" si="153"/>
        <v>8</v>
      </c>
      <c r="T107" s="397" t="str">
        <f t="shared" ca="1" si="154"/>
        <v>1|8|10,1|2|20000</v>
      </c>
      <c r="U107" s="397">
        <f t="shared" ca="1" si="155"/>
        <v>10</v>
      </c>
      <c r="V107" s="397" t="str">
        <f t="shared" ca="1" si="156"/>
        <v>1|8|10,1|2|25000</v>
      </c>
      <c r="W107" s="397">
        <f t="shared" ca="1" si="157"/>
        <v>12</v>
      </c>
      <c r="X107" s="397" t="str">
        <f t="shared" ca="1" si="158"/>
        <v>1|8|10,1|2|30000</v>
      </c>
      <c r="Y107" s="397">
        <f t="shared" ca="1" si="159"/>
        <v>14</v>
      </c>
      <c r="Z107" s="397" t="str">
        <f t="shared" ca="1" si="160"/>
        <v>1|8|10,1|2|35000</v>
      </c>
      <c r="AA107" s="397">
        <f t="shared" ca="1" si="161"/>
        <v>16</v>
      </c>
      <c r="AB107" s="397" t="str">
        <f t="shared" ca="1" si="162"/>
        <v>1|8|10,1|2|40000</v>
      </c>
      <c r="AC107" s="397">
        <f t="shared" ca="1" si="163"/>
        <v>18</v>
      </c>
      <c r="AD107" s="397" t="str">
        <f t="shared" ca="1" si="164"/>
        <v>1|8|10,1|2|45000</v>
      </c>
      <c r="AE107" s="397">
        <f t="shared" ca="1" si="165"/>
        <v>20</v>
      </c>
      <c r="AF107" s="397" t="str">
        <f t="shared" ca="1" si="166"/>
        <v>1|8|10,1|2|50000</v>
      </c>
      <c r="AG107" s="397">
        <f t="shared" ca="1" si="167"/>
        <v>22</v>
      </c>
      <c r="AH107" s="397" t="str">
        <f t="shared" ca="1" si="168"/>
        <v>1|8|10,1|2|55000</v>
      </c>
      <c r="AI107" s="397">
        <f t="shared" ca="1" si="169"/>
        <v>24</v>
      </c>
      <c r="AJ107" s="397" t="str">
        <f t="shared" ca="1" si="170"/>
        <v>1|8|10,1|2|60000</v>
      </c>
      <c r="AK107" s="397">
        <f t="shared" ca="1" si="171"/>
        <v>26</v>
      </c>
      <c r="AL107" s="397" t="str">
        <f t="shared" ca="1" si="172"/>
        <v>1|8|10,1|2|65000</v>
      </c>
      <c r="AM107" s="397">
        <f t="shared" ca="1" si="173"/>
        <v>28</v>
      </c>
      <c r="AN107" s="397" t="str">
        <f t="shared" ca="1" si="174"/>
        <v>1|8|10,1|2|70000</v>
      </c>
      <c r="AO107" s="397">
        <f t="shared" ca="1" si="175"/>
        <v>30</v>
      </c>
      <c r="AP107" s="397" t="str">
        <f t="shared" ca="1" si="176"/>
        <v>1|8|10,1|2|75000</v>
      </c>
      <c r="AQ107" s="397">
        <f t="shared" ca="1" si="177"/>
        <v>32</v>
      </c>
      <c r="AR107" s="397" t="str">
        <f t="shared" ca="1" si="178"/>
        <v>1|8|10,1|2|80000</v>
      </c>
      <c r="AS107" s="397">
        <f t="shared" ca="1" si="179"/>
        <v>34</v>
      </c>
      <c r="AT107" s="397" t="str">
        <f t="shared" ca="1" si="180"/>
        <v>1|8|10,1|2|85000</v>
      </c>
      <c r="AU107" s="397">
        <f t="shared" ca="1" si="181"/>
        <v>36</v>
      </c>
      <c r="AV107" s="397" t="str">
        <f t="shared" ca="1" si="182"/>
        <v>1|8|10,1|2|90000</v>
      </c>
      <c r="AW107" s="397">
        <f t="shared" ca="1" si="183"/>
        <v>38</v>
      </c>
      <c r="AX107" s="397" t="str">
        <f t="shared" ca="1" si="184"/>
        <v>1|8|10,1|2|95000</v>
      </c>
      <c r="AY107" s="397">
        <f t="shared" ca="1" si="185"/>
        <v>40</v>
      </c>
      <c r="AZ107" s="397" t="str">
        <f t="shared" ca="1" si="186"/>
        <v>1|8|10,1|2|100000</v>
      </c>
      <c r="BA107" s="397">
        <f t="shared" ca="1" si="187"/>
        <v>42</v>
      </c>
      <c r="BB107" s="397" t="str">
        <f t="shared" ca="1" si="188"/>
        <v>1|8|10,1|2|105000</v>
      </c>
      <c r="BC107" s="397">
        <f t="shared" ca="1" si="189"/>
        <v>44</v>
      </c>
      <c r="BD107" s="397" t="str">
        <f t="shared" ca="1" si="190"/>
        <v>1|8|10,1|2|110000</v>
      </c>
      <c r="BE107" s="397">
        <f t="shared" ca="1" si="191"/>
        <v>46</v>
      </c>
      <c r="BF107" s="397" t="str">
        <f t="shared" ca="1" si="192"/>
        <v>1|8|10,1|2|115000</v>
      </c>
      <c r="BG107" s="397">
        <f t="shared" ca="1" si="193"/>
        <v>48</v>
      </c>
      <c r="BH107" s="397" t="str">
        <f t="shared" ca="1" si="194"/>
        <v>1|8|10,1|2|120000</v>
      </c>
      <c r="BI107" s="397">
        <f t="shared" ca="1" si="195"/>
        <v>50</v>
      </c>
      <c r="BJ107" s="397" t="str">
        <f t="shared" ca="1" si="196"/>
        <v>1|8|10,1|2|125000</v>
      </c>
      <c r="BK107" s="397">
        <f t="shared" ca="1" si="197"/>
        <v>0</v>
      </c>
      <c r="BL107" s="397">
        <f t="shared" ca="1" si="198"/>
        <v>0</v>
      </c>
      <c r="BM107" s="397">
        <f t="shared" ca="1" si="199"/>
        <v>0</v>
      </c>
      <c r="BN107" s="397">
        <f t="shared" ca="1" si="200"/>
        <v>0</v>
      </c>
      <c r="BO107" s="397">
        <f t="shared" ca="1" si="201"/>
        <v>0</v>
      </c>
      <c r="BP107" s="397">
        <f t="shared" ca="1" si="202"/>
        <v>0</v>
      </c>
      <c r="BQ107" s="397">
        <f t="shared" ca="1" si="203"/>
        <v>0</v>
      </c>
      <c r="BR107" s="397">
        <f t="shared" ca="1" si="204"/>
        <v>0</v>
      </c>
      <c r="BS107" s="397">
        <f t="shared" ca="1" si="205"/>
        <v>0</v>
      </c>
      <c r="BT107" s="397">
        <f t="shared" ca="1" si="206"/>
        <v>0</v>
      </c>
      <c r="BU107" s="397">
        <f t="shared" ca="1" si="207"/>
        <v>0</v>
      </c>
      <c r="BV107" s="397">
        <f t="shared" ca="1" si="208"/>
        <v>0</v>
      </c>
      <c r="BW107" s="397">
        <f t="shared" ca="1" si="209"/>
        <v>0</v>
      </c>
      <c r="BX107" s="397">
        <f t="shared" ca="1" si="210"/>
        <v>0</v>
      </c>
      <c r="BY107" s="397">
        <f t="shared" ca="1" si="211"/>
        <v>0</v>
      </c>
      <c r="BZ107" s="397">
        <f t="shared" ca="1" si="212"/>
        <v>0</v>
      </c>
      <c r="CA107" s="397">
        <f t="shared" ca="1" si="213"/>
        <v>0</v>
      </c>
      <c r="CB107" s="397">
        <f t="shared" ca="1" si="214"/>
        <v>0</v>
      </c>
      <c r="CC107" s="397">
        <f t="shared" ca="1" si="215"/>
        <v>0</v>
      </c>
      <c r="CD107" s="397">
        <f t="shared" ca="1" si="216"/>
        <v>0</v>
      </c>
      <c r="CE107" s="397">
        <f t="shared" ca="1" si="217"/>
        <v>0</v>
      </c>
      <c r="CF107" s="397">
        <f t="shared" ca="1" si="218"/>
        <v>0</v>
      </c>
      <c r="CG107" s="397">
        <f t="shared" ca="1" si="219"/>
        <v>0</v>
      </c>
      <c r="CH107" s="397">
        <f t="shared" ca="1" si="220"/>
        <v>0</v>
      </c>
      <c r="CI107" s="397">
        <f t="shared" ca="1" si="221"/>
        <v>0</v>
      </c>
      <c r="CJ107" s="397">
        <f t="shared" ca="1" si="222"/>
        <v>0</v>
      </c>
      <c r="CK107" s="397">
        <f t="shared" ca="1" si="223"/>
        <v>0</v>
      </c>
      <c r="CL107" s="397">
        <f t="shared" ca="1" si="224"/>
        <v>0</v>
      </c>
      <c r="CM107" s="397">
        <f t="shared" ca="1" si="225"/>
        <v>0</v>
      </c>
      <c r="CN107" s="397">
        <f t="shared" ca="1" si="226"/>
        <v>0</v>
      </c>
      <c r="CO107" s="397">
        <f t="shared" ca="1" si="227"/>
        <v>0</v>
      </c>
      <c r="CP107" s="397">
        <f t="shared" ca="1" si="228"/>
        <v>0</v>
      </c>
      <c r="CQ107" s="397">
        <f t="shared" ca="1" si="229"/>
        <v>0</v>
      </c>
      <c r="CR107" s="397">
        <f t="shared" ca="1" si="230"/>
        <v>0</v>
      </c>
      <c r="CS107" s="397">
        <f t="shared" ca="1" si="231"/>
        <v>0</v>
      </c>
      <c r="CT107" s="397">
        <f t="shared" ca="1" si="232"/>
        <v>0</v>
      </c>
      <c r="CU107" s="397">
        <f t="shared" ca="1" si="233"/>
        <v>0</v>
      </c>
      <c r="CV107" s="397">
        <f t="shared" ca="1" si="234"/>
        <v>0</v>
      </c>
      <c r="CW107" s="397">
        <f t="shared" ca="1" si="235"/>
        <v>0</v>
      </c>
      <c r="CX107" s="397">
        <f t="shared" ca="1" si="236"/>
        <v>0</v>
      </c>
      <c r="CY107" s="397">
        <f t="shared" ca="1" si="237"/>
        <v>0</v>
      </c>
      <c r="CZ107" s="397">
        <f t="shared" ca="1" si="238"/>
        <v>0</v>
      </c>
      <c r="DA107" s="397">
        <f t="shared" ca="1" si="239"/>
        <v>0</v>
      </c>
      <c r="DB107" s="397">
        <f t="shared" ca="1" si="240"/>
        <v>0</v>
      </c>
      <c r="DC107" s="397">
        <f t="shared" ca="1" si="241"/>
        <v>0</v>
      </c>
      <c r="DD107" s="397">
        <f t="shared" ca="1" si="242"/>
        <v>0</v>
      </c>
      <c r="DE107" s="397">
        <f t="shared" ca="1" si="243"/>
        <v>0</v>
      </c>
      <c r="DF107" s="397">
        <f t="shared" ca="1" si="244"/>
        <v>0</v>
      </c>
      <c r="DG107" s="397">
        <f t="shared" ca="1" si="245"/>
        <v>0</v>
      </c>
      <c r="DH107" s="397">
        <f t="shared" ca="1" si="246"/>
        <v>0</v>
      </c>
      <c r="DJ107" s="125" t="str">
        <f t="shared" ref="DJ107:DK107" si="276">DJ105</f>
        <v>LY</v>
      </c>
      <c r="DK107" s="125" t="str">
        <f t="shared" si="276"/>
        <v>MH</v>
      </c>
      <c r="DN107" s="84" t="s">
        <v>1069</v>
      </c>
      <c r="DR107" s="40" t="s">
        <v>1545</v>
      </c>
      <c r="DS107" s="11">
        <f t="shared" si="140"/>
        <v>1</v>
      </c>
      <c r="DT107" s="11">
        <f t="shared" si="141"/>
        <v>8</v>
      </c>
      <c r="DU107" s="41">
        <v>1</v>
      </c>
      <c r="DV107" s="40" t="s">
        <v>412</v>
      </c>
      <c r="DW107" s="11">
        <f t="shared" si="142"/>
        <v>2</v>
      </c>
      <c r="DX107" s="11">
        <f t="shared" si="143"/>
        <v>1001</v>
      </c>
      <c r="DY107" s="41">
        <v>2</v>
      </c>
    </row>
    <row r="108" spans="1:129" x14ac:dyDescent="0.25">
      <c r="A108" s="125">
        <v>105</v>
      </c>
      <c r="B108" s="125">
        <v>1</v>
      </c>
      <c r="C108" s="125">
        <v>6</v>
      </c>
      <c r="D108" s="125">
        <v>38</v>
      </c>
      <c r="E108" s="125" t="s">
        <v>1064</v>
      </c>
      <c r="F108" s="84" t="s">
        <v>1080</v>
      </c>
      <c r="G108" s="392" t="s">
        <v>1066</v>
      </c>
      <c r="H108" s="84" t="s">
        <v>1081</v>
      </c>
      <c r="I108" s="392" t="s">
        <v>1068</v>
      </c>
      <c r="K108" s="125">
        <v>42</v>
      </c>
      <c r="M108" s="397">
        <f t="shared" ca="1" si="147"/>
        <v>2</v>
      </c>
      <c r="N108" s="397" t="str">
        <f t="shared" ca="1" si="148"/>
        <v>1|8|10,1|2|5000</v>
      </c>
      <c r="O108" s="397">
        <f t="shared" ca="1" si="149"/>
        <v>4</v>
      </c>
      <c r="P108" s="397" t="str">
        <f t="shared" ca="1" si="150"/>
        <v>1|8|10,1|2|10000</v>
      </c>
      <c r="Q108" s="397">
        <f t="shared" ca="1" si="151"/>
        <v>6</v>
      </c>
      <c r="R108" s="397" t="str">
        <f t="shared" ca="1" si="152"/>
        <v>1|8|10,1|2|15000</v>
      </c>
      <c r="S108" s="397">
        <f t="shared" ca="1" si="153"/>
        <v>8</v>
      </c>
      <c r="T108" s="397" t="str">
        <f t="shared" ca="1" si="154"/>
        <v>1|8|10,1|2|20000</v>
      </c>
      <c r="U108" s="397">
        <f t="shared" ca="1" si="155"/>
        <v>10</v>
      </c>
      <c r="V108" s="397" t="str">
        <f t="shared" ca="1" si="156"/>
        <v>1|8|10,1|2|25000</v>
      </c>
      <c r="W108" s="397">
        <f t="shared" ca="1" si="157"/>
        <v>12</v>
      </c>
      <c r="X108" s="397" t="str">
        <f t="shared" ca="1" si="158"/>
        <v>1|8|10,1|2|30000</v>
      </c>
      <c r="Y108" s="397">
        <f t="shared" ca="1" si="159"/>
        <v>14</v>
      </c>
      <c r="Z108" s="397" t="str">
        <f t="shared" ca="1" si="160"/>
        <v>1|8|10,1|2|35000</v>
      </c>
      <c r="AA108" s="397">
        <f t="shared" ca="1" si="161"/>
        <v>16</v>
      </c>
      <c r="AB108" s="397" t="str">
        <f t="shared" ca="1" si="162"/>
        <v>1|8|10,1|2|40000</v>
      </c>
      <c r="AC108" s="397">
        <f t="shared" ca="1" si="163"/>
        <v>18</v>
      </c>
      <c r="AD108" s="397" t="str">
        <f t="shared" ca="1" si="164"/>
        <v>1|8|10,1|2|45000</v>
      </c>
      <c r="AE108" s="397">
        <f t="shared" ca="1" si="165"/>
        <v>20</v>
      </c>
      <c r="AF108" s="397" t="str">
        <f t="shared" ca="1" si="166"/>
        <v>1|8|10,1|2|50000</v>
      </c>
      <c r="AG108" s="397">
        <f t="shared" ca="1" si="167"/>
        <v>22</v>
      </c>
      <c r="AH108" s="397" t="str">
        <f t="shared" ca="1" si="168"/>
        <v>1|8|10,1|2|55000</v>
      </c>
      <c r="AI108" s="397">
        <f t="shared" ca="1" si="169"/>
        <v>24</v>
      </c>
      <c r="AJ108" s="397" t="str">
        <f t="shared" ca="1" si="170"/>
        <v>1|8|10,1|2|60000</v>
      </c>
      <c r="AK108" s="397">
        <f t="shared" ca="1" si="171"/>
        <v>26</v>
      </c>
      <c r="AL108" s="397" t="str">
        <f t="shared" ca="1" si="172"/>
        <v>1|8|10,1|2|65000</v>
      </c>
      <c r="AM108" s="397">
        <f t="shared" ca="1" si="173"/>
        <v>28</v>
      </c>
      <c r="AN108" s="397" t="str">
        <f t="shared" ca="1" si="174"/>
        <v>1|8|10,1|2|70000</v>
      </c>
      <c r="AO108" s="397">
        <f t="shared" ca="1" si="175"/>
        <v>30</v>
      </c>
      <c r="AP108" s="397" t="str">
        <f t="shared" ca="1" si="176"/>
        <v>1|8|10,1|2|75000</v>
      </c>
      <c r="AQ108" s="397">
        <f t="shared" ca="1" si="177"/>
        <v>32</v>
      </c>
      <c r="AR108" s="397" t="str">
        <f t="shared" ca="1" si="178"/>
        <v>1|8|10,1|2|80000</v>
      </c>
      <c r="AS108" s="397">
        <f t="shared" ca="1" si="179"/>
        <v>34</v>
      </c>
      <c r="AT108" s="397" t="str">
        <f t="shared" ca="1" si="180"/>
        <v>1|8|10,1|2|85000</v>
      </c>
      <c r="AU108" s="397">
        <f t="shared" ca="1" si="181"/>
        <v>36</v>
      </c>
      <c r="AV108" s="397" t="str">
        <f t="shared" ca="1" si="182"/>
        <v>1|8|10,1|2|90000</v>
      </c>
      <c r="AW108" s="397">
        <f t="shared" ca="1" si="183"/>
        <v>38</v>
      </c>
      <c r="AX108" s="397" t="str">
        <f t="shared" ca="1" si="184"/>
        <v>1|8|10,1|2|95000</v>
      </c>
      <c r="AY108" s="397">
        <f t="shared" ca="1" si="185"/>
        <v>40</v>
      </c>
      <c r="AZ108" s="397" t="str">
        <f t="shared" ca="1" si="186"/>
        <v>1|8|10,1|2|100000</v>
      </c>
      <c r="BA108" s="397">
        <f t="shared" ca="1" si="187"/>
        <v>42</v>
      </c>
      <c r="BB108" s="397" t="str">
        <f t="shared" ca="1" si="188"/>
        <v>1|8|10,1|2|105000</v>
      </c>
      <c r="BC108" s="397">
        <f t="shared" ca="1" si="189"/>
        <v>44</v>
      </c>
      <c r="BD108" s="397" t="str">
        <f t="shared" ca="1" si="190"/>
        <v>1|8|10,1|2|110000</v>
      </c>
      <c r="BE108" s="397">
        <f t="shared" ca="1" si="191"/>
        <v>46</v>
      </c>
      <c r="BF108" s="397" t="str">
        <f t="shared" ca="1" si="192"/>
        <v>1|8|10,1|2|115000</v>
      </c>
      <c r="BG108" s="397">
        <f t="shared" ca="1" si="193"/>
        <v>48</v>
      </c>
      <c r="BH108" s="397" t="str">
        <f t="shared" ca="1" si="194"/>
        <v>1|8|10,1|2|120000</v>
      </c>
      <c r="BI108" s="397">
        <f t="shared" ca="1" si="195"/>
        <v>50</v>
      </c>
      <c r="BJ108" s="397" t="str">
        <f t="shared" ca="1" si="196"/>
        <v>1|8|10,1|2|125000</v>
      </c>
      <c r="BK108" s="397">
        <f t="shared" ca="1" si="197"/>
        <v>0</v>
      </c>
      <c r="BL108" s="397">
        <f t="shared" ca="1" si="198"/>
        <v>0</v>
      </c>
      <c r="BM108" s="397">
        <f t="shared" ca="1" si="199"/>
        <v>0</v>
      </c>
      <c r="BN108" s="397">
        <f t="shared" ca="1" si="200"/>
        <v>0</v>
      </c>
      <c r="BO108" s="397">
        <f t="shared" ca="1" si="201"/>
        <v>0</v>
      </c>
      <c r="BP108" s="397">
        <f t="shared" ca="1" si="202"/>
        <v>0</v>
      </c>
      <c r="BQ108" s="397">
        <f t="shared" ca="1" si="203"/>
        <v>0</v>
      </c>
      <c r="BR108" s="397">
        <f t="shared" ca="1" si="204"/>
        <v>0</v>
      </c>
      <c r="BS108" s="397">
        <f t="shared" ca="1" si="205"/>
        <v>0</v>
      </c>
      <c r="BT108" s="397">
        <f t="shared" ca="1" si="206"/>
        <v>0</v>
      </c>
      <c r="BU108" s="397">
        <f t="shared" ca="1" si="207"/>
        <v>0</v>
      </c>
      <c r="BV108" s="397">
        <f t="shared" ca="1" si="208"/>
        <v>0</v>
      </c>
      <c r="BW108" s="397">
        <f t="shared" ca="1" si="209"/>
        <v>0</v>
      </c>
      <c r="BX108" s="397">
        <f t="shared" ca="1" si="210"/>
        <v>0</v>
      </c>
      <c r="BY108" s="397">
        <f t="shared" ca="1" si="211"/>
        <v>0</v>
      </c>
      <c r="BZ108" s="397">
        <f t="shared" ca="1" si="212"/>
        <v>0</v>
      </c>
      <c r="CA108" s="397">
        <f t="shared" ca="1" si="213"/>
        <v>0</v>
      </c>
      <c r="CB108" s="397">
        <f t="shared" ca="1" si="214"/>
        <v>0</v>
      </c>
      <c r="CC108" s="397">
        <f t="shared" ca="1" si="215"/>
        <v>0</v>
      </c>
      <c r="CD108" s="397">
        <f t="shared" ca="1" si="216"/>
        <v>0</v>
      </c>
      <c r="CE108" s="397">
        <f t="shared" ca="1" si="217"/>
        <v>0</v>
      </c>
      <c r="CF108" s="397">
        <f t="shared" ca="1" si="218"/>
        <v>0</v>
      </c>
      <c r="CG108" s="397">
        <f t="shared" ca="1" si="219"/>
        <v>0</v>
      </c>
      <c r="CH108" s="397">
        <f t="shared" ca="1" si="220"/>
        <v>0</v>
      </c>
      <c r="CI108" s="397">
        <f t="shared" ca="1" si="221"/>
        <v>0</v>
      </c>
      <c r="CJ108" s="397">
        <f t="shared" ca="1" si="222"/>
        <v>0</v>
      </c>
      <c r="CK108" s="397">
        <f t="shared" ca="1" si="223"/>
        <v>0</v>
      </c>
      <c r="CL108" s="397">
        <f t="shared" ca="1" si="224"/>
        <v>0</v>
      </c>
      <c r="CM108" s="397">
        <f t="shared" ca="1" si="225"/>
        <v>0</v>
      </c>
      <c r="CN108" s="397">
        <f t="shared" ca="1" si="226"/>
        <v>0</v>
      </c>
      <c r="CO108" s="397">
        <f t="shared" ca="1" si="227"/>
        <v>0</v>
      </c>
      <c r="CP108" s="397">
        <f t="shared" ca="1" si="228"/>
        <v>0</v>
      </c>
      <c r="CQ108" s="397">
        <f t="shared" ca="1" si="229"/>
        <v>0</v>
      </c>
      <c r="CR108" s="397">
        <f t="shared" ca="1" si="230"/>
        <v>0</v>
      </c>
      <c r="CS108" s="397">
        <f t="shared" ca="1" si="231"/>
        <v>0</v>
      </c>
      <c r="CT108" s="397">
        <f t="shared" ca="1" si="232"/>
        <v>0</v>
      </c>
      <c r="CU108" s="397">
        <f t="shared" ca="1" si="233"/>
        <v>0</v>
      </c>
      <c r="CV108" s="397">
        <f t="shared" ca="1" si="234"/>
        <v>0</v>
      </c>
      <c r="CW108" s="397">
        <f t="shared" ca="1" si="235"/>
        <v>0</v>
      </c>
      <c r="CX108" s="397">
        <f t="shared" ca="1" si="236"/>
        <v>0</v>
      </c>
      <c r="CY108" s="397">
        <f t="shared" ca="1" si="237"/>
        <v>0</v>
      </c>
      <c r="CZ108" s="397">
        <f t="shared" ca="1" si="238"/>
        <v>0</v>
      </c>
      <c r="DA108" s="397">
        <f t="shared" ca="1" si="239"/>
        <v>0</v>
      </c>
      <c r="DB108" s="397">
        <f t="shared" ca="1" si="240"/>
        <v>0</v>
      </c>
      <c r="DC108" s="397">
        <f t="shared" ca="1" si="241"/>
        <v>0</v>
      </c>
      <c r="DD108" s="397">
        <f t="shared" ca="1" si="242"/>
        <v>0</v>
      </c>
      <c r="DE108" s="397">
        <f t="shared" ca="1" si="243"/>
        <v>0</v>
      </c>
      <c r="DF108" s="397">
        <f t="shared" ca="1" si="244"/>
        <v>0</v>
      </c>
      <c r="DG108" s="397">
        <f t="shared" ca="1" si="245"/>
        <v>0</v>
      </c>
      <c r="DH108" s="397">
        <f t="shared" ca="1" si="246"/>
        <v>0</v>
      </c>
      <c r="DJ108" s="125" t="str">
        <f t="shared" ref="DJ108:DK108" si="277">DJ106</f>
        <v>LN</v>
      </c>
      <c r="DK108" s="125" t="str">
        <f t="shared" si="277"/>
        <v>LW</v>
      </c>
      <c r="DN108" s="84" t="s">
        <v>1069</v>
      </c>
      <c r="DR108" s="40" t="s">
        <v>1543</v>
      </c>
      <c r="DS108" s="11">
        <f t="shared" si="140"/>
        <v>1</v>
      </c>
      <c r="DT108" s="11">
        <f t="shared" si="141"/>
        <v>8</v>
      </c>
      <c r="DU108" s="41">
        <v>1</v>
      </c>
      <c r="DV108" s="40" t="s">
        <v>412</v>
      </c>
      <c r="DW108" s="11">
        <f t="shared" si="142"/>
        <v>2</v>
      </c>
      <c r="DX108" s="11">
        <f t="shared" si="143"/>
        <v>1001</v>
      </c>
      <c r="DY108" s="41">
        <v>2</v>
      </c>
    </row>
    <row r="109" spans="1:129" x14ac:dyDescent="0.25">
      <c r="A109" s="125">
        <v>106</v>
      </c>
      <c r="B109" s="125">
        <v>1</v>
      </c>
      <c r="C109" s="125">
        <v>6</v>
      </c>
      <c r="D109" s="125">
        <v>38</v>
      </c>
      <c r="E109" s="125" t="s">
        <v>1064</v>
      </c>
      <c r="F109" s="84" t="s">
        <v>1082</v>
      </c>
      <c r="G109" s="392" t="s">
        <v>1066</v>
      </c>
      <c r="H109" s="84" t="s">
        <v>1083</v>
      </c>
      <c r="I109" s="392" t="s">
        <v>1068</v>
      </c>
      <c r="K109" s="125">
        <v>43</v>
      </c>
      <c r="M109" s="397">
        <f t="shared" ca="1" si="147"/>
        <v>2</v>
      </c>
      <c r="N109" s="397" t="str">
        <f t="shared" ca="1" si="148"/>
        <v>1|8|10,1|2|5000</v>
      </c>
      <c r="O109" s="397">
        <f t="shared" ca="1" si="149"/>
        <v>4</v>
      </c>
      <c r="P109" s="397" t="str">
        <f t="shared" ca="1" si="150"/>
        <v>1|8|10,1|2|10000</v>
      </c>
      <c r="Q109" s="397">
        <f t="shared" ca="1" si="151"/>
        <v>6</v>
      </c>
      <c r="R109" s="397" t="str">
        <f t="shared" ca="1" si="152"/>
        <v>1|8|10,1|2|15000</v>
      </c>
      <c r="S109" s="397">
        <f t="shared" ca="1" si="153"/>
        <v>8</v>
      </c>
      <c r="T109" s="397" t="str">
        <f t="shared" ca="1" si="154"/>
        <v>1|8|10,1|2|20000</v>
      </c>
      <c r="U109" s="397">
        <f t="shared" ca="1" si="155"/>
        <v>10</v>
      </c>
      <c r="V109" s="397" t="str">
        <f t="shared" ca="1" si="156"/>
        <v>1|8|10,1|2|25000</v>
      </c>
      <c r="W109" s="397">
        <f t="shared" ca="1" si="157"/>
        <v>12</v>
      </c>
      <c r="X109" s="397" t="str">
        <f t="shared" ca="1" si="158"/>
        <v>1|8|10,1|2|30000</v>
      </c>
      <c r="Y109" s="397">
        <f t="shared" ca="1" si="159"/>
        <v>14</v>
      </c>
      <c r="Z109" s="397" t="str">
        <f t="shared" ca="1" si="160"/>
        <v>1|8|10,1|2|35000</v>
      </c>
      <c r="AA109" s="397">
        <f t="shared" ca="1" si="161"/>
        <v>16</v>
      </c>
      <c r="AB109" s="397" t="str">
        <f t="shared" ca="1" si="162"/>
        <v>1|8|10,1|2|40000</v>
      </c>
      <c r="AC109" s="397">
        <f t="shared" ca="1" si="163"/>
        <v>18</v>
      </c>
      <c r="AD109" s="397" t="str">
        <f t="shared" ca="1" si="164"/>
        <v>1|8|10,1|2|45000</v>
      </c>
      <c r="AE109" s="397">
        <f t="shared" ca="1" si="165"/>
        <v>20</v>
      </c>
      <c r="AF109" s="397" t="str">
        <f t="shared" ca="1" si="166"/>
        <v>1|8|10,1|2|50000</v>
      </c>
      <c r="AG109" s="397">
        <f t="shared" ca="1" si="167"/>
        <v>22</v>
      </c>
      <c r="AH109" s="397" t="str">
        <f t="shared" ca="1" si="168"/>
        <v>1|8|10,1|2|55000</v>
      </c>
      <c r="AI109" s="397">
        <f t="shared" ca="1" si="169"/>
        <v>24</v>
      </c>
      <c r="AJ109" s="397" t="str">
        <f t="shared" ca="1" si="170"/>
        <v>1|8|10,1|2|60000</v>
      </c>
      <c r="AK109" s="397">
        <f t="shared" ca="1" si="171"/>
        <v>26</v>
      </c>
      <c r="AL109" s="397" t="str">
        <f t="shared" ca="1" si="172"/>
        <v>1|8|10,1|2|65000</v>
      </c>
      <c r="AM109" s="397">
        <f t="shared" ca="1" si="173"/>
        <v>28</v>
      </c>
      <c r="AN109" s="397" t="str">
        <f t="shared" ca="1" si="174"/>
        <v>1|8|10,1|2|70000</v>
      </c>
      <c r="AO109" s="397">
        <f t="shared" ca="1" si="175"/>
        <v>30</v>
      </c>
      <c r="AP109" s="397" t="str">
        <f t="shared" ca="1" si="176"/>
        <v>1|8|10,1|2|75000</v>
      </c>
      <c r="AQ109" s="397">
        <f t="shared" ca="1" si="177"/>
        <v>32</v>
      </c>
      <c r="AR109" s="397" t="str">
        <f t="shared" ca="1" si="178"/>
        <v>1|8|10,1|2|80000</v>
      </c>
      <c r="AS109" s="397">
        <f t="shared" ca="1" si="179"/>
        <v>34</v>
      </c>
      <c r="AT109" s="397" t="str">
        <f t="shared" ca="1" si="180"/>
        <v>1|8|10,1|2|85000</v>
      </c>
      <c r="AU109" s="397">
        <f t="shared" ca="1" si="181"/>
        <v>36</v>
      </c>
      <c r="AV109" s="397" t="str">
        <f t="shared" ca="1" si="182"/>
        <v>1|8|10,1|2|90000</v>
      </c>
      <c r="AW109" s="397">
        <f t="shared" ca="1" si="183"/>
        <v>38</v>
      </c>
      <c r="AX109" s="397" t="str">
        <f t="shared" ca="1" si="184"/>
        <v>1|8|10,1|2|95000</v>
      </c>
      <c r="AY109" s="397">
        <f t="shared" ca="1" si="185"/>
        <v>40</v>
      </c>
      <c r="AZ109" s="397" t="str">
        <f t="shared" ca="1" si="186"/>
        <v>1|8|10,1|2|100000</v>
      </c>
      <c r="BA109" s="397">
        <f t="shared" ca="1" si="187"/>
        <v>42</v>
      </c>
      <c r="BB109" s="397" t="str">
        <f t="shared" ca="1" si="188"/>
        <v>1|8|10,1|2|105000</v>
      </c>
      <c r="BC109" s="397">
        <f t="shared" ca="1" si="189"/>
        <v>44</v>
      </c>
      <c r="BD109" s="397" t="str">
        <f t="shared" ca="1" si="190"/>
        <v>1|8|10,1|2|110000</v>
      </c>
      <c r="BE109" s="397">
        <f t="shared" ca="1" si="191"/>
        <v>46</v>
      </c>
      <c r="BF109" s="397" t="str">
        <f t="shared" ca="1" si="192"/>
        <v>1|8|10,1|2|115000</v>
      </c>
      <c r="BG109" s="397">
        <f t="shared" ca="1" si="193"/>
        <v>48</v>
      </c>
      <c r="BH109" s="397" t="str">
        <f t="shared" ca="1" si="194"/>
        <v>1|8|10,1|2|120000</v>
      </c>
      <c r="BI109" s="397">
        <f t="shared" ca="1" si="195"/>
        <v>50</v>
      </c>
      <c r="BJ109" s="397" t="str">
        <f t="shared" ca="1" si="196"/>
        <v>1|8|10,1|2|125000</v>
      </c>
      <c r="BK109" s="397">
        <f t="shared" ca="1" si="197"/>
        <v>0</v>
      </c>
      <c r="BL109" s="397">
        <f t="shared" ca="1" si="198"/>
        <v>0</v>
      </c>
      <c r="BM109" s="397">
        <f t="shared" ca="1" si="199"/>
        <v>0</v>
      </c>
      <c r="BN109" s="397">
        <f t="shared" ca="1" si="200"/>
        <v>0</v>
      </c>
      <c r="BO109" s="397">
        <f t="shared" ca="1" si="201"/>
        <v>0</v>
      </c>
      <c r="BP109" s="397">
        <f t="shared" ca="1" si="202"/>
        <v>0</v>
      </c>
      <c r="BQ109" s="397">
        <f t="shared" ca="1" si="203"/>
        <v>0</v>
      </c>
      <c r="BR109" s="397">
        <f t="shared" ca="1" si="204"/>
        <v>0</v>
      </c>
      <c r="BS109" s="397">
        <f t="shared" ca="1" si="205"/>
        <v>0</v>
      </c>
      <c r="BT109" s="397">
        <f t="shared" ca="1" si="206"/>
        <v>0</v>
      </c>
      <c r="BU109" s="397">
        <f t="shared" ca="1" si="207"/>
        <v>0</v>
      </c>
      <c r="BV109" s="397">
        <f t="shared" ca="1" si="208"/>
        <v>0</v>
      </c>
      <c r="BW109" s="397">
        <f t="shared" ca="1" si="209"/>
        <v>0</v>
      </c>
      <c r="BX109" s="397">
        <f t="shared" ca="1" si="210"/>
        <v>0</v>
      </c>
      <c r="BY109" s="397">
        <f t="shared" ca="1" si="211"/>
        <v>0</v>
      </c>
      <c r="BZ109" s="397">
        <f t="shared" ca="1" si="212"/>
        <v>0</v>
      </c>
      <c r="CA109" s="397">
        <f t="shared" ca="1" si="213"/>
        <v>0</v>
      </c>
      <c r="CB109" s="397">
        <f t="shared" ca="1" si="214"/>
        <v>0</v>
      </c>
      <c r="CC109" s="397">
        <f t="shared" ca="1" si="215"/>
        <v>0</v>
      </c>
      <c r="CD109" s="397">
        <f t="shared" ca="1" si="216"/>
        <v>0</v>
      </c>
      <c r="CE109" s="397">
        <f t="shared" ca="1" si="217"/>
        <v>0</v>
      </c>
      <c r="CF109" s="397">
        <f t="shared" ca="1" si="218"/>
        <v>0</v>
      </c>
      <c r="CG109" s="397">
        <f t="shared" ca="1" si="219"/>
        <v>0</v>
      </c>
      <c r="CH109" s="397">
        <f t="shared" ca="1" si="220"/>
        <v>0</v>
      </c>
      <c r="CI109" s="397">
        <f t="shared" ca="1" si="221"/>
        <v>0</v>
      </c>
      <c r="CJ109" s="397">
        <f t="shared" ca="1" si="222"/>
        <v>0</v>
      </c>
      <c r="CK109" s="397">
        <f t="shared" ca="1" si="223"/>
        <v>0</v>
      </c>
      <c r="CL109" s="397">
        <f t="shared" ca="1" si="224"/>
        <v>0</v>
      </c>
      <c r="CM109" s="397">
        <f t="shared" ca="1" si="225"/>
        <v>0</v>
      </c>
      <c r="CN109" s="397">
        <f t="shared" ca="1" si="226"/>
        <v>0</v>
      </c>
      <c r="CO109" s="397">
        <f t="shared" ca="1" si="227"/>
        <v>0</v>
      </c>
      <c r="CP109" s="397">
        <f t="shared" ca="1" si="228"/>
        <v>0</v>
      </c>
      <c r="CQ109" s="397">
        <f t="shared" ca="1" si="229"/>
        <v>0</v>
      </c>
      <c r="CR109" s="397">
        <f t="shared" ca="1" si="230"/>
        <v>0</v>
      </c>
      <c r="CS109" s="397">
        <f t="shared" ca="1" si="231"/>
        <v>0</v>
      </c>
      <c r="CT109" s="397">
        <f t="shared" ca="1" si="232"/>
        <v>0</v>
      </c>
      <c r="CU109" s="397">
        <f t="shared" ca="1" si="233"/>
        <v>0</v>
      </c>
      <c r="CV109" s="397">
        <f t="shared" ca="1" si="234"/>
        <v>0</v>
      </c>
      <c r="CW109" s="397">
        <f t="shared" ca="1" si="235"/>
        <v>0</v>
      </c>
      <c r="CX109" s="397">
        <f t="shared" ca="1" si="236"/>
        <v>0</v>
      </c>
      <c r="CY109" s="397">
        <f t="shared" ca="1" si="237"/>
        <v>0</v>
      </c>
      <c r="CZ109" s="397">
        <f t="shared" ca="1" si="238"/>
        <v>0</v>
      </c>
      <c r="DA109" s="397">
        <f t="shared" ca="1" si="239"/>
        <v>0</v>
      </c>
      <c r="DB109" s="397">
        <f t="shared" ca="1" si="240"/>
        <v>0</v>
      </c>
      <c r="DC109" s="397">
        <f t="shared" ca="1" si="241"/>
        <v>0</v>
      </c>
      <c r="DD109" s="397">
        <f t="shared" ca="1" si="242"/>
        <v>0</v>
      </c>
      <c r="DE109" s="397">
        <f t="shared" ca="1" si="243"/>
        <v>0</v>
      </c>
      <c r="DF109" s="397">
        <f t="shared" ca="1" si="244"/>
        <v>0</v>
      </c>
      <c r="DG109" s="397">
        <f t="shared" ca="1" si="245"/>
        <v>0</v>
      </c>
      <c r="DH109" s="397">
        <f t="shared" ca="1" si="246"/>
        <v>0</v>
      </c>
      <c r="DJ109" s="125" t="str">
        <f t="shared" ref="DJ109:DK109" si="278">DJ107</f>
        <v>LY</v>
      </c>
      <c r="DK109" s="125" t="str">
        <f t="shared" si="278"/>
        <v>MH</v>
      </c>
      <c r="DN109" s="84" t="s">
        <v>1069</v>
      </c>
      <c r="DR109" s="40" t="s">
        <v>1544</v>
      </c>
      <c r="DS109" s="11">
        <f t="shared" si="140"/>
        <v>1</v>
      </c>
      <c r="DT109" s="11">
        <f t="shared" si="141"/>
        <v>8</v>
      </c>
      <c r="DU109" s="41">
        <v>1</v>
      </c>
      <c r="DV109" s="40" t="s">
        <v>412</v>
      </c>
      <c r="DW109" s="11">
        <f t="shared" si="142"/>
        <v>2</v>
      </c>
      <c r="DX109" s="11">
        <f t="shared" si="143"/>
        <v>1001</v>
      </c>
      <c r="DY109" s="41">
        <v>2</v>
      </c>
    </row>
    <row r="110" spans="1:129" x14ac:dyDescent="0.25">
      <c r="A110" s="125">
        <v>107</v>
      </c>
      <c r="B110" s="125">
        <v>1</v>
      </c>
      <c r="C110" s="125">
        <v>6</v>
      </c>
      <c r="D110" s="125">
        <v>38</v>
      </c>
      <c r="E110" s="125" t="s">
        <v>1064</v>
      </c>
      <c r="F110" s="84" t="s">
        <v>1084</v>
      </c>
      <c r="G110" s="392" t="s">
        <v>1066</v>
      </c>
      <c r="H110" s="84" t="s">
        <v>1085</v>
      </c>
      <c r="I110" s="392" t="s">
        <v>1068</v>
      </c>
      <c r="K110" s="125">
        <v>61</v>
      </c>
      <c r="M110" s="397">
        <f t="shared" ca="1" si="147"/>
        <v>2</v>
      </c>
      <c r="N110" s="397" t="str">
        <f t="shared" ca="1" si="148"/>
        <v>1|8|10,1|2|5000</v>
      </c>
      <c r="O110" s="397">
        <f t="shared" ca="1" si="149"/>
        <v>4</v>
      </c>
      <c r="P110" s="397" t="str">
        <f t="shared" ca="1" si="150"/>
        <v>1|8|10,1|2|10000</v>
      </c>
      <c r="Q110" s="397">
        <f t="shared" ca="1" si="151"/>
        <v>6</v>
      </c>
      <c r="R110" s="397" t="str">
        <f t="shared" ca="1" si="152"/>
        <v>1|8|10,1|2|15000</v>
      </c>
      <c r="S110" s="397">
        <f t="shared" ca="1" si="153"/>
        <v>8</v>
      </c>
      <c r="T110" s="397" t="str">
        <f t="shared" ca="1" si="154"/>
        <v>1|8|10,1|2|20000</v>
      </c>
      <c r="U110" s="397">
        <f t="shared" ca="1" si="155"/>
        <v>10</v>
      </c>
      <c r="V110" s="397" t="str">
        <f t="shared" ca="1" si="156"/>
        <v>1|8|10,1|2|25000</v>
      </c>
      <c r="W110" s="397">
        <f t="shared" ca="1" si="157"/>
        <v>12</v>
      </c>
      <c r="X110" s="397" t="str">
        <f t="shared" ca="1" si="158"/>
        <v>1|8|10,1|2|30000</v>
      </c>
      <c r="Y110" s="397">
        <f t="shared" ca="1" si="159"/>
        <v>14</v>
      </c>
      <c r="Z110" s="397" t="str">
        <f t="shared" ca="1" si="160"/>
        <v>1|8|10,1|2|35000</v>
      </c>
      <c r="AA110" s="397">
        <f t="shared" ca="1" si="161"/>
        <v>16</v>
      </c>
      <c r="AB110" s="397" t="str">
        <f t="shared" ca="1" si="162"/>
        <v>1|8|10,1|2|40000</v>
      </c>
      <c r="AC110" s="397">
        <f t="shared" ca="1" si="163"/>
        <v>18</v>
      </c>
      <c r="AD110" s="397" t="str">
        <f t="shared" ca="1" si="164"/>
        <v>1|8|10,1|2|45000</v>
      </c>
      <c r="AE110" s="397">
        <f t="shared" ca="1" si="165"/>
        <v>20</v>
      </c>
      <c r="AF110" s="397" t="str">
        <f t="shared" ca="1" si="166"/>
        <v>1|8|10,1|2|50000</v>
      </c>
      <c r="AG110" s="397">
        <f t="shared" ca="1" si="167"/>
        <v>22</v>
      </c>
      <c r="AH110" s="397" t="str">
        <f t="shared" ca="1" si="168"/>
        <v>1|8|10,1|2|55000</v>
      </c>
      <c r="AI110" s="397">
        <f t="shared" ca="1" si="169"/>
        <v>24</v>
      </c>
      <c r="AJ110" s="397" t="str">
        <f t="shared" ca="1" si="170"/>
        <v>1|8|10,1|2|60000</v>
      </c>
      <c r="AK110" s="397">
        <f t="shared" ca="1" si="171"/>
        <v>26</v>
      </c>
      <c r="AL110" s="397" t="str">
        <f t="shared" ca="1" si="172"/>
        <v>1|8|10,1|2|65000</v>
      </c>
      <c r="AM110" s="397">
        <f t="shared" ca="1" si="173"/>
        <v>28</v>
      </c>
      <c r="AN110" s="397" t="str">
        <f t="shared" ca="1" si="174"/>
        <v>1|8|10,1|2|70000</v>
      </c>
      <c r="AO110" s="397">
        <f t="shared" ca="1" si="175"/>
        <v>30</v>
      </c>
      <c r="AP110" s="397" t="str">
        <f t="shared" ca="1" si="176"/>
        <v>1|8|10,1|2|75000</v>
      </c>
      <c r="AQ110" s="397">
        <f t="shared" ca="1" si="177"/>
        <v>32</v>
      </c>
      <c r="AR110" s="397" t="str">
        <f t="shared" ca="1" si="178"/>
        <v>1|8|10,1|2|80000</v>
      </c>
      <c r="AS110" s="397">
        <f t="shared" ca="1" si="179"/>
        <v>34</v>
      </c>
      <c r="AT110" s="397" t="str">
        <f t="shared" ca="1" si="180"/>
        <v>1|8|10,1|2|85000</v>
      </c>
      <c r="AU110" s="397">
        <f t="shared" ca="1" si="181"/>
        <v>36</v>
      </c>
      <c r="AV110" s="397" t="str">
        <f t="shared" ca="1" si="182"/>
        <v>1|8|10,1|2|90000</v>
      </c>
      <c r="AW110" s="397">
        <f t="shared" ca="1" si="183"/>
        <v>38</v>
      </c>
      <c r="AX110" s="397" t="str">
        <f t="shared" ca="1" si="184"/>
        <v>1|8|10,1|2|95000</v>
      </c>
      <c r="AY110" s="397">
        <f t="shared" ca="1" si="185"/>
        <v>40</v>
      </c>
      <c r="AZ110" s="397" t="str">
        <f t="shared" ca="1" si="186"/>
        <v>1|8|10,1|2|100000</v>
      </c>
      <c r="BA110" s="397">
        <f t="shared" ca="1" si="187"/>
        <v>42</v>
      </c>
      <c r="BB110" s="397" t="str">
        <f t="shared" ca="1" si="188"/>
        <v>1|8|10,1|2|105000</v>
      </c>
      <c r="BC110" s="397">
        <f t="shared" ca="1" si="189"/>
        <v>44</v>
      </c>
      <c r="BD110" s="397" t="str">
        <f t="shared" ca="1" si="190"/>
        <v>1|8|10,1|2|110000</v>
      </c>
      <c r="BE110" s="397">
        <f t="shared" ca="1" si="191"/>
        <v>46</v>
      </c>
      <c r="BF110" s="397" t="str">
        <f t="shared" ca="1" si="192"/>
        <v>1|8|10,1|2|115000</v>
      </c>
      <c r="BG110" s="397">
        <f t="shared" ca="1" si="193"/>
        <v>48</v>
      </c>
      <c r="BH110" s="397" t="str">
        <f t="shared" ca="1" si="194"/>
        <v>1|8|10,1|2|120000</v>
      </c>
      <c r="BI110" s="397">
        <f t="shared" ca="1" si="195"/>
        <v>50</v>
      </c>
      <c r="BJ110" s="397" t="str">
        <f t="shared" ca="1" si="196"/>
        <v>1|8|10,1|2|125000</v>
      </c>
      <c r="BK110" s="397">
        <f t="shared" ca="1" si="197"/>
        <v>0</v>
      </c>
      <c r="BL110" s="397">
        <f t="shared" ca="1" si="198"/>
        <v>0</v>
      </c>
      <c r="BM110" s="397">
        <f t="shared" ca="1" si="199"/>
        <v>0</v>
      </c>
      <c r="BN110" s="397">
        <f t="shared" ca="1" si="200"/>
        <v>0</v>
      </c>
      <c r="BO110" s="397">
        <f t="shared" ca="1" si="201"/>
        <v>0</v>
      </c>
      <c r="BP110" s="397">
        <f t="shared" ca="1" si="202"/>
        <v>0</v>
      </c>
      <c r="BQ110" s="397">
        <f t="shared" ca="1" si="203"/>
        <v>0</v>
      </c>
      <c r="BR110" s="397">
        <f t="shared" ca="1" si="204"/>
        <v>0</v>
      </c>
      <c r="BS110" s="397">
        <f t="shared" ca="1" si="205"/>
        <v>0</v>
      </c>
      <c r="BT110" s="397">
        <f t="shared" ca="1" si="206"/>
        <v>0</v>
      </c>
      <c r="BU110" s="397">
        <f t="shared" ca="1" si="207"/>
        <v>0</v>
      </c>
      <c r="BV110" s="397">
        <f t="shared" ca="1" si="208"/>
        <v>0</v>
      </c>
      <c r="BW110" s="397">
        <f t="shared" ca="1" si="209"/>
        <v>0</v>
      </c>
      <c r="BX110" s="397">
        <f t="shared" ca="1" si="210"/>
        <v>0</v>
      </c>
      <c r="BY110" s="397">
        <f t="shared" ca="1" si="211"/>
        <v>0</v>
      </c>
      <c r="BZ110" s="397">
        <f t="shared" ca="1" si="212"/>
        <v>0</v>
      </c>
      <c r="CA110" s="397">
        <f t="shared" ca="1" si="213"/>
        <v>0</v>
      </c>
      <c r="CB110" s="397">
        <f t="shared" ca="1" si="214"/>
        <v>0</v>
      </c>
      <c r="CC110" s="397">
        <f t="shared" ca="1" si="215"/>
        <v>0</v>
      </c>
      <c r="CD110" s="397">
        <f t="shared" ca="1" si="216"/>
        <v>0</v>
      </c>
      <c r="CE110" s="397">
        <f t="shared" ca="1" si="217"/>
        <v>0</v>
      </c>
      <c r="CF110" s="397">
        <f t="shared" ca="1" si="218"/>
        <v>0</v>
      </c>
      <c r="CG110" s="397">
        <f t="shared" ca="1" si="219"/>
        <v>0</v>
      </c>
      <c r="CH110" s="397">
        <f t="shared" ca="1" si="220"/>
        <v>0</v>
      </c>
      <c r="CI110" s="397">
        <f t="shared" ca="1" si="221"/>
        <v>0</v>
      </c>
      <c r="CJ110" s="397">
        <f t="shared" ca="1" si="222"/>
        <v>0</v>
      </c>
      <c r="CK110" s="397">
        <f t="shared" ca="1" si="223"/>
        <v>0</v>
      </c>
      <c r="CL110" s="397">
        <f t="shared" ca="1" si="224"/>
        <v>0</v>
      </c>
      <c r="CM110" s="397">
        <f t="shared" ca="1" si="225"/>
        <v>0</v>
      </c>
      <c r="CN110" s="397">
        <f t="shared" ca="1" si="226"/>
        <v>0</v>
      </c>
      <c r="CO110" s="397">
        <f t="shared" ca="1" si="227"/>
        <v>0</v>
      </c>
      <c r="CP110" s="397">
        <f t="shared" ca="1" si="228"/>
        <v>0</v>
      </c>
      <c r="CQ110" s="397">
        <f t="shared" ca="1" si="229"/>
        <v>0</v>
      </c>
      <c r="CR110" s="397">
        <f t="shared" ca="1" si="230"/>
        <v>0</v>
      </c>
      <c r="CS110" s="397">
        <f t="shared" ca="1" si="231"/>
        <v>0</v>
      </c>
      <c r="CT110" s="397">
        <f t="shared" ca="1" si="232"/>
        <v>0</v>
      </c>
      <c r="CU110" s="397">
        <f t="shared" ca="1" si="233"/>
        <v>0</v>
      </c>
      <c r="CV110" s="397">
        <f t="shared" ca="1" si="234"/>
        <v>0</v>
      </c>
      <c r="CW110" s="397">
        <f t="shared" ca="1" si="235"/>
        <v>0</v>
      </c>
      <c r="CX110" s="397">
        <f t="shared" ca="1" si="236"/>
        <v>0</v>
      </c>
      <c r="CY110" s="397">
        <f t="shared" ca="1" si="237"/>
        <v>0</v>
      </c>
      <c r="CZ110" s="397">
        <f t="shared" ca="1" si="238"/>
        <v>0</v>
      </c>
      <c r="DA110" s="397">
        <f t="shared" ca="1" si="239"/>
        <v>0</v>
      </c>
      <c r="DB110" s="397">
        <f t="shared" ca="1" si="240"/>
        <v>0</v>
      </c>
      <c r="DC110" s="397">
        <f t="shared" ca="1" si="241"/>
        <v>0</v>
      </c>
      <c r="DD110" s="397">
        <f t="shared" ca="1" si="242"/>
        <v>0</v>
      </c>
      <c r="DE110" s="397">
        <f t="shared" ca="1" si="243"/>
        <v>0</v>
      </c>
      <c r="DF110" s="397">
        <f t="shared" ca="1" si="244"/>
        <v>0</v>
      </c>
      <c r="DG110" s="397">
        <f t="shared" ca="1" si="245"/>
        <v>0</v>
      </c>
      <c r="DH110" s="397">
        <f t="shared" ca="1" si="246"/>
        <v>0</v>
      </c>
      <c r="DJ110" s="125" t="str">
        <f t="shared" ref="DJ110:DK110" si="279">DJ108</f>
        <v>LN</v>
      </c>
      <c r="DK110" s="125" t="str">
        <f t="shared" si="279"/>
        <v>LW</v>
      </c>
      <c r="DN110" s="84" t="s">
        <v>1069</v>
      </c>
      <c r="DR110" s="40" t="s">
        <v>1545</v>
      </c>
      <c r="DS110" s="11">
        <f t="shared" si="140"/>
        <v>1</v>
      </c>
      <c r="DT110" s="11">
        <f t="shared" si="141"/>
        <v>8</v>
      </c>
      <c r="DU110" s="41">
        <v>1</v>
      </c>
      <c r="DV110" s="40" t="s">
        <v>412</v>
      </c>
      <c r="DW110" s="11">
        <f t="shared" si="142"/>
        <v>2</v>
      </c>
      <c r="DX110" s="11">
        <f t="shared" si="143"/>
        <v>1001</v>
      </c>
      <c r="DY110" s="41">
        <v>2</v>
      </c>
    </row>
    <row r="111" spans="1:129" x14ac:dyDescent="0.25">
      <c r="A111" s="125">
        <v>108</v>
      </c>
      <c r="B111" s="125">
        <v>1</v>
      </c>
      <c r="C111" s="125">
        <v>6</v>
      </c>
      <c r="D111" s="125">
        <v>38</v>
      </c>
      <c r="E111" s="125" t="s">
        <v>1064</v>
      </c>
      <c r="F111" s="84" t="s">
        <v>1086</v>
      </c>
      <c r="G111" s="392" t="s">
        <v>1066</v>
      </c>
      <c r="H111" s="84" t="s">
        <v>1087</v>
      </c>
      <c r="I111" s="392" t="s">
        <v>1068</v>
      </c>
      <c r="K111" s="125">
        <v>73</v>
      </c>
      <c r="M111" s="397">
        <f t="shared" ca="1" si="147"/>
        <v>2</v>
      </c>
      <c r="N111" s="397" t="str">
        <f t="shared" ca="1" si="148"/>
        <v>1|8|10,1|2|5000</v>
      </c>
      <c r="O111" s="397">
        <f t="shared" ca="1" si="149"/>
        <v>4</v>
      </c>
      <c r="P111" s="397" t="str">
        <f t="shared" ca="1" si="150"/>
        <v>1|8|10,1|2|10000</v>
      </c>
      <c r="Q111" s="397">
        <f t="shared" ca="1" si="151"/>
        <v>6</v>
      </c>
      <c r="R111" s="397" t="str">
        <f t="shared" ca="1" si="152"/>
        <v>1|8|10,1|2|15000</v>
      </c>
      <c r="S111" s="397">
        <f t="shared" ca="1" si="153"/>
        <v>8</v>
      </c>
      <c r="T111" s="397" t="str">
        <f t="shared" ca="1" si="154"/>
        <v>1|8|10,1|2|20000</v>
      </c>
      <c r="U111" s="397">
        <f t="shared" ca="1" si="155"/>
        <v>10</v>
      </c>
      <c r="V111" s="397" t="str">
        <f t="shared" ca="1" si="156"/>
        <v>1|8|10,1|2|25000</v>
      </c>
      <c r="W111" s="397">
        <f t="shared" ca="1" si="157"/>
        <v>12</v>
      </c>
      <c r="X111" s="397" t="str">
        <f t="shared" ca="1" si="158"/>
        <v>1|8|10,1|2|30000</v>
      </c>
      <c r="Y111" s="397">
        <f t="shared" ca="1" si="159"/>
        <v>14</v>
      </c>
      <c r="Z111" s="397" t="str">
        <f t="shared" ca="1" si="160"/>
        <v>1|8|10,1|2|35000</v>
      </c>
      <c r="AA111" s="397">
        <f t="shared" ca="1" si="161"/>
        <v>16</v>
      </c>
      <c r="AB111" s="397" t="str">
        <f t="shared" ca="1" si="162"/>
        <v>1|8|10,1|2|40000</v>
      </c>
      <c r="AC111" s="397">
        <f t="shared" ca="1" si="163"/>
        <v>18</v>
      </c>
      <c r="AD111" s="397" t="str">
        <f t="shared" ca="1" si="164"/>
        <v>1|8|10,1|2|45000</v>
      </c>
      <c r="AE111" s="397">
        <f t="shared" ca="1" si="165"/>
        <v>20</v>
      </c>
      <c r="AF111" s="397" t="str">
        <f t="shared" ca="1" si="166"/>
        <v>1|8|10,1|2|50000</v>
      </c>
      <c r="AG111" s="397">
        <f t="shared" ca="1" si="167"/>
        <v>22</v>
      </c>
      <c r="AH111" s="397" t="str">
        <f t="shared" ca="1" si="168"/>
        <v>1|8|10,1|2|55000</v>
      </c>
      <c r="AI111" s="397">
        <f t="shared" ca="1" si="169"/>
        <v>24</v>
      </c>
      <c r="AJ111" s="397" t="str">
        <f t="shared" ca="1" si="170"/>
        <v>1|8|10,1|2|60000</v>
      </c>
      <c r="AK111" s="397">
        <f t="shared" ca="1" si="171"/>
        <v>26</v>
      </c>
      <c r="AL111" s="397" t="str">
        <f t="shared" ca="1" si="172"/>
        <v>1|8|10,1|2|65000</v>
      </c>
      <c r="AM111" s="397">
        <f t="shared" ca="1" si="173"/>
        <v>28</v>
      </c>
      <c r="AN111" s="397" t="str">
        <f t="shared" ca="1" si="174"/>
        <v>1|8|10,1|2|70000</v>
      </c>
      <c r="AO111" s="397">
        <f t="shared" ca="1" si="175"/>
        <v>30</v>
      </c>
      <c r="AP111" s="397" t="str">
        <f t="shared" ca="1" si="176"/>
        <v>1|8|10,1|2|75000</v>
      </c>
      <c r="AQ111" s="397">
        <f t="shared" ca="1" si="177"/>
        <v>32</v>
      </c>
      <c r="AR111" s="397" t="str">
        <f t="shared" ca="1" si="178"/>
        <v>1|8|10,1|2|80000</v>
      </c>
      <c r="AS111" s="397">
        <f t="shared" ca="1" si="179"/>
        <v>34</v>
      </c>
      <c r="AT111" s="397" t="str">
        <f t="shared" ca="1" si="180"/>
        <v>1|8|10,1|2|85000</v>
      </c>
      <c r="AU111" s="397">
        <f t="shared" ca="1" si="181"/>
        <v>36</v>
      </c>
      <c r="AV111" s="397" t="str">
        <f t="shared" ca="1" si="182"/>
        <v>1|8|10,1|2|90000</v>
      </c>
      <c r="AW111" s="397">
        <f t="shared" ca="1" si="183"/>
        <v>38</v>
      </c>
      <c r="AX111" s="397" t="str">
        <f t="shared" ca="1" si="184"/>
        <v>1|8|10,1|2|95000</v>
      </c>
      <c r="AY111" s="397">
        <f t="shared" ca="1" si="185"/>
        <v>40</v>
      </c>
      <c r="AZ111" s="397" t="str">
        <f t="shared" ca="1" si="186"/>
        <v>1|8|10,1|2|100000</v>
      </c>
      <c r="BA111" s="397">
        <f t="shared" ca="1" si="187"/>
        <v>42</v>
      </c>
      <c r="BB111" s="397" t="str">
        <f t="shared" ca="1" si="188"/>
        <v>1|8|10,1|2|105000</v>
      </c>
      <c r="BC111" s="397">
        <f t="shared" ca="1" si="189"/>
        <v>44</v>
      </c>
      <c r="BD111" s="397" t="str">
        <f t="shared" ca="1" si="190"/>
        <v>1|8|10,1|2|110000</v>
      </c>
      <c r="BE111" s="397">
        <f t="shared" ca="1" si="191"/>
        <v>46</v>
      </c>
      <c r="BF111" s="397" t="str">
        <f t="shared" ca="1" si="192"/>
        <v>1|8|10,1|2|115000</v>
      </c>
      <c r="BG111" s="397">
        <f t="shared" ca="1" si="193"/>
        <v>48</v>
      </c>
      <c r="BH111" s="397" t="str">
        <f t="shared" ca="1" si="194"/>
        <v>1|8|10,1|2|120000</v>
      </c>
      <c r="BI111" s="397">
        <f t="shared" ca="1" si="195"/>
        <v>50</v>
      </c>
      <c r="BJ111" s="397" t="str">
        <f t="shared" ca="1" si="196"/>
        <v>1|8|10,1|2|125000</v>
      </c>
      <c r="BK111" s="397">
        <f t="shared" ca="1" si="197"/>
        <v>0</v>
      </c>
      <c r="BL111" s="397">
        <f t="shared" ca="1" si="198"/>
        <v>0</v>
      </c>
      <c r="BM111" s="397">
        <f t="shared" ca="1" si="199"/>
        <v>0</v>
      </c>
      <c r="BN111" s="397">
        <f t="shared" ca="1" si="200"/>
        <v>0</v>
      </c>
      <c r="BO111" s="397">
        <f t="shared" ca="1" si="201"/>
        <v>0</v>
      </c>
      <c r="BP111" s="397">
        <f t="shared" ca="1" si="202"/>
        <v>0</v>
      </c>
      <c r="BQ111" s="397">
        <f t="shared" ca="1" si="203"/>
        <v>0</v>
      </c>
      <c r="BR111" s="397">
        <f t="shared" ca="1" si="204"/>
        <v>0</v>
      </c>
      <c r="BS111" s="397">
        <f t="shared" ca="1" si="205"/>
        <v>0</v>
      </c>
      <c r="BT111" s="397">
        <f t="shared" ca="1" si="206"/>
        <v>0</v>
      </c>
      <c r="BU111" s="397">
        <f t="shared" ca="1" si="207"/>
        <v>0</v>
      </c>
      <c r="BV111" s="397">
        <f t="shared" ca="1" si="208"/>
        <v>0</v>
      </c>
      <c r="BW111" s="397">
        <f t="shared" ca="1" si="209"/>
        <v>0</v>
      </c>
      <c r="BX111" s="397">
        <f t="shared" ca="1" si="210"/>
        <v>0</v>
      </c>
      <c r="BY111" s="397">
        <f t="shared" ca="1" si="211"/>
        <v>0</v>
      </c>
      <c r="BZ111" s="397">
        <f t="shared" ca="1" si="212"/>
        <v>0</v>
      </c>
      <c r="CA111" s="397">
        <f t="shared" ca="1" si="213"/>
        <v>0</v>
      </c>
      <c r="CB111" s="397">
        <f t="shared" ca="1" si="214"/>
        <v>0</v>
      </c>
      <c r="CC111" s="397">
        <f t="shared" ca="1" si="215"/>
        <v>0</v>
      </c>
      <c r="CD111" s="397">
        <f t="shared" ca="1" si="216"/>
        <v>0</v>
      </c>
      <c r="CE111" s="397">
        <f t="shared" ca="1" si="217"/>
        <v>0</v>
      </c>
      <c r="CF111" s="397">
        <f t="shared" ca="1" si="218"/>
        <v>0</v>
      </c>
      <c r="CG111" s="397">
        <f t="shared" ca="1" si="219"/>
        <v>0</v>
      </c>
      <c r="CH111" s="397">
        <f t="shared" ca="1" si="220"/>
        <v>0</v>
      </c>
      <c r="CI111" s="397">
        <f t="shared" ca="1" si="221"/>
        <v>0</v>
      </c>
      <c r="CJ111" s="397">
        <f t="shared" ca="1" si="222"/>
        <v>0</v>
      </c>
      <c r="CK111" s="397">
        <f t="shared" ca="1" si="223"/>
        <v>0</v>
      </c>
      <c r="CL111" s="397">
        <f t="shared" ca="1" si="224"/>
        <v>0</v>
      </c>
      <c r="CM111" s="397">
        <f t="shared" ca="1" si="225"/>
        <v>0</v>
      </c>
      <c r="CN111" s="397">
        <f t="shared" ca="1" si="226"/>
        <v>0</v>
      </c>
      <c r="CO111" s="397">
        <f t="shared" ca="1" si="227"/>
        <v>0</v>
      </c>
      <c r="CP111" s="397">
        <f t="shared" ca="1" si="228"/>
        <v>0</v>
      </c>
      <c r="CQ111" s="397">
        <f t="shared" ca="1" si="229"/>
        <v>0</v>
      </c>
      <c r="CR111" s="397">
        <f t="shared" ca="1" si="230"/>
        <v>0</v>
      </c>
      <c r="CS111" s="397">
        <f t="shared" ca="1" si="231"/>
        <v>0</v>
      </c>
      <c r="CT111" s="397">
        <f t="shared" ca="1" si="232"/>
        <v>0</v>
      </c>
      <c r="CU111" s="397">
        <f t="shared" ca="1" si="233"/>
        <v>0</v>
      </c>
      <c r="CV111" s="397">
        <f t="shared" ca="1" si="234"/>
        <v>0</v>
      </c>
      <c r="CW111" s="397">
        <f t="shared" ca="1" si="235"/>
        <v>0</v>
      </c>
      <c r="CX111" s="397">
        <f t="shared" ca="1" si="236"/>
        <v>0</v>
      </c>
      <c r="CY111" s="397">
        <f t="shared" ca="1" si="237"/>
        <v>0</v>
      </c>
      <c r="CZ111" s="397">
        <f t="shared" ca="1" si="238"/>
        <v>0</v>
      </c>
      <c r="DA111" s="397">
        <f t="shared" ca="1" si="239"/>
        <v>0</v>
      </c>
      <c r="DB111" s="397">
        <f t="shared" ca="1" si="240"/>
        <v>0</v>
      </c>
      <c r="DC111" s="397">
        <f t="shared" ca="1" si="241"/>
        <v>0</v>
      </c>
      <c r="DD111" s="397">
        <f t="shared" ca="1" si="242"/>
        <v>0</v>
      </c>
      <c r="DE111" s="397">
        <f t="shared" ca="1" si="243"/>
        <v>0</v>
      </c>
      <c r="DF111" s="397">
        <f t="shared" ca="1" si="244"/>
        <v>0</v>
      </c>
      <c r="DG111" s="397">
        <f t="shared" ca="1" si="245"/>
        <v>0</v>
      </c>
      <c r="DH111" s="397">
        <f t="shared" ca="1" si="246"/>
        <v>0</v>
      </c>
      <c r="DJ111" s="125" t="str">
        <f t="shared" ref="DJ111:DK111" si="280">DJ109</f>
        <v>LY</v>
      </c>
      <c r="DK111" s="125" t="str">
        <f t="shared" si="280"/>
        <v>MH</v>
      </c>
      <c r="DN111" s="84" t="s">
        <v>1069</v>
      </c>
      <c r="DR111" s="40" t="s">
        <v>1543</v>
      </c>
      <c r="DS111" s="11">
        <f t="shared" si="140"/>
        <v>1</v>
      </c>
      <c r="DT111" s="11">
        <f t="shared" si="141"/>
        <v>8</v>
      </c>
      <c r="DU111" s="41">
        <v>1</v>
      </c>
      <c r="DV111" s="40" t="s">
        <v>412</v>
      </c>
      <c r="DW111" s="11">
        <f t="shared" si="142"/>
        <v>2</v>
      </c>
      <c r="DX111" s="11">
        <f t="shared" si="143"/>
        <v>1001</v>
      </c>
      <c r="DY111" s="41">
        <v>2</v>
      </c>
    </row>
    <row r="112" spans="1:129" x14ac:dyDescent="0.25">
      <c r="A112" s="125">
        <v>109</v>
      </c>
      <c r="B112" s="125">
        <v>1</v>
      </c>
      <c r="C112" s="125">
        <v>6</v>
      </c>
      <c r="D112" s="125">
        <v>38</v>
      </c>
      <c r="E112" s="125" t="s">
        <v>1064</v>
      </c>
      <c r="F112" s="84" t="s">
        <v>1088</v>
      </c>
      <c r="G112" s="392" t="s">
        <v>1066</v>
      </c>
      <c r="H112" s="84" t="s">
        <v>1089</v>
      </c>
      <c r="I112" s="392" t="s">
        <v>1068</v>
      </c>
      <c r="K112" s="130">
        <v>58</v>
      </c>
      <c r="M112" s="397">
        <f t="shared" ca="1" si="147"/>
        <v>2</v>
      </c>
      <c r="N112" s="397" t="str">
        <f t="shared" ca="1" si="148"/>
        <v>1|8|10,1|2|5000</v>
      </c>
      <c r="O112" s="397">
        <f t="shared" ca="1" si="149"/>
        <v>4</v>
      </c>
      <c r="P112" s="397" t="str">
        <f t="shared" ca="1" si="150"/>
        <v>1|8|10,1|2|10000</v>
      </c>
      <c r="Q112" s="397">
        <f t="shared" ca="1" si="151"/>
        <v>6</v>
      </c>
      <c r="R112" s="397" t="str">
        <f t="shared" ca="1" si="152"/>
        <v>1|8|10,1|2|15000</v>
      </c>
      <c r="S112" s="397">
        <f t="shared" ca="1" si="153"/>
        <v>8</v>
      </c>
      <c r="T112" s="397" t="str">
        <f t="shared" ca="1" si="154"/>
        <v>1|8|10,1|2|20000</v>
      </c>
      <c r="U112" s="397">
        <f t="shared" ca="1" si="155"/>
        <v>10</v>
      </c>
      <c r="V112" s="397" t="str">
        <f t="shared" ca="1" si="156"/>
        <v>1|8|10,1|2|25000</v>
      </c>
      <c r="W112" s="397">
        <f t="shared" ca="1" si="157"/>
        <v>12</v>
      </c>
      <c r="X112" s="397" t="str">
        <f t="shared" ca="1" si="158"/>
        <v>1|8|10,1|2|30000</v>
      </c>
      <c r="Y112" s="397">
        <f t="shared" ca="1" si="159"/>
        <v>14</v>
      </c>
      <c r="Z112" s="397" t="str">
        <f t="shared" ca="1" si="160"/>
        <v>1|8|10,1|2|35000</v>
      </c>
      <c r="AA112" s="397">
        <f t="shared" ca="1" si="161"/>
        <v>16</v>
      </c>
      <c r="AB112" s="397" t="str">
        <f t="shared" ca="1" si="162"/>
        <v>1|8|10,1|2|40000</v>
      </c>
      <c r="AC112" s="397">
        <f t="shared" ca="1" si="163"/>
        <v>18</v>
      </c>
      <c r="AD112" s="397" t="str">
        <f t="shared" ca="1" si="164"/>
        <v>1|8|10,1|2|45000</v>
      </c>
      <c r="AE112" s="397">
        <f t="shared" ca="1" si="165"/>
        <v>20</v>
      </c>
      <c r="AF112" s="397" t="str">
        <f t="shared" ca="1" si="166"/>
        <v>1|8|10,1|2|50000</v>
      </c>
      <c r="AG112" s="397">
        <f t="shared" ca="1" si="167"/>
        <v>22</v>
      </c>
      <c r="AH112" s="397" t="str">
        <f t="shared" ca="1" si="168"/>
        <v>1|8|10,1|2|55000</v>
      </c>
      <c r="AI112" s="397">
        <f t="shared" ca="1" si="169"/>
        <v>24</v>
      </c>
      <c r="AJ112" s="397" t="str">
        <f t="shared" ca="1" si="170"/>
        <v>1|8|10,1|2|60000</v>
      </c>
      <c r="AK112" s="397">
        <f t="shared" ca="1" si="171"/>
        <v>26</v>
      </c>
      <c r="AL112" s="397" t="str">
        <f t="shared" ca="1" si="172"/>
        <v>1|8|10,1|2|65000</v>
      </c>
      <c r="AM112" s="397">
        <f t="shared" ca="1" si="173"/>
        <v>28</v>
      </c>
      <c r="AN112" s="397" t="str">
        <f t="shared" ca="1" si="174"/>
        <v>1|8|10,1|2|70000</v>
      </c>
      <c r="AO112" s="397">
        <f t="shared" ca="1" si="175"/>
        <v>30</v>
      </c>
      <c r="AP112" s="397" t="str">
        <f t="shared" ca="1" si="176"/>
        <v>1|8|10,1|2|75000</v>
      </c>
      <c r="AQ112" s="397">
        <f t="shared" ca="1" si="177"/>
        <v>32</v>
      </c>
      <c r="AR112" s="397" t="str">
        <f t="shared" ca="1" si="178"/>
        <v>1|8|10,1|2|80000</v>
      </c>
      <c r="AS112" s="397">
        <f t="shared" ca="1" si="179"/>
        <v>34</v>
      </c>
      <c r="AT112" s="397" t="str">
        <f t="shared" ca="1" si="180"/>
        <v>1|8|10,1|2|85000</v>
      </c>
      <c r="AU112" s="397">
        <f t="shared" ca="1" si="181"/>
        <v>36</v>
      </c>
      <c r="AV112" s="397" t="str">
        <f t="shared" ca="1" si="182"/>
        <v>1|8|10,1|2|90000</v>
      </c>
      <c r="AW112" s="397">
        <f t="shared" ca="1" si="183"/>
        <v>38</v>
      </c>
      <c r="AX112" s="397" t="str">
        <f t="shared" ca="1" si="184"/>
        <v>1|8|10,1|2|95000</v>
      </c>
      <c r="AY112" s="397">
        <f t="shared" ca="1" si="185"/>
        <v>40</v>
      </c>
      <c r="AZ112" s="397" t="str">
        <f t="shared" ca="1" si="186"/>
        <v>1|8|10,1|2|100000</v>
      </c>
      <c r="BA112" s="397">
        <f t="shared" ca="1" si="187"/>
        <v>42</v>
      </c>
      <c r="BB112" s="397" t="str">
        <f t="shared" ca="1" si="188"/>
        <v>1|8|10,1|2|105000</v>
      </c>
      <c r="BC112" s="397">
        <f t="shared" ca="1" si="189"/>
        <v>44</v>
      </c>
      <c r="BD112" s="397" t="str">
        <f t="shared" ca="1" si="190"/>
        <v>1|8|10,1|2|110000</v>
      </c>
      <c r="BE112" s="397">
        <f t="shared" ca="1" si="191"/>
        <v>46</v>
      </c>
      <c r="BF112" s="397" t="str">
        <f t="shared" ca="1" si="192"/>
        <v>1|8|10,1|2|115000</v>
      </c>
      <c r="BG112" s="397">
        <f t="shared" ca="1" si="193"/>
        <v>48</v>
      </c>
      <c r="BH112" s="397" t="str">
        <f t="shared" ca="1" si="194"/>
        <v>1|8|10,1|2|120000</v>
      </c>
      <c r="BI112" s="397">
        <f t="shared" ca="1" si="195"/>
        <v>50</v>
      </c>
      <c r="BJ112" s="397" t="str">
        <f t="shared" ca="1" si="196"/>
        <v>1|8|10,1|2|125000</v>
      </c>
      <c r="BK112" s="397">
        <f t="shared" ca="1" si="197"/>
        <v>0</v>
      </c>
      <c r="BL112" s="397">
        <f t="shared" ca="1" si="198"/>
        <v>0</v>
      </c>
      <c r="BM112" s="397">
        <f t="shared" ca="1" si="199"/>
        <v>0</v>
      </c>
      <c r="BN112" s="397">
        <f t="shared" ca="1" si="200"/>
        <v>0</v>
      </c>
      <c r="BO112" s="397">
        <f t="shared" ca="1" si="201"/>
        <v>0</v>
      </c>
      <c r="BP112" s="397">
        <f t="shared" ca="1" si="202"/>
        <v>0</v>
      </c>
      <c r="BQ112" s="397">
        <f t="shared" ca="1" si="203"/>
        <v>0</v>
      </c>
      <c r="BR112" s="397">
        <f t="shared" ca="1" si="204"/>
        <v>0</v>
      </c>
      <c r="BS112" s="397">
        <f t="shared" ca="1" si="205"/>
        <v>0</v>
      </c>
      <c r="BT112" s="397">
        <f t="shared" ca="1" si="206"/>
        <v>0</v>
      </c>
      <c r="BU112" s="397">
        <f t="shared" ca="1" si="207"/>
        <v>0</v>
      </c>
      <c r="BV112" s="397">
        <f t="shared" ca="1" si="208"/>
        <v>0</v>
      </c>
      <c r="BW112" s="397">
        <f t="shared" ca="1" si="209"/>
        <v>0</v>
      </c>
      <c r="BX112" s="397">
        <f t="shared" ca="1" si="210"/>
        <v>0</v>
      </c>
      <c r="BY112" s="397">
        <f t="shared" ca="1" si="211"/>
        <v>0</v>
      </c>
      <c r="BZ112" s="397">
        <f t="shared" ca="1" si="212"/>
        <v>0</v>
      </c>
      <c r="CA112" s="397">
        <f t="shared" ca="1" si="213"/>
        <v>0</v>
      </c>
      <c r="CB112" s="397">
        <f t="shared" ca="1" si="214"/>
        <v>0</v>
      </c>
      <c r="CC112" s="397">
        <f t="shared" ca="1" si="215"/>
        <v>0</v>
      </c>
      <c r="CD112" s="397">
        <f t="shared" ca="1" si="216"/>
        <v>0</v>
      </c>
      <c r="CE112" s="397">
        <f t="shared" ca="1" si="217"/>
        <v>0</v>
      </c>
      <c r="CF112" s="397">
        <f t="shared" ca="1" si="218"/>
        <v>0</v>
      </c>
      <c r="CG112" s="397">
        <f t="shared" ca="1" si="219"/>
        <v>0</v>
      </c>
      <c r="CH112" s="397">
        <f t="shared" ca="1" si="220"/>
        <v>0</v>
      </c>
      <c r="CI112" s="397">
        <f t="shared" ca="1" si="221"/>
        <v>0</v>
      </c>
      <c r="CJ112" s="397">
        <f t="shared" ca="1" si="222"/>
        <v>0</v>
      </c>
      <c r="CK112" s="397">
        <f t="shared" ca="1" si="223"/>
        <v>0</v>
      </c>
      <c r="CL112" s="397">
        <f t="shared" ca="1" si="224"/>
        <v>0</v>
      </c>
      <c r="CM112" s="397">
        <f t="shared" ca="1" si="225"/>
        <v>0</v>
      </c>
      <c r="CN112" s="397">
        <f t="shared" ca="1" si="226"/>
        <v>0</v>
      </c>
      <c r="CO112" s="397">
        <f t="shared" ca="1" si="227"/>
        <v>0</v>
      </c>
      <c r="CP112" s="397">
        <f t="shared" ca="1" si="228"/>
        <v>0</v>
      </c>
      <c r="CQ112" s="397">
        <f t="shared" ca="1" si="229"/>
        <v>0</v>
      </c>
      <c r="CR112" s="397">
        <f t="shared" ca="1" si="230"/>
        <v>0</v>
      </c>
      <c r="CS112" s="397">
        <f t="shared" ca="1" si="231"/>
        <v>0</v>
      </c>
      <c r="CT112" s="397">
        <f t="shared" ca="1" si="232"/>
        <v>0</v>
      </c>
      <c r="CU112" s="397">
        <f t="shared" ca="1" si="233"/>
        <v>0</v>
      </c>
      <c r="CV112" s="397">
        <f t="shared" ca="1" si="234"/>
        <v>0</v>
      </c>
      <c r="CW112" s="397">
        <f t="shared" ca="1" si="235"/>
        <v>0</v>
      </c>
      <c r="CX112" s="397">
        <f t="shared" ca="1" si="236"/>
        <v>0</v>
      </c>
      <c r="CY112" s="397">
        <f t="shared" ca="1" si="237"/>
        <v>0</v>
      </c>
      <c r="CZ112" s="397">
        <f t="shared" ca="1" si="238"/>
        <v>0</v>
      </c>
      <c r="DA112" s="397">
        <f t="shared" ca="1" si="239"/>
        <v>0</v>
      </c>
      <c r="DB112" s="397">
        <f t="shared" ca="1" si="240"/>
        <v>0</v>
      </c>
      <c r="DC112" s="397">
        <f t="shared" ca="1" si="241"/>
        <v>0</v>
      </c>
      <c r="DD112" s="397">
        <f t="shared" ca="1" si="242"/>
        <v>0</v>
      </c>
      <c r="DE112" s="397">
        <f t="shared" ca="1" si="243"/>
        <v>0</v>
      </c>
      <c r="DF112" s="397">
        <f t="shared" ca="1" si="244"/>
        <v>0</v>
      </c>
      <c r="DG112" s="397">
        <f t="shared" ca="1" si="245"/>
        <v>0</v>
      </c>
      <c r="DH112" s="397">
        <f t="shared" ca="1" si="246"/>
        <v>0</v>
      </c>
      <c r="DJ112" s="125" t="str">
        <f t="shared" ref="DJ112:DK112" si="281">DJ110</f>
        <v>LN</v>
      </c>
      <c r="DK112" s="125" t="str">
        <f t="shared" si="281"/>
        <v>LW</v>
      </c>
      <c r="DN112" s="84" t="s">
        <v>1069</v>
      </c>
      <c r="DR112" s="40" t="s">
        <v>1544</v>
      </c>
      <c r="DS112" s="11">
        <f t="shared" si="140"/>
        <v>1</v>
      </c>
      <c r="DT112" s="11">
        <f t="shared" si="141"/>
        <v>8</v>
      </c>
      <c r="DU112" s="41">
        <v>1</v>
      </c>
      <c r="DV112" s="40" t="s">
        <v>412</v>
      </c>
      <c r="DW112" s="11">
        <f t="shared" si="142"/>
        <v>2</v>
      </c>
      <c r="DX112" s="11">
        <f t="shared" si="143"/>
        <v>1001</v>
      </c>
      <c r="DY112" s="41">
        <v>2</v>
      </c>
    </row>
    <row r="113" spans="1:129" x14ac:dyDescent="0.25">
      <c r="A113" s="125">
        <v>110</v>
      </c>
      <c r="B113" s="125">
        <v>1</v>
      </c>
      <c r="C113" s="125">
        <v>6</v>
      </c>
      <c r="D113" s="125">
        <v>38</v>
      </c>
      <c r="E113" s="125" t="s">
        <v>1064</v>
      </c>
      <c r="F113" s="84" t="s">
        <v>1090</v>
      </c>
      <c r="G113" s="392" t="s">
        <v>1066</v>
      </c>
      <c r="H113" s="84" t="s">
        <v>1091</v>
      </c>
      <c r="I113" s="392" t="s">
        <v>1068</v>
      </c>
      <c r="K113" s="130">
        <v>64</v>
      </c>
      <c r="M113" s="397">
        <f t="shared" ca="1" si="147"/>
        <v>2</v>
      </c>
      <c r="N113" s="397" t="str">
        <f t="shared" ca="1" si="148"/>
        <v>1|8|10,1|2|5000</v>
      </c>
      <c r="O113" s="397">
        <f t="shared" ca="1" si="149"/>
        <v>4</v>
      </c>
      <c r="P113" s="397" t="str">
        <f t="shared" ca="1" si="150"/>
        <v>1|8|10,1|2|10000</v>
      </c>
      <c r="Q113" s="397">
        <f t="shared" ca="1" si="151"/>
        <v>6</v>
      </c>
      <c r="R113" s="397" t="str">
        <f t="shared" ca="1" si="152"/>
        <v>1|8|10,1|2|15000</v>
      </c>
      <c r="S113" s="397">
        <f t="shared" ca="1" si="153"/>
        <v>8</v>
      </c>
      <c r="T113" s="397" t="str">
        <f t="shared" ca="1" si="154"/>
        <v>1|8|10,1|2|20000</v>
      </c>
      <c r="U113" s="397">
        <f t="shared" ca="1" si="155"/>
        <v>10</v>
      </c>
      <c r="V113" s="397" t="str">
        <f t="shared" ca="1" si="156"/>
        <v>1|8|10,1|2|25000</v>
      </c>
      <c r="W113" s="397">
        <f t="shared" ca="1" si="157"/>
        <v>12</v>
      </c>
      <c r="X113" s="397" t="str">
        <f t="shared" ca="1" si="158"/>
        <v>1|8|10,1|2|30000</v>
      </c>
      <c r="Y113" s="397">
        <f t="shared" ca="1" si="159"/>
        <v>14</v>
      </c>
      <c r="Z113" s="397" t="str">
        <f t="shared" ca="1" si="160"/>
        <v>1|8|10,1|2|35000</v>
      </c>
      <c r="AA113" s="397">
        <f t="shared" ca="1" si="161"/>
        <v>16</v>
      </c>
      <c r="AB113" s="397" t="str">
        <f t="shared" ca="1" si="162"/>
        <v>1|8|10,1|2|40000</v>
      </c>
      <c r="AC113" s="397">
        <f t="shared" ca="1" si="163"/>
        <v>18</v>
      </c>
      <c r="AD113" s="397" t="str">
        <f t="shared" ca="1" si="164"/>
        <v>1|8|10,1|2|45000</v>
      </c>
      <c r="AE113" s="397">
        <f t="shared" ca="1" si="165"/>
        <v>20</v>
      </c>
      <c r="AF113" s="397" t="str">
        <f t="shared" ca="1" si="166"/>
        <v>1|8|10,1|2|50000</v>
      </c>
      <c r="AG113" s="397">
        <f t="shared" ca="1" si="167"/>
        <v>22</v>
      </c>
      <c r="AH113" s="397" t="str">
        <f t="shared" ca="1" si="168"/>
        <v>1|8|10,1|2|55000</v>
      </c>
      <c r="AI113" s="397">
        <f t="shared" ca="1" si="169"/>
        <v>24</v>
      </c>
      <c r="AJ113" s="397" t="str">
        <f t="shared" ca="1" si="170"/>
        <v>1|8|10,1|2|60000</v>
      </c>
      <c r="AK113" s="397">
        <f t="shared" ca="1" si="171"/>
        <v>26</v>
      </c>
      <c r="AL113" s="397" t="str">
        <f t="shared" ca="1" si="172"/>
        <v>1|8|10,1|2|65000</v>
      </c>
      <c r="AM113" s="397">
        <f t="shared" ca="1" si="173"/>
        <v>28</v>
      </c>
      <c r="AN113" s="397" t="str">
        <f t="shared" ca="1" si="174"/>
        <v>1|8|10,1|2|70000</v>
      </c>
      <c r="AO113" s="397">
        <f t="shared" ca="1" si="175"/>
        <v>30</v>
      </c>
      <c r="AP113" s="397" t="str">
        <f t="shared" ca="1" si="176"/>
        <v>1|8|10,1|2|75000</v>
      </c>
      <c r="AQ113" s="397">
        <f t="shared" ca="1" si="177"/>
        <v>32</v>
      </c>
      <c r="AR113" s="397" t="str">
        <f t="shared" ca="1" si="178"/>
        <v>1|8|10,1|2|80000</v>
      </c>
      <c r="AS113" s="397">
        <f t="shared" ca="1" si="179"/>
        <v>34</v>
      </c>
      <c r="AT113" s="397" t="str">
        <f t="shared" ca="1" si="180"/>
        <v>1|8|10,1|2|85000</v>
      </c>
      <c r="AU113" s="397">
        <f t="shared" ca="1" si="181"/>
        <v>36</v>
      </c>
      <c r="AV113" s="397" t="str">
        <f t="shared" ca="1" si="182"/>
        <v>1|8|10,1|2|90000</v>
      </c>
      <c r="AW113" s="397">
        <f t="shared" ca="1" si="183"/>
        <v>38</v>
      </c>
      <c r="AX113" s="397" t="str">
        <f t="shared" ca="1" si="184"/>
        <v>1|8|10,1|2|95000</v>
      </c>
      <c r="AY113" s="397">
        <f t="shared" ca="1" si="185"/>
        <v>40</v>
      </c>
      <c r="AZ113" s="397" t="str">
        <f t="shared" ca="1" si="186"/>
        <v>1|8|10,1|2|100000</v>
      </c>
      <c r="BA113" s="397">
        <f t="shared" ca="1" si="187"/>
        <v>42</v>
      </c>
      <c r="BB113" s="397" t="str">
        <f t="shared" ca="1" si="188"/>
        <v>1|8|10,1|2|105000</v>
      </c>
      <c r="BC113" s="397">
        <f t="shared" ca="1" si="189"/>
        <v>44</v>
      </c>
      <c r="BD113" s="397" t="str">
        <f t="shared" ca="1" si="190"/>
        <v>1|8|10,1|2|110000</v>
      </c>
      <c r="BE113" s="397">
        <f t="shared" ca="1" si="191"/>
        <v>46</v>
      </c>
      <c r="BF113" s="397" t="str">
        <f t="shared" ca="1" si="192"/>
        <v>1|8|10,1|2|115000</v>
      </c>
      <c r="BG113" s="397">
        <f t="shared" ca="1" si="193"/>
        <v>48</v>
      </c>
      <c r="BH113" s="397" t="str">
        <f t="shared" ca="1" si="194"/>
        <v>1|8|10,1|2|120000</v>
      </c>
      <c r="BI113" s="397">
        <f t="shared" ca="1" si="195"/>
        <v>50</v>
      </c>
      <c r="BJ113" s="397" t="str">
        <f t="shared" ca="1" si="196"/>
        <v>1|8|10,1|2|125000</v>
      </c>
      <c r="BK113" s="397">
        <f t="shared" ca="1" si="197"/>
        <v>0</v>
      </c>
      <c r="BL113" s="397">
        <f t="shared" ca="1" si="198"/>
        <v>0</v>
      </c>
      <c r="BM113" s="397">
        <f t="shared" ca="1" si="199"/>
        <v>0</v>
      </c>
      <c r="BN113" s="397">
        <f t="shared" ca="1" si="200"/>
        <v>0</v>
      </c>
      <c r="BO113" s="397">
        <f t="shared" ca="1" si="201"/>
        <v>0</v>
      </c>
      <c r="BP113" s="397">
        <f t="shared" ca="1" si="202"/>
        <v>0</v>
      </c>
      <c r="BQ113" s="397">
        <f t="shared" ca="1" si="203"/>
        <v>0</v>
      </c>
      <c r="BR113" s="397">
        <f t="shared" ca="1" si="204"/>
        <v>0</v>
      </c>
      <c r="BS113" s="397">
        <f t="shared" ca="1" si="205"/>
        <v>0</v>
      </c>
      <c r="BT113" s="397">
        <f t="shared" ca="1" si="206"/>
        <v>0</v>
      </c>
      <c r="BU113" s="397">
        <f t="shared" ca="1" si="207"/>
        <v>0</v>
      </c>
      <c r="BV113" s="397">
        <f t="shared" ca="1" si="208"/>
        <v>0</v>
      </c>
      <c r="BW113" s="397">
        <f t="shared" ca="1" si="209"/>
        <v>0</v>
      </c>
      <c r="BX113" s="397">
        <f t="shared" ca="1" si="210"/>
        <v>0</v>
      </c>
      <c r="BY113" s="397">
        <f t="shared" ca="1" si="211"/>
        <v>0</v>
      </c>
      <c r="BZ113" s="397">
        <f t="shared" ca="1" si="212"/>
        <v>0</v>
      </c>
      <c r="CA113" s="397">
        <f t="shared" ca="1" si="213"/>
        <v>0</v>
      </c>
      <c r="CB113" s="397">
        <f t="shared" ca="1" si="214"/>
        <v>0</v>
      </c>
      <c r="CC113" s="397">
        <f t="shared" ca="1" si="215"/>
        <v>0</v>
      </c>
      <c r="CD113" s="397">
        <f t="shared" ca="1" si="216"/>
        <v>0</v>
      </c>
      <c r="CE113" s="397">
        <f t="shared" ca="1" si="217"/>
        <v>0</v>
      </c>
      <c r="CF113" s="397">
        <f t="shared" ca="1" si="218"/>
        <v>0</v>
      </c>
      <c r="CG113" s="397">
        <f t="shared" ca="1" si="219"/>
        <v>0</v>
      </c>
      <c r="CH113" s="397">
        <f t="shared" ca="1" si="220"/>
        <v>0</v>
      </c>
      <c r="CI113" s="397">
        <f t="shared" ca="1" si="221"/>
        <v>0</v>
      </c>
      <c r="CJ113" s="397">
        <f t="shared" ca="1" si="222"/>
        <v>0</v>
      </c>
      <c r="CK113" s="397">
        <f t="shared" ca="1" si="223"/>
        <v>0</v>
      </c>
      <c r="CL113" s="397">
        <f t="shared" ca="1" si="224"/>
        <v>0</v>
      </c>
      <c r="CM113" s="397">
        <f t="shared" ca="1" si="225"/>
        <v>0</v>
      </c>
      <c r="CN113" s="397">
        <f t="shared" ca="1" si="226"/>
        <v>0</v>
      </c>
      <c r="CO113" s="397">
        <f t="shared" ca="1" si="227"/>
        <v>0</v>
      </c>
      <c r="CP113" s="397">
        <f t="shared" ca="1" si="228"/>
        <v>0</v>
      </c>
      <c r="CQ113" s="397">
        <f t="shared" ca="1" si="229"/>
        <v>0</v>
      </c>
      <c r="CR113" s="397">
        <f t="shared" ca="1" si="230"/>
        <v>0</v>
      </c>
      <c r="CS113" s="397">
        <f t="shared" ca="1" si="231"/>
        <v>0</v>
      </c>
      <c r="CT113" s="397">
        <f t="shared" ca="1" si="232"/>
        <v>0</v>
      </c>
      <c r="CU113" s="397">
        <f t="shared" ca="1" si="233"/>
        <v>0</v>
      </c>
      <c r="CV113" s="397">
        <f t="shared" ca="1" si="234"/>
        <v>0</v>
      </c>
      <c r="CW113" s="397">
        <f t="shared" ca="1" si="235"/>
        <v>0</v>
      </c>
      <c r="CX113" s="397">
        <f t="shared" ca="1" si="236"/>
        <v>0</v>
      </c>
      <c r="CY113" s="397">
        <f t="shared" ca="1" si="237"/>
        <v>0</v>
      </c>
      <c r="CZ113" s="397">
        <f t="shared" ca="1" si="238"/>
        <v>0</v>
      </c>
      <c r="DA113" s="397">
        <f t="shared" ca="1" si="239"/>
        <v>0</v>
      </c>
      <c r="DB113" s="397">
        <f t="shared" ca="1" si="240"/>
        <v>0</v>
      </c>
      <c r="DC113" s="397">
        <f t="shared" ca="1" si="241"/>
        <v>0</v>
      </c>
      <c r="DD113" s="397">
        <f t="shared" ca="1" si="242"/>
        <v>0</v>
      </c>
      <c r="DE113" s="397">
        <f t="shared" ca="1" si="243"/>
        <v>0</v>
      </c>
      <c r="DF113" s="397">
        <f t="shared" ca="1" si="244"/>
        <v>0</v>
      </c>
      <c r="DG113" s="397">
        <f t="shared" ca="1" si="245"/>
        <v>0</v>
      </c>
      <c r="DH113" s="397">
        <f t="shared" ca="1" si="246"/>
        <v>0</v>
      </c>
      <c r="DJ113" s="125" t="str">
        <f t="shared" ref="DJ113:DK113" si="282">DJ111</f>
        <v>LY</v>
      </c>
      <c r="DK113" s="125" t="str">
        <f t="shared" si="282"/>
        <v>MH</v>
      </c>
      <c r="DN113" s="84" t="s">
        <v>1069</v>
      </c>
      <c r="DR113" s="40" t="s">
        <v>1545</v>
      </c>
      <c r="DS113" s="11">
        <f t="shared" si="140"/>
        <v>1</v>
      </c>
      <c r="DT113" s="11">
        <f t="shared" si="141"/>
        <v>8</v>
      </c>
      <c r="DU113" s="41">
        <v>1</v>
      </c>
      <c r="DV113" s="40" t="s">
        <v>412</v>
      </c>
      <c r="DW113" s="11">
        <f t="shared" si="142"/>
        <v>2</v>
      </c>
      <c r="DX113" s="11">
        <f t="shared" si="143"/>
        <v>1001</v>
      </c>
      <c r="DY113" s="41">
        <v>2</v>
      </c>
    </row>
    <row r="114" spans="1:129" x14ac:dyDescent="0.25">
      <c r="A114" s="125">
        <v>111</v>
      </c>
      <c r="B114" s="125">
        <v>1</v>
      </c>
      <c r="C114" s="125">
        <v>6</v>
      </c>
      <c r="D114" s="125">
        <v>38</v>
      </c>
      <c r="E114" s="125" t="s">
        <v>1064</v>
      </c>
      <c r="F114" s="84" t="s">
        <v>1092</v>
      </c>
      <c r="G114" s="392" t="s">
        <v>1066</v>
      </c>
      <c r="H114" s="84" t="s">
        <v>1093</v>
      </c>
      <c r="I114" s="392" t="s">
        <v>1068</v>
      </c>
      <c r="K114" s="130">
        <v>76</v>
      </c>
      <c r="M114" s="397">
        <f t="shared" ca="1" si="147"/>
        <v>2</v>
      </c>
      <c r="N114" s="397" t="str">
        <f t="shared" ca="1" si="148"/>
        <v>1|8|10,1|2|5000</v>
      </c>
      <c r="O114" s="397">
        <f t="shared" ca="1" si="149"/>
        <v>4</v>
      </c>
      <c r="P114" s="397" t="str">
        <f t="shared" ca="1" si="150"/>
        <v>1|8|10,1|2|10000</v>
      </c>
      <c r="Q114" s="397">
        <f t="shared" ca="1" si="151"/>
        <v>6</v>
      </c>
      <c r="R114" s="397" t="str">
        <f t="shared" ca="1" si="152"/>
        <v>1|8|10,1|2|15000</v>
      </c>
      <c r="S114" s="397">
        <f t="shared" ca="1" si="153"/>
        <v>8</v>
      </c>
      <c r="T114" s="397" t="str">
        <f t="shared" ca="1" si="154"/>
        <v>1|8|10,1|2|20000</v>
      </c>
      <c r="U114" s="397">
        <f t="shared" ca="1" si="155"/>
        <v>10</v>
      </c>
      <c r="V114" s="397" t="str">
        <f t="shared" ca="1" si="156"/>
        <v>1|8|10,1|2|25000</v>
      </c>
      <c r="W114" s="397">
        <f t="shared" ca="1" si="157"/>
        <v>12</v>
      </c>
      <c r="X114" s="397" t="str">
        <f t="shared" ca="1" si="158"/>
        <v>1|8|10,1|2|30000</v>
      </c>
      <c r="Y114" s="397">
        <f t="shared" ca="1" si="159"/>
        <v>14</v>
      </c>
      <c r="Z114" s="397" t="str">
        <f t="shared" ca="1" si="160"/>
        <v>1|8|10,1|2|35000</v>
      </c>
      <c r="AA114" s="397">
        <f t="shared" ca="1" si="161"/>
        <v>16</v>
      </c>
      <c r="AB114" s="397" t="str">
        <f t="shared" ca="1" si="162"/>
        <v>1|8|10,1|2|40000</v>
      </c>
      <c r="AC114" s="397">
        <f t="shared" ca="1" si="163"/>
        <v>18</v>
      </c>
      <c r="AD114" s="397" t="str">
        <f t="shared" ca="1" si="164"/>
        <v>1|8|10,1|2|45000</v>
      </c>
      <c r="AE114" s="397">
        <f t="shared" ca="1" si="165"/>
        <v>20</v>
      </c>
      <c r="AF114" s="397" t="str">
        <f t="shared" ca="1" si="166"/>
        <v>1|8|10,1|2|50000</v>
      </c>
      <c r="AG114" s="397">
        <f t="shared" ca="1" si="167"/>
        <v>22</v>
      </c>
      <c r="AH114" s="397" t="str">
        <f t="shared" ca="1" si="168"/>
        <v>1|8|10,1|2|55000</v>
      </c>
      <c r="AI114" s="397">
        <f t="shared" ca="1" si="169"/>
        <v>24</v>
      </c>
      <c r="AJ114" s="397" t="str">
        <f t="shared" ca="1" si="170"/>
        <v>1|8|10,1|2|60000</v>
      </c>
      <c r="AK114" s="397">
        <f t="shared" ca="1" si="171"/>
        <v>26</v>
      </c>
      <c r="AL114" s="397" t="str">
        <f t="shared" ca="1" si="172"/>
        <v>1|8|10,1|2|65000</v>
      </c>
      <c r="AM114" s="397">
        <f t="shared" ca="1" si="173"/>
        <v>28</v>
      </c>
      <c r="AN114" s="397" t="str">
        <f t="shared" ca="1" si="174"/>
        <v>1|8|10,1|2|70000</v>
      </c>
      <c r="AO114" s="397">
        <f t="shared" ca="1" si="175"/>
        <v>30</v>
      </c>
      <c r="AP114" s="397" t="str">
        <f t="shared" ca="1" si="176"/>
        <v>1|8|10,1|2|75000</v>
      </c>
      <c r="AQ114" s="397">
        <f t="shared" ca="1" si="177"/>
        <v>32</v>
      </c>
      <c r="AR114" s="397" t="str">
        <f t="shared" ca="1" si="178"/>
        <v>1|8|10,1|2|80000</v>
      </c>
      <c r="AS114" s="397">
        <f t="shared" ca="1" si="179"/>
        <v>34</v>
      </c>
      <c r="AT114" s="397" t="str">
        <f t="shared" ca="1" si="180"/>
        <v>1|8|10,1|2|85000</v>
      </c>
      <c r="AU114" s="397">
        <f t="shared" ca="1" si="181"/>
        <v>36</v>
      </c>
      <c r="AV114" s="397" t="str">
        <f t="shared" ca="1" si="182"/>
        <v>1|8|10,1|2|90000</v>
      </c>
      <c r="AW114" s="397">
        <f t="shared" ca="1" si="183"/>
        <v>38</v>
      </c>
      <c r="AX114" s="397" t="str">
        <f t="shared" ca="1" si="184"/>
        <v>1|8|10,1|2|95000</v>
      </c>
      <c r="AY114" s="397">
        <f t="shared" ca="1" si="185"/>
        <v>40</v>
      </c>
      <c r="AZ114" s="397" t="str">
        <f t="shared" ca="1" si="186"/>
        <v>1|8|10,1|2|100000</v>
      </c>
      <c r="BA114" s="397">
        <f t="shared" ca="1" si="187"/>
        <v>42</v>
      </c>
      <c r="BB114" s="397" t="str">
        <f t="shared" ca="1" si="188"/>
        <v>1|8|10,1|2|105000</v>
      </c>
      <c r="BC114" s="397">
        <f t="shared" ca="1" si="189"/>
        <v>44</v>
      </c>
      <c r="BD114" s="397" t="str">
        <f t="shared" ca="1" si="190"/>
        <v>1|8|10,1|2|110000</v>
      </c>
      <c r="BE114" s="397">
        <f t="shared" ca="1" si="191"/>
        <v>46</v>
      </c>
      <c r="BF114" s="397" t="str">
        <f t="shared" ca="1" si="192"/>
        <v>1|8|10,1|2|115000</v>
      </c>
      <c r="BG114" s="397">
        <f t="shared" ca="1" si="193"/>
        <v>48</v>
      </c>
      <c r="BH114" s="397" t="str">
        <f t="shared" ca="1" si="194"/>
        <v>1|8|10,1|2|120000</v>
      </c>
      <c r="BI114" s="397">
        <f t="shared" ca="1" si="195"/>
        <v>50</v>
      </c>
      <c r="BJ114" s="397" t="str">
        <f t="shared" ca="1" si="196"/>
        <v>1|8|10,1|2|125000</v>
      </c>
      <c r="BK114" s="397">
        <f t="shared" ca="1" si="197"/>
        <v>0</v>
      </c>
      <c r="BL114" s="397">
        <f t="shared" ca="1" si="198"/>
        <v>0</v>
      </c>
      <c r="BM114" s="397">
        <f t="shared" ca="1" si="199"/>
        <v>0</v>
      </c>
      <c r="BN114" s="397">
        <f t="shared" ca="1" si="200"/>
        <v>0</v>
      </c>
      <c r="BO114" s="397">
        <f t="shared" ca="1" si="201"/>
        <v>0</v>
      </c>
      <c r="BP114" s="397">
        <f t="shared" ca="1" si="202"/>
        <v>0</v>
      </c>
      <c r="BQ114" s="397">
        <f t="shared" ca="1" si="203"/>
        <v>0</v>
      </c>
      <c r="BR114" s="397">
        <f t="shared" ca="1" si="204"/>
        <v>0</v>
      </c>
      <c r="BS114" s="397">
        <f t="shared" ca="1" si="205"/>
        <v>0</v>
      </c>
      <c r="BT114" s="397">
        <f t="shared" ca="1" si="206"/>
        <v>0</v>
      </c>
      <c r="BU114" s="397">
        <f t="shared" ca="1" si="207"/>
        <v>0</v>
      </c>
      <c r="BV114" s="397">
        <f t="shared" ca="1" si="208"/>
        <v>0</v>
      </c>
      <c r="BW114" s="397">
        <f t="shared" ca="1" si="209"/>
        <v>0</v>
      </c>
      <c r="BX114" s="397">
        <f t="shared" ca="1" si="210"/>
        <v>0</v>
      </c>
      <c r="BY114" s="397">
        <f t="shared" ca="1" si="211"/>
        <v>0</v>
      </c>
      <c r="BZ114" s="397">
        <f t="shared" ca="1" si="212"/>
        <v>0</v>
      </c>
      <c r="CA114" s="397">
        <f t="shared" ca="1" si="213"/>
        <v>0</v>
      </c>
      <c r="CB114" s="397">
        <f t="shared" ca="1" si="214"/>
        <v>0</v>
      </c>
      <c r="CC114" s="397">
        <f t="shared" ca="1" si="215"/>
        <v>0</v>
      </c>
      <c r="CD114" s="397">
        <f t="shared" ca="1" si="216"/>
        <v>0</v>
      </c>
      <c r="CE114" s="397">
        <f t="shared" ca="1" si="217"/>
        <v>0</v>
      </c>
      <c r="CF114" s="397">
        <f t="shared" ca="1" si="218"/>
        <v>0</v>
      </c>
      <c r="CG114" s="397">
        <f t="shared" ca="1" si="219"/>
        <v>0</v>
      </c>
      <c r="CH114" s="397">
        <f t="shared" ca="1" si="220"/>
        <v>0</v>
      </c>
      <c r="CI114" s="397">
        <f t="shared" ca="1" si="221"/>
        <v>0</v>
      </c>
      <c r="CJ114" s="397">
        <f t="shared" ca="1" si="222"/>
        <v>0</v>
      </c>
      <c r="CK114" s="397">
        <f t="shared" ca="1" si="223"/>
        <v>0</v>
      </c>
      <c r="CL114" s="397">
        <f t="shared" ca="1" si="224"/>
        <v>0</v>
      </c>
      <c r="CM114" s="397">
        <f t="shared" ca="1" si="225"/>
        <v>0</v>
      </c>
      <c r="CN114" s="397">
        <f t="shared" ca="1" si="226"/>
        <v>0</v>
      </c>
      <c r="CO114" s="397">
        <f t="shared" ca="1" si="227"/>
        <v>0</v>
      </c>
      <c r="CP114" s="397">
        <f t="shared" ca="1" si="228"/>
        <v>0</v>
      </c>
      <c r="CQ114" s="397">
        <f t="shared" ca="1" si="229"/>
        <v>0</v>
      </c>
      <c r="CR114" s="397">
        <f t="shared" ca="1" si="230"/>
        <v>0</v>
      </c>
      <c r="CS114" s="397">
        <f t="shared" ca="1" si="231"/>
        <v>0</v>
      </c>
      <c r="CT114" s="397">
        <f t="shared" ca="1" si="232"/>
        <v>0</v>
      </c>
      <c r="CU114" s="397">
        <f t="shared" ca="1" si="233"/>
        <v>0</v>
      </c>
      <c r="CV114" s="397">
        <f t="shared" ca="1" si="234"/>
        <v>0</v>
      </c>
      <c r="CW114" s="397">
        <f t="shared" ca="1" si="235"/>
        <v>0</v>
      </c>
      <c r="CX114" s="397">
        <f t="shared" ca="1" si="236"/>
        <v>0</v>
      </c>
      <c r="CY114" s="397">
        <f t="shared" ca="1" si="237"/>
        <v>0</v>
      </c>
      <c r="CZ114" s="397">
        <f t="shared" ca="1" si="238"/>
        <v>0</v>
      </c>
      <c r="DA114" s="397">
        <f t="shared" ca="1" si="239"/>
        <v>0</v>
      </c>
      <c r="DB114" s="397">
        <f t="shared" ca="1" si="240"/>
        <v>0</v>
      </c>
      <c r="DC114" s="397">
        <f t="shared" ca="1" si="241"/>
        <v>0</v>
      </c>
      <c r="DD114" s="397">
        <f t="shared" ca="1" si="242"/>
        <v>0</v>
      </c>
      <c r="DE114" s="397">
        <f t="shared" ca="1" si="243"/>
        <v>0</v>
      </c>
      <c r="DF114" s="397">
        <f t="shared" ca="1" si="244"/>
        <v>0</v>
      </c>
      <c r="DG114" s="397">
        <f t="shared" ca="1" si="245"/>
        <v>0</v>
      </c>
      <c r="DH114" s="397">
        <f t="shared" ca="1" si="246"/>
        <v>0</v>
      </c>
      <c r="DJ114" s="125" t="str">
        <f t="shared" ref="DJ114:DK114" si="283">DJ112</f>
        <v>LN</v>
      </c>
      <c r="DK114" s="125" t="str">
        <f t="shared" si="283"/>
        <v>LW</v>
      </c>
      <c r="DN114" s="84" t="s">
        <v>1069</v>
      </c>
      <c r="DR114" s="40" t="s">
        <v>1543</v>
      </c>
      <c r="DS114" s="11">
        <f t="shared" si="140"/>
        <v>1</v>
      </c>
      <c r="DT114" s="11">
        <f t="shared" si="141"/>
        <v>8</v>
      </c>
      <c r="DU114" s="41">
        <v>1</v>
      </c>
      <c r="DV114" s="40" t="s">
        <v>412</v>
      </c>
      <c r="DW114" s="11">
        <f t="shared" si="142"/>
        <v>2</v>
      </c>
      <c r="DX114" s="11">
        <f t="shared" si="143"/>
        <v>1001</v>
      </c>
      <c r="DY114" s="41">
        <v>2</v>
      </c>
    </row>
    <row r="115" spans="1:129" x14ac:dyDescent="0.25">
      <c r="A115" s="125">
        <v>112</v>
      </c>
      <c r="B115" s="125">
        <v>1</v>
      </c>
      <c r="C115" s="125">
        <v>6</v>
      </c>
      <c r="D115" s="125">
        <v>38</v>
      </c>
      <c r="E115" s="125" t="s">
        <v>1064</v>
      </c>
      <c r="F115" s="84" t="s">
        <v>1094</v>
      </c>
      <c r="G115" s="392" t="s">
        <v>1066</v>
      </c>
      <c r="H115" s="84" t="s">
        <v>1095</v>
      </c>
      <c r="I115" s="392" t="s">
        <v>1068</v>
      </c>
      <c r="K115" s="130">
        <v>66</v>
      </c>
      <c r="M115" s="397">
        <f t="shared" ca="1" si="147"/>
        <v>2</v>
      </c>
      <c r="N115" s="397" t="str">
        <f t="shared" ca="1" si="148"/>
        <v>1|8|10,1|2|5000</v>
      </c>
      <c r="O115" s="397">
        <f t="shared" ca="1" si="149"/>
        <v>4</v>
      </c>
      <c r="P115" s="397" t="str">
        <f t="shared" ca="1" si="150"/>
        <v>1|8|10,1|2|10000</v>
      </c>
      <c r="Q115" s="397">
        <f t="shared" ca="1" si="151"/>
        <v>6</v>
      </c>
      <c r="R115" s="397" t="str">
        <f t="shared" ca="1" si="152"/>
        <v>1|8|10,1|2|15000</v>
      </c>
      <c r="S115" s="397">
        <f t="shared" ca="1" si="153"/>
        <v>8</v>
      </c>
      <c r="T115" s="397" t="str">
        <f t="shared" ca="1" si="154"/>
        <v>1|8|10,1|2|20000</v>
      </c>
      <c r="U115" s="397">
        <f t="shared" ca="1" si="155"/>
        <v>10</v>
      </c>
      <c r="V115" s="397" t="str">
        <f t="shared" ca="1" si="156"/>
        <v>1|8|10,1|2|25000</v>
      </c>
      <c r="W115" s="397">
        <f t="shared" ca="1" si="157"/>
        <v>12</v>
      </c>
      <c r="X115" s="397" t="str">
        <f t="shared" ca="1" si="158"/>
        <v>1|8|10,1|2|30000</v>
      </c>
      <c r="Y115" s="397">
        <f t="shared" ca="1" si="159"/>
        <v>14</v>
      </c>
      <c r="Z115" s="397" t="str">
        <f t="shared" ca="1" si="160"/>
        <v>1|8|10,1|2|35000</v>
      </c>
      <c r="AA115" s="397">
        <f t="shared" ca="1" si="161"/>
        <v>16</v>
      </c>
      <c r="AB115" s="397" t="str">
        <f t="shared" ca="1" si="162"/>
        <v>1|8|10,1|2|40000</v>
      </c>
      <c r="AC115" s="397">
        <f t="shared" ca="1" si="163"/>
        <v>18</v>
      </c>
      <c r="AD115" s="397" t="str">
        <f t="shared" ca="1" si="164"/>
        <v>1|8|10,1|2|45000</v>
      </c>
      <c r="AE115" s="397">
        <f t="shared" ca="1" si="165"/>
        <v>20</v>
      </c>
      <c r="AF115" s="397" t="str">
        <f t="shared" ca="1" si="166"/>
        <v>1|8|10,1|2|50000</v>
      </c>
      <c r="AG115" s="397">
        <f t="shared" ca="1" si="167"/>
        <v>22</v>
      </c>
      <c r="AH115" s="397" t="str">
        <f t="shared" ca="1" si="168"/>
        <v>1|8|10,1|2|55000</v>
      </c>
      <c r="AI115" s="397">
        <f t="shared" ca="1" si="169"/>
        <v>24</v>
      </c>
      <c r="AJ115" s="397" t="str">
        <f t="shared" ca="1" si="170"/>
        <v>1|8|10,1|2|60000</v>
      </c>
      <c r="AK115" s="397">
        <f t="shared" ca="1" si="171"/>
        <v>26</v>
      </c>
      <c r="AL115" s="397" t="str">
        <f t="shared" ca="1" si="172"/>
        <v>1|8|10,1|2|65000</v>
      </c>
      <c r="AM115" s="397">
        <f t="shared" ca="1" si="173"/>
        <v>28</v>
      </c>
      <c r="AN115" s="397" t="str">
        <f t="shared" ca="1" si="174"/>
        <v>1|8|10,1|2|70000</v>
      </c>
      <c r="AO115" s="397">
        <f t="shared" ca="1" si="175"/>
        <v>30</v>
      </c>
      <c r="AP115" s="397" t="str">
        <f t="shared" ca="1" si="176"/>
        <v>1|8|10,1|2|75000</v>
      </c>
      <c r="AQ115" s="397">
        <f t="shared" ca="1" si="177"/>
        <v>32</v>
      </c>
      <c r="AR115" s="397" t="str">
        <f t="shared" ca="1" si="178"/>
        <v>1|8|10,1|2|80000</v>
      </c>
      <c r="AS115" s="397">
        <f t="shared" ca="1" si="179"/>
        <v>34</v>
      </c>
      <c r="AT115" s="397" t="str">
        <f t="shared" ca="1" si="180"/>
        <v>1|8|10,1|2|85000</v>
      </c>
      <c r="AU115" s="397">
        <f t="shared" ca="1" si="181"/>
        <v>36</v>
      </c>
      <c r="AV115" s="397" t="str">
        <f t="shared" ca="1" si="182"/>
        <v>1|8|10,1|2|90000</v>
      </c>
      <c r="AW115" s="397">
        <f t="shared" ca="1" si="183"/>
        <v>38</v>
      </c>
      <c r="AX115" s="397" t="str">
        <f t="shared" ca="1" si="184"/>
        <v>1|8|10,1|2|95000</v>
      </c>
      <c r="AY115" s="397">
        <f t="shared" ca="1" si="185"/>
        <v>40</v>
      </c>
      <c r="AZ115" s="397" t="str">
        <f t="shared" ca="1" si="186"/>
        <v>1|8|10,1|2|100000</v>
      </c>
      <c r="BA115" s="397">
        <f t="shared" ca="1" si="187"/>
        <v>42</v>
      </c>
      <c r="BB115" s="397" t="str">
        <f t="shared" ca="1" si="188"/>
        <v>1|8|10,1|2|105000</v>
      </c>
      <c r="BC115" s="397">
        <f t="shared" ca="1" si="189"/>
        <v>44</v>
      </c>
      <c r="BD115" s="397" t="str">
        <f t="shared" ca="1" si="190"/>
        <v>1|8|10,1|2|110000</v>
      </c>
      <c r="BE115" s="397">
        <f t="shared" ca="1" si="191"/>
        <v>46</v>
      </c>
      <c r="BF115" s="397" t="str">
        <f t="shared" ca="1" si="192"/>
        <v>1|8|10,1|2|115000</v>
      </c>
      <c r="BG115" s="397">
        <f t="shared" ca="1" si="193"/>
        <v>48</v>
      </c>
      <c r="BH115" s="397" t="str">
        <f t="shared" ca="1" si="194"/>
        <v>1|8|10,1|2|120000</v>
      </c>
      <c r="BI115" s="397">
        <f t="shared" ca="1" si="195"/>
        <v>50</v>
      </c>
      <c r="BJ115" s="397" t="str">
        <f t="shared" ca="1" si="196"/>
        <v>1|8|10,1|2|125000</v>
      </c>
      <c r="BK115" s="397">
        <f t="shared" ca="1" si="197"/>
        <v>0</v>
      </c>
      <c r="BL115" s="397">
        <f t="shared" ca="1" si="198"/>
        <v>0</v>
      </c>
      <c r="BM115" s="397">
        <f t="shared" ca="1" si="199"/>
        <v>0</v>
      </c>
      <c r="BN115" s="397">
        <f t="shared" ca="1" si="200"/>
        <v>0</v>
      </c>
      <c r="BO115" s="397">
        <f t="shared" ca="1" si="201"/>
        <v>0</v>
      </c>
      <c r="BP115" s="397">
        <f t="shared" ca="1" si="202"/>
        <v>0</v>
      </c>
      <c r="BQ115" s="397">
        <f t="shared" ca="1" si="203"/>
        <v>0</v>
      </c>
      <c r="BR115" s="397">
        <f t="shared" ca="1" si="204"/>
        <v>0</v>
      </c>
      <c r="BS115" s="397">
        <f t="shared" ca="1" si="205"/>
        <v>0</v>
      </c>
      <c r="BT115" s="397">
        <f t="shared" ca="1" si="206"/>
        <v>0</v>
      </c>
      <c r="BU115" s="397">
        <f t="shared" ca="1" si="207"/>
        <v>0</v>
      </c>
      <c r="BV115" s="397">
        <f t="shared" ca="1" si="208"/>
        <v>0</v>
      </c>
      <c r="BW115" s="397">
        <f t="shared" ca="1" si="209"/>
        <v>0</v>
      </c>
      <c r="BX115" s="397">
        <f t="shared" ca="1" si="210"/>
        <v>0</v>
      </c>
      <c r="BY115" s="397">
        <f t="shared" ca="1" si="211"/>
        <v>0</v>
      </c>
      <c r="BZ115" s="397">
        <f t="shared" ca="1" si="212"/>
        <v>0</v>
      </c>
      <c r="CA115" s="397">
        <f t="shared" ca="1" si="213"/>
        <v>0</v>
      </c>
      <c r="CB115" s="397">
        <f t="shared" ca="1" si="214"/>
        <v>0</v>
      </c>
      <c r="CC115" s="397">
        <f t="shared" ca="1" si="215"/>
        <v>0</v>
      </c>
      <c r="CD115" s="397">
        <f t="shared" ca="1" si="216"/>
        <v>0</v>
      </c>
      <c r="CE115" s="397">
        <f t="shared" ca="1" si="217"/>
        <v>0</v>
      </c>
      <c r="CF115" s="397">
        <f t="shared" ca="1" si="218"/>
        <v>0</v>
      </c>
      <c r="CG115" s="397">
        <f t="shared" ca="1" si="219"/>
        <v>0</v>
      </c>
      <c r="CH115" s="397">
        <f t="shared" ca="1" si="220"/>
        <v>0</v>
      </c>
      <c r="CI115" s="397">
        <f t="shared" ca="1" si="221"/>
        <v>0</v>
      </c>
      <c r="CJ115" s="397">
        <f t="shared" ca="1" si="222"/>
        <v>0</v>
      </c>
      <c r="CK115" s="397">
        <f t="shared" ca="1" si="223"/>
        <v>0</v>
      </c>
      <c r="CL115" s="397">
        <f t="shared" ca="1" si="224"/>
        <v>0</v>
      </c>
      <c r="CM115" s="397">
        <f t="shared" ca="1" si="225"/>
        <v>0</v>
      </c>
      <c r="CN115" s="397">
        <f t="shared" ca="1" si="226"/>
        <v>0</v>
      </c>
      <c r="CO115" s="397">
        <f t="shared" ca="1" si="227"/>
        <v>0</v>
      </c>
      <c r="CP115" s="397">
        <f t="shared" ca="1" si="228"/>
        <v>0</v>
      </c>
      <c r="CQ115" s="397">
        <f t="shared" ca="1" si="229"/>
        <v>0</v>
      </c>
      <c r="CR115" s="397">
        <f t="shared" ca="1" si="230"/>
        <v>0</v>
      </c>
      <c r="CS115" s="397">
        <f t="shared" ca="1" si="231"/>
        <v>0</v>
      </c>
      <c r="CT115" s="397">
        <f t="shared" ca="1" si="232"/>
        <v>0</v>
      </c>
      <c r="CU115" s="397">
        <f t="shared" ca="1" si="233"/>
        <v>0</v>
      </c>
      <c r="CV115" s="397">
        <f t="shared" ca="1" si="234"/>
        <v>0</v>
      </c>
      <c r="CW115" s="397">
        <f t="shared" ca="1" si="235"/>
        <v>0</v>
      </c>
      <c r="CX115" s="397">
        <f t="shared" ca="1" si="236"/>
        <v>0</v>
      </c>
      <c r="CY115" s="397">
        <f t="shared" ca="1" si="237"/>
        <v>0</v>
      </c>
      <c r="CZ115" s="397">
        <f t="shared" ca="1" si="238"/>
        <v>0</v>
      </c>
      <c r="DA115" s="397">
        <f t="shared" ca="1" si="239"/>
        <v>0</v>
      </c>
      <c r="DB115" s="397">
        <f t="shared" ca="1" si="240"/>
        <v>0</v>
      </c>
      <c r="DC115" s="397">
        <f t="shared" ca="1" si="241"/>
        <v>0</v>
      </c>
      <c r="DD115" s="397">
        <f t="shared" ca="1" si="242"/>
        <v>0</v>
      </c>
      <c r="DE115" s="397">
        <f t="shared" ca="1" si="243"/>
        <v>0</v>
      </c>
      <c r="DF115" s="397">
        <f t="shared" ca="1" si="244"/>
        <v>0</v>
      </c>
      <c r="DG115" s="397">
        <f t="shared" ca="1" si="245"/>
        <v>0</v>
      </c>
      <c r="DH115" s="397">
        <f t="shared" ca="1" si="246"/>
        <v>0</v>
      </c>
      <c r="DJ115" s="125" t="str">
        <f t="shared" ref="DJ115:DK115" si="284">DJ113</f>
        <v>LY</v>
      </c>
      <c r="DK115" s="125" t="str">
        <f t="shared" si="284"/>
        <v>MH</v>
      </c>
      <c r="DN115" s="84" t="s">
        <v>1069</v>
      </c>
      <c r="DR115" s="40" t="s">
        <v>1544</v>
      </c>
      <c r="DS115" s="11">
        <f t="shared" si="140"/>
        <v>1</v>
      </c>
      <c r="DT115" s="11">
        <f t="shared" si="141"/>
        <v>8</v>
      </c>
      <c r="DU115" s="41">
        <v>1</v>
      </c>
      <c r="DV115" s="40" t="s">
        <v>412</v>
      </c>
      <c r="DW115" s="11">
        <f t="shared" si="142"/>
        <v>2</v>
      </c>
      <c r="DX115" s="11">
        <f t="shared" si="143"/>
        <v>1001</v>
      </c>
      <c r="DY115" s="41">
        <v>2</v>
      </c>
    </row>
    <row r="116" spans="1:129" x14ac:dyDescent="0.25">
      <c r="A116" s="125">
        <v>113</v>
      </c>
      <c r="B116" s="125">
        <v>1</v>
      </c>
      <c r="C116" s="125">
        <v>6</v>
      </c>
      <c r="D116" s="125">
        <v>38</v>
      </c>
      <c r="E116" s="125" t="s">
        <v>1064</v>
      </c>
      <c r="F116" s="84" t="s">
        <v>1096</v>
      </c>
      <c r="G116" s="392" t="s">
        <v>1066</v>
      </c>
      <c r="H116" s="84" t="s">
        <v>1097</v>
      </c>
      <c r="I116" s="392" t="s">
        <v>1068</v>
      </c>
      <c r="K116" s="130">
        <v>67</v>
      </c>
      <c r="M116" s="397">
        <f t="shared" ca="1" si="147"/>
        <v>2</v>
      </c>
      <c r="N116" s="397" t="str">
        <f t="shared" ca="1" si="148"/>
        <v>1|8|10,1|2|5000</v>
      </c>
      <c r="O116" s="397">
        <f t="shared" ca="1" si="149"/>
        <v>4</v>
      </c>
      <c r="P116" s="397" t="str">
        <f t="shared" ca="1" si="150"/>
        <v>1|8|10,1|2|10000</v>
      </c>
      <c r="Q116" s="397">
        <f t="shared" ca="1" si="151"/>
        <v>6</v>
      </c>
      <c r="R116" s="397" t="str">
        <f t="shared" ca="1" si="152"/>
        <v>1|8|10,1|2|15000</v>
      </c>
      <c r="S116" s="397">
        <f t="shared" ca="1" si="153"/>
        <v>8</v>
      </c>
      <c r="T116" s="397" t="str">
        <f t="shared" ca="1" si="154"/>
        <v>1|8|10,1|2|20000</v>
      </c>
      <c r="U116" s="397">
        <f t="shared" ca="1" si="155"/>
        <v>10</v>
      </c>
      <c r="V116" s="397" t="str">
        <f t="shared" ca="1" si="156"/>
        <v>1|8|10,1|2|25000</v>
      </c>
      <c r="W116" s="397">
        <f t="shared" ca="1" si="157"/>
        <v>12</v>
      </c>
      <c r="X116" s="397" t="str">
        <f t="shared" ca="1" si="158"/>
        <v>1|8|10,1|2|30000</v>
      </c>
      <c r="Y116" s="397">
        <f t="shared" ca="1" si="159"/>
        <v>14</v>
      </c>
      <c r="Z116" s="397" t="str">
        <f t="shared" ca="1" si="160"/>
        <v>1|8|10,1|2|35000</v>
      </c>
      <c r="AA116" s="397">
        <f t="shared" ca="1" si="161"/>
        <v>16</v>
      </c>
      <c r="AB116" s="397" t="str">
        <f t="shared" ca="1" si="162"/>
        <v>1|8|10,1|2|40000</v>
      </c>
      <c r="AC116" s="397">
        <f t="shared" ca="1" si="163"/>
        <v>18</v>
      </c>
      <c r="AD116" s="397" t="str">
        <f t="shared" ca="1" si="164"/>
        <v>1|8|10,1|2|45000</v>
      </c>
      <c r="AE116" s="397">
        <f t="shared" ca="1" si="165"/>
        <v>20</v>
      </c>
      <c r="AF116" s="397" t="str">
        <f t="shared" ca="1" si="166"/>
        <v>1|8|10,1|2|50000</v>
      </c>
      <c r="AG116" s="397">
        <f t="shared" ca="1" si="167"/>
        <v>22</v>
      </c>
      <c r="AH116" s="397" t="str">
        <f t="shared" ca="1" si="168"/>
        <v>1|8|10,1|2|55000</v>
      </c>
      <c r="AI116" s="397">
        <f t="shared" ca="1" si="169"/>
        <v>24</v>
      </c>
      <c r="AJ116" s="397" t="str">
        <f t="shared" ca="1" si="170"/>
        <v>1|8|10,1|2|60000</v>
      </c>
      <c r="AK116" s="397">
        <f t="shared" ca="1" si="171"/>
        <v>26</v>
      </c>
      <c r="AL116" s="397" t="str">
        <f t="shared" ca="1" si="172"/>
        <v>1|8|10,1|2|65000</v>
      </c>
      <c r="AM116" s="397">
        <f t="shared" ca="1" si="173"/>
        <v>28</v>
      </c>
      <c r="AN116" s="397" t="str">
        <f t="shared" ca="1" si="174"/>
        <v>1|8|10,1|2|70000</v>
      </c>
      <c r="AO116" s="397">
        <f t="shared" ca="1" si="175"/>
        <v>30</v>
      </c>
      <c r="AP116" s="397" t="str">
        <f t="shared" ca="1" si="176"/>
        <v>1|8|10,1|2|75000</v>
      </c>
      <c r="AQ116" s="397">
        <f t="shared" ca="1" si="177"/>
        <v>32</v>
      </c>
      <c r="AR116" s="397" t="str">
        <f t="shared" ca="1" si="178"/>
        <v>1|8|10,1|2|80000</v>
      </c>
      <c r="AS116" s="397">
        <f t="shared" ca="1" si="179"/>
        <v>34</v>
      </c>
      <c r="AT116" s="397" t="str">
        <f t="shared" ca="1" si="180"/>
        <v>1|8|10,1|2|85000</v>
      </c>
      <c r="AU116" s="397">
        <f t="shared" ca="1" si="181"/>
        <v>36</v>
      </c>
      <c r="AV116" s="397" t="str">
        <f t="shared" ca="1" si="182"/>
        <v>1|8|10,1|2|90000</v>
      </c>
      <c r="AW116" s="397">
        <f t="shared" ca="1" si="183"/>
        <v>38</v>
      </c>
      <c r="AX116" s="397" t="str">
        <f t="shared" ca="1" si="184"/>
        <v>1|8|10,1|2|95000</v>
      </c>
      <c r="AY116" s="397">
        <f t="shared" ca="1" si="185"/>
        <v>40</v>
      </c>
      <c r="AZ116" s="397" t="str">
        <f t="shared" ca="1" si="186"/>
        <v>1|8|10,1|2|100000</v>
      </c>
      <c r="BA116" s="397">
        <f t="shared" ca="1" si="187"/>
        <v>42</v>
      </c>
      <c r="BB116" s="397" t="str">
        <f t="shared" ca="1" si="188"/>
        <v>1|8|10,1|2|105000</v>
      </c>
      <c r="BC116" s="397">
        <f t="shared" ca="1" si="189"/>
        <v>44</v>
      </c>
      <c r="BD116" s="397" t="str">
        <f t="shared" ca="1" si="190"/>
        <v>1|8|10,1|2|110000</v>
      </c>
      <c r="BE116" s="397">
        <f t="shared" ca="1" si="191"/>
        <v>46</v>
      </c>
      <c r="BF116" s="397" t="str">
        <f t="shared" ca="1" si="192"/>
        <v>1|8|10,1|2|115000</v>
      </c>
      <c r="BG116" s="397">
        <f t="shared" ca="1" si="193"/>
        <v>48</v>
      </c>
      <c r="BH116" s="397" t="str">
        <f t="shared" ca="1" si="194"/>
        <v>1|8|10,1|2|120000</v>
      </c>
      <c r="BI116" s="397">
        <f t="shared" ca="1" si="195"/>
        <v>50</v>
      </c>
      <c r="BJ116" s="397" t="str">
        <f t="shared" ca="1" si="196"/>
        <v>1|8|10,1|2|125000</v>
      </c>
      <c r="BK116" s="397">
        <f t="shared" ca="1" si="197"/>
        <v>0</v>
      </c>
      <c r="BL116" s="397">
        <f t="shared" ca="1" si="198"/>
        <v>0</v>
      </c>
      <c r="BM116" s="397">
        <f t="shared" ca="1" si="199"/>
        <v>0</v>
      </c>
      <c r="BN116" s="397">
        <f t="shared" ca="1" si="200"/>
        <v>0</v>
      </c>
      <c r="BO116" s="397">
        <f t="shared" ca="1" si="201"/>
        <v>0</v>
      </c>
      <c r="BP116" s="397">
        <f t="shared" ca="1" si="202"/>
        <v>0</v>
      </c>
      <c r="BQ116" s="397">
        <f t="shared" ca="1" si="203"/>
        <v>0</v>
      </c>
      <c r="BR116" s="397">
        <f t="shared" ca="1" si="204"/>
        <v>0</v>
      </c>
      <c r="BS116" s="397">
        <f t="shared" ca="1" si="205"/>
        <v>0</v>
      </c>
      <c r="BT116" s="397">
        <f t="shared" ca="1" si="206"/>
        <v>0</v>
      </c>
      <c r="BU116" s="397">
        <f t="shared" ca="1" si="207"/>
        <v>0</v>
      </c>
      <c r="BV116" s="397">
        <f t="shared" ca="1" si="208"/>
        <v>0</v>
      </c>
      <c r="BW116" s="397">
        <f t="shared" ca="1" si="209"/>
        <v>0</v>
      </c>
      <c r="BX116" s="397">
        <f t="shared" ca="1" si="210"/>
        <v>0</v>
      </c>
      <c r="BY116" s="397">
        <f t="shared" ca="1" si="211"/>
        <v>0</v>
      </c>
      <c r="BZ116" s="397">
        <f t="shared" ca="1" si="212"/>
        <v>0</v>
      </c>
      <c r="CA116" s="397">
        <f t="shared" ca="1" si="213"/>
        <v>0</v>
      </c>
      <c r="CB116" s="397">
        <f t="shared" ca="1" si="214"/>
        <v>0</v>
      </c>
      <c r="CC116" s="397">
        <f t="shared" ca="1" si="215"/>
        <v>0</v>
      </c>
      <c r="CD116" s="397">
        <f t="shared" ca="1" si="216"/>
        <v>0</v>
      </c>
      <c r="CE116" s="397">
        <f t="shared" ca="1" si="217"/>
        <v>0</v>
      </c>
      <c r="CF116" s="397">
        <f t="shared" ca="1" si="218"/>
        <v>0</v>
      </c>
      <c r="CG116" s="397">
        <f t="shared" ca="1" si="219"/>
        <v>0</v>
      </c>
      <c r="CH116" s="397">
        <f t="shared" ca="1" si="220"/>
        <v>0</v>
      </c>
      <c r="CI116" s="397">
        <f t="shared" ca="1" si="221"/>
        <v>0</v>
      </c>
      <c r="CJ116" s="397">
        <f t="shared" ca="1" si="222"/>
        <v>0</v>
      </c>
      <c r="CK116" s="397">
        <f t="shared" ca="1" si="223"/>
        <v>0</v>
      </c>
      <c r="CL116" s="397">
        <f t="shared" ca="1" si="224"/>
        <v>0</v>
      </c>
      <c r="CM116" s="397">
        <f t="shared" ca="1" si="225"/>
        <v>0</v>
      </c>
      <c r="CN116" s="397">
        <f t="shared" ca="1" si="226"/>
        <v>0</v>
      </c>
      <c r="CO116" s="397">
        <f t="shared" ca="1" si="227"/>
        <v>0</v>
      </c>
      <c r="CP116" s="397">
        <f t="shared" ca="1" si="228"/>
        <v>0</v>
      </c>
      <c r="CQ116" s="397">
        <f t="shared" ca="1" si="229"/>
        <v>0</v>
      </c>
      <c r="CR116" s="397">
        <f t="shared" ca="1" si="230"/>
        <v>0</v>
      </c>
      <c r="CS116" s="397">
        <f t="shared" ca="1" si="231"/>
        <v>0</v>
      </c>
      <c r="CT116" s="397">
        <f t="shared" ca="1" si="232"/>
        <v>0</v>
      </c>
      <c r="CU116" s="397">
        <f t="shared" ca="1" si="233"/>
        <v>0</v>
      </c>
      <c r="CV116" s="397">
        <f t="shared" ca="1" si="234"/>
        <v>0</v>
      </c>
      <c r="CW116" s="397">
        <f t="shared" ca="1" si="235"/>
        <v>0</v>
      </c>
      <c r="CX116" s="397">
        <f t="shared" ca="1" si="236"/>
        <v>0</v>
      </c>
      <c r="CY116" s="397">
        <f t="shared" ca="1" si="237"/>
        <v>0</v>
      </c>
      <c r="CZ116" s="397">
        <f t="shared" ca="1" si="238"/>
        <v>0</v>
      </c>
      <c r="DA116" s="397">
        <f t="shared" ca="1" si="239"/>
        <v>0</v>
      </c>
      <c r="DB116" s="397">
        <f t="shared" ca="1" si="240"/>
        <v>0</v>
      </c>
      <c r="DC116" s="397">
        <f t="shared" ca="1" si="241"/>
        <v>0</v>
      </c>
      <c r="DD116" s="397">
        <f t="shared" ca="1" si="242"/>
        <v>0</v>
      </c>
      <c r="DE116" s="397">
        <f t="shared" ca="1" si="243"/>
        <v>0</v>
      </c>
      <c r="DF116" s="397">
        <f t="shared" ca="1" si="244"/>
        <v>0</v>
      </c>
      <c r="DG116" s="397">
        <f t="shared" ca="1" si="245"/>
        <v>0</v>
      </c>
      <c r="DH116" s="397">
        <f t="shared" ca="1" si="246"/>
        <v>0</v>
      </c>
      <c r="DJ116" s="125" t="str">
        <f t="shared" ref="DJ116:DK116" si="285">DJ114</f>
        <v>LN</v>
      </c>
      <c r="DK116" s="125" t="str">
        <f t="shared" si="285"/>
        <v>LW</v>
      </c>
      <c r="DN116" s="84" t="s">
        <v>1069</v>
      </c>
      <c r="DR116" s="40" t="s">
        <v>1545</v>
      </c>
      <c r="DS116" s="11">
        <f t="shared" si="140"/>
        <v>1</v>
      </c>
      <c r="DT116" s="11">
        <f t="shared" si="141"/>
        <v>8</v>
      </c>
      <c r="DU116" s="41">
        <v>1</v>
      </c>
      <c r="DV116" s="40" t="s">
        <v>412</v>
      </c>
      <c r="DW116" s="11">
        <f t="shared" si="142"/>
        <v>2</v>
      </c>
      <c r="DX116" s="11">
        <f t="shared" si="143"/>
        <v>1001</v>
      </c>
      <c r="DY116" s="41">
        <v>2</v>
      </c>
    </row>
    <row r="117" spans="1:129" x14ac:dyDescent="0.25">
      <c r="A117" s="125">
        <v>114</v>
      </c>
      <c r="B117" s="125">
        <v>1</v>
      </c>
      <c r="C117" s="125">
        <v>6</v>
      </c>
      <c r="D117" s="125">
        <v>38</v>
      </c>
      <c r="E117" s="125" t="s">
        <v>1064</v>
      </c>
      <c r="F117" s="84" t="s">
        <v>1098</v>
      </c>
      <c r="G117" s="392" t="s">
        <v>1066</v>
      </c>
      <c r="H117" s="84" t="s">
        <v>1099</v>
      </c>
      <c r="I117" s="392" t="s">
        <v>1068</v>
      </c>
      <c r="K117" s="130">
        <v>68</v>
      </c>
      <c r="M117" s="397">
        <f t="shared" ca="1" si="147"/>
        <v>2</v>
      </c>
      <c r="N117" s="397" t="str">
        <f t="shared" ca="1" si="148"/>
        <v>1|8|10,1|2|5000</v>
      </c>
      <c r="O117" s="397">
        <f t="shared" ca="1" si="149"/>
        <v>4</v>
      </c>
      <c r="P117" s="397" t="str">
        <f t="shared" ca="1" si="150"/>
        <v>1|8|10,1|2|10000</v>
      </c>
      <c r="Q117" s="397">
        <f t="shared" ca="1" si="151"/>
        <v>6</v>
      </c>
      <c r="R117" s="397" t="str">
        <f t="shared" ca="1" si="152"/>
        <v>1|8|10,1|2|15000</v>
      </c>
      <c r="S117" s="397">
        <f t="shared" ca="1" si="153"/>
        <v>8</v>
      </c>
      <c r="T117" s="397" t="str">
        <f t="shared" ca="1" si="154"/>
        <v>1|8|10,1|2|20000</v>
      </c>
      <c r="U117" s="397">
        <f t="shared" ca="1" si="155"/>
        <v>10</v>
      </c>
      <c r="V117" s="397" t="str">
        <f t="shared" ca="1" si="156"/>
        <v>1|8|10,1|2|25000</v>
      </c>
      <c r="W117" s="397">
        <f t="shared" ca="1" si="157"/>
        <v>12</v>
      </c>
      <c r="X117" s="397" t="str">
        <f t="shared" ca="1" si="158"/>
        <v>1|8|10,1|2|30000</v>
      </c>
      <c r="Y117" s="397">
        <f t="shared" ca="1" si="159"/>
        <v>14</v>
      </c>
      <c r="Z117" s="397" t="str">
        <f t="shared" ca="1" si="160"/>
        <v>1|8|10,1|2|35000</v>
      </c>
      <c r="AA117" s="397">
        <f t="shared" ca="1" si="161"/>
        <v>16</v>
      </c>
      <c r="AB117" s="397" t="str">
        <f t="shared" ca="1" si="162"/>
        <v>1|8|10,1|2|40000</v>
      </c>
      <c r="AC117" s="397">
        <f t="shared" ca="1" si="163"/>
        <v>18</v>
      </c>
      <c r="AD117" s="397" t="str">
        <f t="shared" ca="1" si="164"/>
        <v>1|8|10,1|2|45000</v>
      </c>
      <c r="AE117" s="397">
        <f t="shared" ca="1" si="165"/>
        <v>20</v>
      </c>
      <c r="AF117" s="397" t="str">
        <f t="shared" ca="1" si="166"/>
        <v>1|8|10,1|2|50000</v>
      </c>
      <c r="AG117" s="397">
        <f t="shared" ca="1" si="167"/>
        <v>22</v>
      </c>
      <c r="AH117" s="397" t="str">
        <f t="shared" ca="1" si="168"/>
        <v>1|8|10,1|2|55000</v>
      </c>
      <c r="AI117" s="397">
        <f t="shared" ca="1" si="169"/>
        <v>24</v>
      </c>
      <c r="AJ117" s="397" t="str">
        <f t="shared" ca="1" si="170"/>
        <v>1|8|10,1|2|60000</v>
      </c>
      <c r="AK117" s="397">
        <f t="shared" ca="1" si="171"/>
        <v>26</v>
      </c>
      <c r="AL117" s="397" t="str">
        <f t="shared" ca="1" si="172"/>
        <v>1|8|10,1|2|65000</v>
      </c>
      <c r="AM117" s="397">
        <f t="shared" ca="1" si="173"/>
        <v>28</v>
      </c>
      <c r="AN117" s="397" t="str">
        <f t="shared" ca="1" si="174"/>
        <v>1|8|10,1|2|70000</v>
      </c>
      <c r="AO117" s="397">
        <f t="shared" ca="1" si="175"/>
        <v>30</v>
      </c>
      <c r="AP117" s="397" t="str">
        <f t="shared" ca="1" si="176"/>
        <v>1|8|10,1|2|75000</v>
      </c>
      <c r="AQ117" s="397">
        <f t="shared" ca="1" si="177"/>
        <v>32</v>
      </c>
      <c r="AR117" s="397" t="str">
        <f t="shared" ca="1" si="178"/>
        <v>1|8|10,1|2|80000</v>
      </c>
      <c r="AS117" s="397">
        <f t="shared" ca="1" si="179"/>
        <v>34</v>
      </c>
      <c r="AT117" s="397" t="str">
        <f t="shared" ca="1" si="180"/>
        <v>1|8|10,1|2|85000</v>
      </c>
      <c r="AU117" s="397">
        <f t="shared" ca="1" si="181"/>
        <v>36</v>
      </c>
      <c r="AV117" s="397" t="str">
        <f t="shared" ca="1" si="182"/>
        <v>1|8|10,1|2|90000</v>
      </c>
      <c r="AW117" s="397">
        <f t="shared" ca="1" si="183"/>
        <v>38</v>
      </c>
      <c r="AX117" s="397" t="str">
        <f t="shared" ca="1" si="184"/>
        <v>1|8|10,1|2|95000</v>
      </c>
      <c r="AY117" s="397">
        <f t="shared" ca="1" si="185"/>
        <v>40</v>
      </c>
      <c r="AZ117" s="397" t="str">
        <f t="shared" ca="1" si="186"/>
        <v>1|8|10,1|2|100000</v>
      </c>
      <c r="BA117" s="397">
        <f t="shared" ca="1" si="187"/>
        <v>42</v>
      </c>
      <c r="BB117" s="397" t="str">
        <f t="shared" ca="1" si="188"/>
        <v>1|8|10,1|2|105000</v>
      </c>
      <c r="BC117" s="397">
        <f t="shared" ca="1" si="189"/>
        <v>44</v>
      </c>
      <c r="BD117" s="397" t="str">
        <f t="shared" ca="1" si="190"/>
        <v>1|8|10,1|2|110000</v>
      </c>
      <c r="BE117" s="397">
        <f t="shared" ca="1" si="191"/>
        <v>46</v>
      </c>
      <c r="BF117" s="397" t="str">
        <f t="shared" ca="1" si="192"/>
        <v>1|8|10,1|2|115000</v>
      </c>
      <c r="BG117" s="397">
        <f t="shared" ca="1" si="193"/>
        <v>48</v>
      </c>
      <c r="BH117" s="397" t="str">
        <f t="shared" ca="1" si="194"/>
        <v>1|8|10,1|2|120000</v>
      </c>
      <c r="BI117" s="397">
        <f t="shared" ca="1" si="195"/>
        <v>50</v>
      </c>
      <c r="BJ117" s="397" t="str">
        <f t="shared" ca="1" si="196"/>
        <v>1|8|10,1|2|125000</v>
      </c>
      <c r="BK117" s="397">
        <f t="shared" ca="1" si="197"/>
        <v>0</v>
      </c>
      <c r="BL117" s="397">
        <f t="shared" ca="1" si="198"/>
        <v>0</v>
      </c>
      <c r="BM117" s="397">
        <f t="shared" ca="1" si="199"/>
        <v>0</v>
      </c>
      <c r="BN117" s="397">
        <f t="shared" ca="1" si="200"/>
        <v>0</v>
      </c>
      <c r="BO117" s="397">
        <f t="shared" ca="1" si="201"/>
        <v>0</v>
      </c>
      <c r="BP117" s="397">
        <f t="shared" ca="1" si="202"/>
        <v>0</v>
      </c>
      <c r="BQ117" s="397">
        <f t="shared" ca="1" si="203"/>
        <v>0</v>
      </c>
      <c r="BR117" s="397">
        <f t="shared" ca="1" si="204"/>
        <v>0</v>
      </c>
      <c r="BS117" s="397">
        <f t="shared" ca="1" si="205"/>
        <v>0</v>
      </c>
      <c r="BT117" s="397">
        <f t="shared" ca="1" si="206"/>
        <v>0</v>
      </c>
      <c r="BU117" s="397">
        <f t="shared" ca="1" si="207"/>
        <v>0</v>
      </c>
      <c r="BV117" s="397">
        <f t="shared" ca="1" si="208"/>
        <v>0</v>
      </c>
      <c r="BW117" s="397">
        <f t="shared" ca="1" si="209"/>
        <v>0</v>
      </c>
      <c r="BX117" s="397">
        <f t="shared" ca="1" si="210"/>
        <v>0</v>
      </c>
      <c r="BY117" s="397">
        <f t="shared" ca="1" si="211"/>
        <v>0</v>
      </c>
      <c r="BZ117" s="397">
        <f t="shared" ca="1" si="212"/>
        <v>0</v>
      </c>
      <c r="CA117" s="397">
        <f t="shared" ca="1" si="213"/>
        <v>0</v>
      </c>
      <c r="CB117" s="397">
        <f t="shared" ca="1" si="214"/>
        <v>0</v>
      </c>
      <c r="CC117" s="397">
        <f t="shared" ca="1" si="215"/>
        <v>0</v>
      </c>
      <c r="CD117" s="397">
        <f t="shared" ca="1" si="216"/>
        <v>0</v>
      </c>
      <c r="CE117" s="397">
        <f t="shared" ca="1" si="217"/>
        <v>0</v>
      </c>
      <c r="CF117" s="397">
        <f t="shared" ca="1" si="218"/>
        <v>0</v>
      </c>
      <c r="CG117" s="397">
        <f t="shared" ca="1" si="219"/>
        <v>0</v>
      </c>
      <c r="CH117" s="397">
        <f t="shared" ca="1" si="220"/>
        <v>0</v>
      </c>
      <c r="CI117" s="397">
        <f t="shared" ca="1" si="221"/>
        <v>0</v>
      </c>
      <c r="CJ117" s="397">
        <f t="shared" ca="1" si="222"/>
        <v>0</v>
      </c>
      <c r="CK117" s="397">
        <f t="shared" ca="1" si="223"/>
        <v>0</v>
      </c>
      <c r="CL117" s="397">
        <f t="shared" ca="1" si="224"/>
        <v>0</v>
      </c>
      <c r="CM117" s="397">
        <f t="shared" ca="1" si="225"/>
        <v>0</v>
      </c>
      <c r="CN117" s="397">
        <f t="shared" ca="1" si="226"/>
        <v>0</v>
      </c>
      <c r="CO117" s="397">
        <f t="shared" ca="1" si="227"/>
        <v>0</v>
      </c>
      <c r="CP117" s="397">
        <f t="shared" ca="1" si="228"/>
        <v>0</v>
      </c>
      <c r="CQ117" s="397">
        <f t="shared" ca="1" si="229"/>
        <v>0</v>
      </c>
      <c r="CR117" s="397">
        <f t="shared" ca="1" si="230"/>
        <v>0</v>
      </c>
      <c r="CS117" s="397">
        <f t="shared" ca="1" si="231"/>
        <v>0</v>
      </c>
      <c r="CT117" s="397">
        <f t="shared" ca="1" si="232"/>
        <v>0</v>
      </c>
      <c r="CU117" s="397">
        <f t="shared" ca="1" si="233"/>
        <v>0</v>
      </c>
      <c r="CV117" s="397">
        <f t="shared" ca="1" si="234"/>
        <v>0</v>
      </c>
      <c r="CW117" s="397">
        <f t="shared" ca="1" si="235"/>
        <v>0</v>
      </c>
      <c r="CX117" s="397">
        <f t="shared" ca="1" si="236"/>
        <v>0</v>
      </c>
      <c r="CY117" s="397">
        <f t="shared" ca="1" si="237"/>
        <v>0</v>
      </c>
      <c r="CZ117" s="397">
        <f t="shared" ca="1" si="238"/>
        <v>0</v>
      </c>
      <c r="DA117" s="397">
        <f t="shared" ca="1" si="239"/>
        <v>0</v>
      </c>
      <c r="DB117" s="397">
        <f t="shared" ca="1" si="240"/>
        <v>0</v>
      </c>
      <c r="DC117" s="397">
        <f t="shared" ca="1" si="241"/>
        <v>0</v>
      </c>
      <c r="DD117" s="397">
        <f t="shared" ca="1" si="242"/>
        <v>0</v>
      </c>
      <c r="DE117" s="397">
        <f t="shared" ca="1" si="243"/>
        <v>0</v>
      </c>
      <c r="DF117" s="397">
        <f t="shared" ca="1" si="244"/>
        <v>0</v>
      </c>
      <c r="DG117" s="397">
        <f t="shared" ca="1" si="245"/>
        <v>0</v>
      </c>
      <c r="DH117" s="397">
        <f t="shared" ca="1" si="246"/>
        <v>0</v>
      </c>
      <c r="DJ117" s="125" t="str">
        <f t="shared" ref="DJ117:DK117" si="286">DJ115</f>
        <v>LY</v>
      </c>
      <c r="DK117" s="125" t="str">
        <f t="shared" si="286"/>
        <v>MH</v>
      </c>
      <c r="DN117" s="84" t="s">
        <v>1069</v>
      </c>
      <c r="DR117" s="40" t="s">
        <v>1543</v>
      </c>
      <c r="DS117" s="11">
        <f t="shared" si="140"/>
        <v>1</v>
      </c>
      <c r="DT117" s="11">
        <f t="shared" si="141"/>
        <v>8</v>
      </c>
      <c r="DU117" s="41">
        <v>1</v>
      </c>
      <c r="DV117" s="40" t="s">
        <v>412</v>
      </c>
      <c r="DW117" s="11">
        <f t="shared" si="142"/>
        <v>2</v>
      </c>
      <c r="DX117" s="11">
        <f t="shared" si="143"/>
        <v>1001</v>
      </c>
      <c r="DY117" s="41">
        <v>2</v>
      </c>
    </row>
    <row r="118" spans="1:129" x14ac:dyDescent="0.25">
      <c r="A118" s="125">
        <v>115</v>
      </c>
      <c r="B118" s="125">
        <v>1</v>
      </c>
      <c r="C118" s="125">
        <v>6</v>
      </c>
      <c r="D118" s="125">
        <v>38</v>
      </c>
      <c r="E118" s="125" t="s">
        <v>1064</v>
      </c>
      <c r="F118" s="84" t="s">
        <v>1100</v>
      </c>
      <c r="G118" s="392" t="s">
        <v>1066</v>
      </c>
      <c r="H118" s="84" t="s">
        <v>1101</v>
      </c>
      <c r="I118" s="392" t="s">
        <v>1068</v>
      </c>
      <c r="K118" s="130">
        <v>77</v>
      </c>
      <c r="M118" s="397">
        <f t="shared" ca="1" si="147"/>
        <v>2</v>
      </c>
      <c r="N118" s="397" t="str">
        <f t="shared" ca="1" si="148"/>
        <v>1|8|10,1|2|5000</v>
      </c>
      <c r="O118" s="397">
        <f t="shared" ca="1" si="149"/>
        <v>4</v>
      </c>
      <c r="P118" s="397" t="str">
        <f t="shared" ca="1" si="150"/>
        <v>1|8|10,1|2|10000</v>
      </c>
      <c r="Q118" s="397">
        <f t="shared" ca="1" si="151"/>
        <v>6</v>
      </c>
      <c r="R118" s="397" t="str">
        <f t="shared" ca="1" si="152"/>
        <v>1|8|10,1|2|15000</v>
      </c>
      <c r="S118" s="397">
        <f t="shared" ca="1" si="153"/>
        <v>8</v>
      </c>
      <c r="T118" s="397" t="str">
        <f t="shared" ca="1" si="154"/>
        <v>1|8|10,1|2|20000</v>
      </c>
      <c r="U118" s="397">
        <f t="shared" ca="1" si="155"/>
        <v>10</v>
      </c>
      <c r="V118" s="397" t="str">
        <f t="shared" ca="1" si="156"/>
        <v>1|8|10,1|2|25000</v>
      </c>
      <c r="W118" s="397">
        <f t="shared" ca="1" si="157"/>
        <v>12</v>
      </c>
      <c r="X118" s="397" t="str">
        <f t="shared" ca="1" si="158"/>
        <v>1|8|10,1|2|30000</v>
      </c>
      <c r="Y118" s="397">
        <f t="shared" ca="1" si="159"/>
        <v>14</v>
      </c>
      <c r="Z118" s="397" t="str">
        <f t="shared" ca="1" si="160"/>
        <v>1|8|10,1|2|35000</v>
      </c>
      <c r="AA118" s="397">
        <f t="shared" ca="1" si="161"/>
        <v>16</v>
      </c>
      <c r="AB118" s="397" t="str">
        <f t="shared" ca="1" si="162"/>
        <v>1|8|10,1|2|40000</v>
      </c>
      <c r="AC118" s="397">
        <f t="shared" ca="1" si="163"/>
        <v>18</v>
      </c>
      <c r="AD118" s="397" t="str">
        <f t="shared" ca="1" si="164"/>
        <v>1|8|10,1|2|45000</v>
      </c>
      <c r="AE118" s="397">
        <f t="shared" ca="1" si="165"/>
        <v>20</v>
      </c>
      <c r="AF118" s="397" t="str">
        <f t="shared" ca="1" si="166"/>
        <v>1|8|10,1|2|50000</v>
      </c>
      <c r="AG118" s="397">
        <f t="shared" ca="1" si="167"/>
        <v>22</v>
      </c>
      <c r="AH118" s="397" t="str">
        <f t="shared" ca="1" si="168"/>
        <v>1|8|10,1|2|55000</v>
      </c>
      <c r="AI118" s="397">
        <f t="shared" ca="1" si="169"/>
        <v>24</v>
      </c>
      <c r="AJ118" s="397" t="str">
        <f t="shared" ca="1" si="170"/>
        <v>1|8|10,1|2|60000</v>
      </c>
      <c r="AK118" s="397">
        <f t="shared" ca="1" si="171"/>
        <v>26</v>
      </c>
      <c r="AL118" s="397" t="str">
        <f t="shared" ca="1" si="172"/>
        <v>1|8|10,1|2|65000</v>
      </c>
      <c r="AM118" s="397">
        <f t="shared" ca="1" si="173"/>
        <v>28</v>
      </c>
      <c r="AN118" s="397" t="str">
        <f t="shared" ca="1" si="174"/>
        <v>1|8|10,1|2|70000</v>
      </c>
      <c r="AO118" s="397">
        <f t="shared" ca="1" si="175"/>
        <v>30</v>
      </c>
      <c r="AP118" s="397" t="str">
        <f t="shared" ca="1" si="176"/>
        <v>1|8|10,1|2|75000</v>
      </c>
      <c r="AQ118" s="397">
        <f t="shared" ca="1" si="177"/>
        <v>32</v>
      </c>
      <c r="AR118" s="397" t="str">
        <f t="shared" ca="1" si="178"/>
        <v>1|8|10,1|2|80000</v>
      </c>
      <c r="AS118" s="397">
        <f t="shared" ca="1" si="179"/>
        <v>34</v>
      </c>
      <c r="AT118" s="397" t="str">
        <f t="shared" ca="1" si="180"/>
        <v>1|8|10,1|2|85000</v>
      </c>
      <c r="AU118" s="397">
        <f t="shared" ca="1" si="181"/>
        <v>36</v>
      </c>
      <c r="AV118" s="397" t="str">
        <f t="shared" ca="1" si="182"/>
        <v>1|8|10,1|2|90000</v>
      </c>
      <c r="AW118" s="397">
        <f t="shared" ca="1" si="183"/>
        <v>38</v>
      </c>
      <c r="AX118" s="397" t="str">
        <f t="shared" ca="1" si="184"/>
        <v>1|8|10,1|2|95000</v>
      </c>
      <c r="AY118" s="397">
        <f t="shared" ca="1" si="185"/>
        <v>40</v>
      </c>
      <c r="AZ118" s="397" t="str">
        <f t="shared" ca="1" si="186"/>
        <v>1|8|10,1|2|100000</v>
      </c>
      <c r="BA118" s="397">
        <f t="shared" ca="1" si="187"/>
        <v>42</v>
      </c>
      <c r="BB118" s="397" t="str">
        <f t="shared" ca="1" si="188"/>
        <v>1|8|10,1|2|105000</v>
      </c>
      <c r="BC118" s="397">
        <f t="shared" ca="1" si="189"/>
        <v>44</v>
      </c>
      <c r="BD118" s="397" t="str">
        <f t="shared" ca="1" si="190"/>
        <v>1|8|10,1|2|110000</v>
      </c>
      <c r="BE118" s="397">
        <f t="shared" ca="1" si="191"/>
        <v>46</v>
      </c>
      <c r="BF118" s="397" t="str">
        <f t="shared" ca="1" si="192"/>
        <v>1|8|10,1|2|115000</v>
      </c>
      <c r="BG118" s="397">
        <f t="shared" ca="1" si="193"/>
        <v>48</v>
      </c>
      <c r="BH118" s="397" t="str">
        <f t="shared" ca="1" si="194"/>
        <v>1|8|10,1|2|120000</v>
      </c>
      <c r="BI118" s="397">
        <f t="shared" ca="1" si="195"/>
        <v>50</v>
      </c>
      <c r="BJ118" s="397" t="str">
        <f t="shared" ca="1" si="196"/>
        <v>1|8|10,1|2|125000</v>
      </c>
      <c r="BK118" s="397">
        <f t="shared" ca="1" si="197"/>
        <v>0</v>
      </c>
      <c r="BL118" s="397">
        <f t="shared" ca="1" si="198"/>
        <v>0</v>
      </c>
      <c r="BM118" s="397">
        <f t="shared" ca="1" si="199"/>
        <v>0</v>
      </c>
      <c r="BN118" s="397">
        <f t="shared" ca="1" si="200"/>
        <v>0</v>
      </c>
      <c r="BO118" s="397">
        <f t="shared" ca="1" si="201"/>
        <v>0</v>
      </c>
      <c r="BP118" s="397">
        <f t="shared" ca="1" si="202"/>
        <v>0</v>
      </c>
      <c r="BQ118" s="397">
        <f t="shared" ca="1" si="203"/>
        <v>0</v>
      </c>
      <c r="BR118" s="397">
        <f t="shared" ca="1" si="204"/>
        <v>0</v>
      </c>
      <c r="BS118" s="397">
        <f t="shared" ca="1" si="205"/>
        <v>0</v>
      </c>
      <c r="BT118" s="397">
        <f t="shared" ca="1" si="206"/>
        <v>0</v>
      </c>
      <c r="BU118" s="397">
        <f t="shared" ca="1" si="207"/>
        <v>0</v>
      </c>
      <c r="BV118" s="397">
        <f t="shared" ca="1" si="208"/>
        <v>0</v>
      </c>
      <c r="BW118" s="397">
        <f t="shared" ca="1" si="209"/>
        <v>0</v>
      </c>
      <c r="BX118" s="397">
        <f t="shared" ca="1" si="210"/>
        <v>0</v>
      </c>
      <c r="BY118" s="397">
        <f t="shared" ca="1" si="211"/>
        <v>0</v>
      </c>
      <c r="BZ118" s="397">
        <f t="shared" ca="1" si="212"/>
        <v>0</v>
      </c>
      <c r="CA118" s="397">
        <f t="shared" ca="1" si="213"/>
        <v>0</v>
      </c>
      <c r="CB118" s="397">
        <f t="shared" ca="1" si="214"/>
        <v>0</v>
      </c>
      <c r="CC118" s="397">
        <f t="shared" ca="1" si="215"/>
        <v>0</v>
      </c>
      <c r="CD118" s="397">
        <f t="shared" ca="1" si="216"/>
        <v>0</v>
      </c>
      <c r="CE118" s="397">
        <f t="shared" ca="1" si="217"/>
        <v>0</v>
      </c>
      <c r="CF118" s="397">
        <f t="shared" ca="1" si="218"/>
        <v>0</v>
      </c>
      <c r="CG118" s="397">
        <f t="shared" ca="1" si="219"/>
        <v>0</v>
      </c>
      <c r="CH118" s="397">
        <f t="shared" ca="1" si="220"/>
        <v>0</v>
      </c>
      <c r="CI118" s="397">
        <f t="shared" ca="1" si="221"/>
        <v>0</v>
      </c>
      <c r="CJ118" s="397">
        <f t="shared" ca="1" si="222"/>
        <v>0</v>
      </c>
      <c r="CK118" s="397">
        <f t="shared" ca="1" si="223"/>
        <v>0</v>
      </c>
      <c r="CL118" s="397">
        <f t="shared" ca="1" si="224"/>
        <v>0</v>
      </c>
      <c r="CM118" s="397">
        <f t="shared" ca="1" si="225"/>
        <v>0</v>
      </c>
      <c r="CN118" s="397">
        <f t="shared" ca="1" si="226"/>
        <v>0</v>
      </c>
      <c r="CO118" s="397">
        <f t="shared" ca="1" si="227"/>
        <v>0</v>
      </c>
      <c r="CP118" s="397">
        <f t="shared" ca="1" si="228"/>
        <v>0</v>
      </c>
      <c r="CQ118" s="397">
        <f t="shared" ca="1" si="229"/>
        <v>0</v>
      </c>
      <c r="CR118" s="397">
        <f t="shared" ca="1" si="230"/>
        <v>0</v>
      </c>
      <c r="CS118" s="397">
        <f t="shared" ca="1" si="231"/>
        <v>0</v>
      </c>
      <c r="CT118" s="397">
        <f t="shared" ca="1" si="232"/>
        <v>0</v>
      </c>
      <c r="CU118" s="397">
        <f t="shared" ca="1" si="233"/>
        <v>0</v>
      </c>
      <c r="CV118" s="397">
        <f t="shared" ca="1" si="234"/>
        <v>0</v>
      </c>
      <c r="CW118" s="397">
        <f t="shared" ca="1" si="235"/>
        <v>0</v>
      </c>
      <c r="CX118" s="397">
        <f t="shared" ca="1" si="236"/>
        <v>0</v>
      </c>
      <c r="CY118" s="397">
        <f t="shared" ca="1" si="237"/>
        <v>0</v>
      </c>
      <c r="CZ118" s="397">
        <f t="shared" ca="1" si="238"/>
        <v>0</v>
      </c>
      <c r="DA118" s="397">
        <f t="shared" ca="1" si="239"/>
        <v>0</v>
      </c>
      <c r="DB118" s="397">
        <f t="shared" ca="1" si="240"/>
        <v>0</v>
      </c>
      <c r="DC118" s="397">
        <f t="shared" ca="1" si="241"/>
        <v>0</v>
      </c>
      <c r="DD118" s="397">
        <f t="shared" ca="1" si="242"/>
        <v>0</v>
      </c>
      <c r="DE118" s="397">
        <f t="shared" ca="1" si="243"/>
        <v>0</v>
      </c>
      <c r="DF118" s="397">
        <f t="shared" ca="1" si="244"/>
        <v>0</v>
      </c>
      <c r="DG118" s="397">
        <f t="shared" ca="1" si="245"/>
        <v>0</v>
      </c>
      <c r="DH118" s="397">
        <f t="shared" ca="1" si="246"/>
        <v>0</v>
      </c>
      <c r="DJ118" s="125" t="str">
        <f t="shared" ref="DJ118:DK118" si="287">DJ116</f>
        <v>LN</v>
      </c>
      <c r="DK118" s="125" t="str">
        <f t="shared" si="287"/>
        <v>LW</v>
      </c>
      <c r="DN118" s="84" t="s">
        <v>1069</v>
      </c>
      <c r="DR118" s="40" t="s">
        <v>1544</v>
      </c>
      <c r="DS118" s="11">
        <f t="shared" si="140"/>
        <v>1</v>
      </c>
      <c r="DT118" s="11">
        <f t="shared" si="141"/>
        <v>8</v>
      </c>
      <c r="DU118" s="41">
        <v>1</v>
      </c>
      <c r="DV118" s="40" t="s">
        <v>412</v>
      </c>
      <c r="DW118" s="11">
        <f t="shared" si="142"/>
        <v>2</v>
      </c>
      <c r="DX118" s="11">
        <f t="shared" si="143"/>
        <v>1001</v>
      </c>
      <c r="DY118" s="41">
        <v>2</v>
      </c>
    </row>
    <row r="119" spans="1:129" x14ac:dyDescent="0.25">
      <c r="A119" s="125">
        <v>116</v>
      </c>
      <c r="B119" s="125">
        <v>1</v>
      </c>
      <c r="C119" s="125">
        <v>6</v>
      </c>
      <c r="D119" s="125">
        <v>38</v>
      </c>
      <c r="E119" s="125" t="s">
        <v>1064</v>
      </c>
      <c r="F119" s="84" t="s">
        <v>1102</v>
      </c>
      <c r="G119" s="392" t="s">
        <v>1066</v>
      </c>
      <c r="H119" s="84" t="s">
        <v>1103</v>
      </c>
      <c r="I119" s="392" t="s">
        <v>1068</v>
      </c>
      <c r="K119" s="130">
        <v>74</v>
      </c>
      <c r="M119" s="397">
        <f t="shared" ca="1" si="147"/>
        <v>2</v>
      </c>
      <c r="N119" s="397" t="str">
        <f t="shared" ca="1" si="148"/>
        <v>1|8|10,1|2|5000</v>
      </c>
      <c r="O119" s="397">
        <f t="shared" ca="1" si="149"/>
        <v>4</v>
      </c>
      <c r="P119" s="397" t="str">
        <f t="shared" ca="1" si="150"/>
        <v>1|8|10,1|2|10000</v>
      </c>
      <c r="Q119" s="397">
        <f t="shared" ca="1" si="151"/>
        <v>6</v>
      </c>
      <c r="R119" s="397" t="str">
        <f t="shared" ca="1" si="152"/>
        <v>1|8|10,1|2|15000</v>
      </c>
      <c r="S119" s="397">
        <f t="shared" ca="1" si="153"/>
        <v>8</v>
      </c>
      <c r="T119" s="397" t="str">
        <f t="shared" ca="1" si="154"/>
        <v>1|8|10,1|2|20000</v>
      </c>
      <c r="U119" s="397">
        <f t="shared" ca="1" si="155"/>
        <v>10</v>
      </c>
      <c r="V119" s="397" t="str">
        <f t="shared" ca="1" si="156"/>
        <v>1|8|10,1|2|25000</v>
      </c>
      <c r="W119" s="397">
        <f t="shared" ca="1" si="157"/>
        <v>12</v>
      </c>
      <c r="X119" s="397" t="str">
        <f t="shared" ca="1" si="158"/>
        <v>1|8|10,1|2|30000</v>
      </c>
      <c r="Y119" s="397">
        <f t="shared" ca="1" si="159"/>
        <v>14</v>
      </c>
      <c r="Z119" s="397" t="str">
        <f t="shared" ca="1" si="160"/>
        <v>1|8|10,1|2|35000</v>
      </c>
      <c r="AA119" s="397">
        <f t="shared" ca="1" si="161"/>
        <v>16</v>
      </c>
      <c r="AB119" s="397" t="str">
        <f t="shared" ca="1" si="162"/>
        <v>1|8|10,1|2|40000</v>
      </c>
      <c r="AC119" s="397">
        <f t="shared" ca="1" si="163"/>
        <v>18</v>
      </c>
      <c r="AD119" s="397" t="str">
        <f t="shared" ca="1" si="164"/>
        <v>1|8|10,1|2|45000</v>
      </c>
      <c r="AE119" s="397">
        <f t="shared" ca="1" si="165"/>
        <v>20</v>
      </c>
      <c r="AF119" s="397" t="str">
        <f t="shared" ca="1" si="166"/>
        <v>1|8|10,1|2|50000</v>
      </c>
      <c r="AG119" s="397">
        <f t="shared" ca="1" si="167"/>
        <v>22</v>
      </c>
      <c r="AH119" s="397" t="str">
        <f t="shared" ca="1" si="168"/>
        <v>1|8|10,1|2|55000</v>
      </c>
      <c r="AI119" s="397">
        <f t="shared" ca="1" si="169"/>
        <v>24</v>
      </c>
      <c r="AJ119" s="397" t="str">
        <f t="shared" ca="1" si="170"/>
        <v>1|8|10,1|2|60000</v>
      </c>
      <c r="AK119" s="397">
        <f t="shared" ca="1" si="171"/>
        <v>26</v>
      </c>
      <c r="AL119" s="397" t="str">
        <f t="shared" ca="1" si="172"/>
        <v>1|8|10,1|2|65000</v>
      </c>
      <c r="AM119" s="397">
        <f t="shared" ca="1" si="173"/>
        <v>28</v>
      </c>
      <c r="AN119" s="397" t="str">
        <f t="shared" ca="1" si="174"/>
        <v>1|8|10,1|2|70000</v>
      </c>
      <c r="AO119" s="397">
        <f t="shared" ca="1" si="175"/>
        <v>30</v>
      </c>
      <c r="AP119" s="397" t="str">
        <f t="shared" ca="1" si="176"/>
        <v>1|8|10,1|2|75000</v>
      </c>
      <c r="AQ119" s="397">
        <f t="shared" ca="1" si="177"/>
        <v>32</v>
      </c>
      <c r="AR119" s="397" t="str">
        <f t="shared" ca="1" si="178"/>
        <v>1|8|10,1|2|80000</v>
      </c>
      <c r="AS119" s="397">
        <f t="shared" ca="1" si="179"/>
        <v>34</v>
      </c>
      <c r="AT119" s="397" t="str">
        <f t="shared" ca="1" si="180"/>
        <v>1|8|10,1|2|85000</v>
      </c>
      <c r="AU119" s="397">
        <f t="shared" ca="1" si="181"/>
        <v>36</v>
      </c>
      <c r="AV119" s="397" t="str">
        <f t="shared" ca="1" si="182"/>
        <v>1|8|10,1|2|90000</v>
      </c>
      <c r="AW119" s="397">
        <f t="shared" ca="1" si="183"/>
        <v>38</v>
      </c>
      <c r="AX119" s="397" t="str">
        <f t="shared" ca="1" si="184"/>
        <v>1|8|10,1|2|95000</v>
      </c>
      <c r="AY119" s="397">
        <f t="shared" ca="1" si="185"/>
        <v>40</v>
      </c>
      <c r="AZ119" s="397" t="str">
        <f t="shared" ca="1" si="186"/>
        <v>1|8|10,1|2|100000</v>
      </c>
      <c r="BA119" s="397">
        <f t="shared" ca="1" si="187"/>
        <v>42</v>
      </c>
      <c r="BB119" s="397" t="str">
        <f t="shared" ca="1" si="188"/>
        <v>1|8|10,1|2|105000</v>
      </c>
      <c r="BC119" s="397">
        <f t="shared" ca="1" si="189"/>
        <v>44</v>
      </c>
      <c r="BD119" s="397" t="str">
        <f t="shared" ca="1" si="190"/>
        <v>1|8|10,1|2|110000</v>
      </c>
      <c r="BE119" s="397">
        <f t="shared" ca="1" si="191"/>
        <v>46</v>
      </c>
      <c r="BF119" s="397" t="str">
        <f t="shared" ca="1" si="192"/>
        <v>1|8|10,1|2|115000</v>
      </c>
      <c r="BG119" s="397">
        <f t="shared" ca="1" si="193"/>
        <v>48</v>
      </c>
      <c r="BH119" s="397" t="str">
        <f t="shared" ca="1" si="194"/>
        <v>1|8|10,1|2|120000</v>
      </c>
      <c r="BI119" s="397">
        <f t="shared" ca="1" si="195"/>
        <v>50</v>
      </c>
      <c r="BJ119" s="397" t="str">
        <f t="shared" ca="1" si="196"/>
        <v>1|8|10,1|2|125000</v>
      </c>
      <c r="BK119" s="397">
        <f t="shared" ca="1" si="197"/>
        <v>0</v>
      </c>
      <c r="BL119" s="397">
        <f t="shared" ca="1" si="198"/>
        <v>0</v>
      </c>
      <c r="BM119" s="397">
        <f t="shared" ca="1" si="199"/>
        <v>0</v>
      </c>
      <c r="BN119" s="397">
        <f t="shared" ca="1" si="200"/>
        <v>0</v>
      </c>
      <c r="BO119" s="397">
        <f t="shared" ca="1" si="201"/>
        <v>0</v>
      </c>
      <c r="BP119" s="397">
        <f t="shared" ca="1" si="202"/>
        <v>0</v>
      </c>
      <c r="BQ119" s="397">
        <f t="shared" ca="1" si="203"/>
        <v>0</v>
      </c>
      <c r="BR119" s="397">
        <f t="shared" ca="1" si="204"/>
        <v>0</v>
      </c>
      <c r="BS119" s="397">
        <f t="shared" ca="1" si="205"/>
        <v>0</v>
      </c>
      <c r="BT119" s="397">
        <f t="shared" ca="1" si="206"/>
        <v>0</v>
      </c>
      <c r="BU119" s="397">
        <f t="shared" ca="1" si="207"/>
        <v>0</v>
      </c>
      <c r="BV119" s="397">
        <f t="shared" ca="1" si="208"/>
        <v>0</v>
      </c>
      <c r="BW119" s="397">
        <f t="shared" ca="1" si="209"/>
        <v>0</v>
      </c>
      <c r="BX119" s="397">
        <f t="shared" ca="1" si="210"/>
        <v>0</v>
      </c>
      <c r="BY119" s="397">
        <f t="shared" ca="1" si="211"/>
        <v>0</v>
      </c>
      <c r="BZ119" s="397">
        <f t="shared" ca="1" si="212"/>
        <v>0</v>
      </c>
      <c r="CA119" s="397">
        <f t="shared" ca="1" si="213"/>
        <v>0</v>
      </c>
      <c r="CB119" s="397">
        <f t="shared" ca="1" si="214"/>
        <v>0</v>
      </c>
      <c r="CC119" s="397">
        <f t="shared" ca="1" si="215"/>
        <v>0</v>
      </c>
      <c r="CD119" s="397">
        <f t="shared" ca="1" si="216"/>
        <v>0</v>
      </c>
      <c r="CE119" s="397">
        <f t="shared" ca="1" si="217"/>
        <v>0</v>
      </c>
      <c r="CF119" s="397">
        <f t="shared" ca="1" si="218"/>
        <v>0</v>
      </c>
      <c r="CG119" s="397">
        <f t="shared" ca="1" si="219"/>
        <v>0</v>
      </c>
      <c r="CH119" s="397">
        <f t="shared" ca="1" si="220"/>
        <v>0</v>
      </c>
      <c r="CI119" s="397">
        <f t="shared" ca="1" si="221"/>
        <v>0</v>
      </c>
      <c r="CJ119" s="397">
        <f t="shared" ca="1" si="222"/>
        <v>0</v>
      </c>
      <c r="CK119" s="397">
        <f t="shared" ca="1" si="223"/>
        <v>0</v>
      </c>
      <c r="CL119" s="397">
        <f t="shared" ca="1" si="224"/>
        <v>0</v>
      </c>
      <c r="CM119" s="397">
        <f t="shared" ca="1" si="225"/>
        <v>0</v>
      </c>
      <c r="CN119" s="397">
        <f t="shared" ca="1" si="226"/>
        <v>0</v>
      </c>
      <c r="CO119" s="397">
        <f t="shared" ca="1" si="227"/>
        <v>0</v>
      </c>
      <c r="CP119" s="397">
        <f t="shared" ca="1" si="228"/>
        <v>0</v>
      </c>
      <c r="CQ119" s="397">
        <f t="shared" ca="1" si="229"/>
        <v>0</v>
      </c>
      <c r="CR119" s="397">
        <f t="shared" ca="1" si="230"/>
        <v>0</v>
      </c>
      <c r="CS119" s="397">
        <f t="shared" ca="1" si="231"/>
        <v>0</v>
      </c>
      <c r="CT119" s="397">
        <f t="shared" ca="1" si="232"/>
        <v>0</v>
      </c>
      <c r="CU119" s="397">
        <f t="shared" ca="1" si="233"/>
        <v>0</v>
      </c>
      <c r="CV119" s="397">
        <f t="shared" ca="1" si="234"/>
        <v>0</v>
      </c>
      <c r="CW119" s="397">
        <f t="shared" ca="1" si="235"/>
        <v>0</v>
      </c>
      <c r="CX119" s="397">
        <f t="shared" ca="1" si="236"/>
        <v>0</v>
      </c>
      <c r="CY119" s="397">
        <f t="shared" ca="1" si="237"/>
        <v>0</v>
      </c>
      <c r="CZ119" s="397">
        <f t="shared" ca="1" si="238"/>
        <v>0</v>
      </c>
      <c r="DA119" s="397">
        <f t="shared" ca="1" si="239"/>
        <v>0</v>
      </c>
      <c r="DB119" s="397">
        <f t="shared" ca="1" si="240"/>
        <v>0</v>
      </c>
      <c r="DC119" s="397">
        <f t="shared" ca="1" si="241"/>
        <v>0</v>
      </c>
      <c r="DD119" s="397">
        <f t="shared" ca="1" si="242"/>
        <v>0</v>
      </c>
      <c r="DE119" s="397">
        <f t="shared" ca="1" si="243"/>
        <v>0</v>
      </c>
      <c r="DF119" s="397">
        <f t="shared" ca="1" si="244"/>
        <v>0</v>
      </c>
      <c r="DG119" s="397">
        <f t="shared" ca="1" si="245"/>
        <v>0</v>
      </c>
      <c r="DH119" s="397">
        <f t="shared" ca="1" si="246"/>
        <v>0</v>
      </c>
      <c r="DJ119" s="125" t="str">
        <f t="shared" ref="DJ119:DK119" si="288">DJ117</f>
        <v>LY</v>
      </c>
      <c r="DK119" s="125" t="str">
        <f t="shared" si="288"/>
        <v>MH</v>
      </c>
      <c r="DN119" s="84" t="s">
        <v>1069</v>
      </c>
      <c r="DR119" s="40" t="s">
        <v>1545</v>
      </c>
      <c r="DS119" s="11">
        <f t="shared" si="140"/>
        <v>1</v>
      </c>
      <c r="DT119" s="11">
        <f t="shared" si="141"/>
        <v>8</v>
      </c>
      <c r="DU119" s="41">
        <v>1</v>
      </c>
      <c r="DV119" s="40" t="s">
        <v>412</v>
      </c>
      <c r="DW119" s="11">
        <f t="shared" si="142"/>
        <v>2</v>
      </c>
      <c r="DX119" s="11">
        <f t="shared" si="143"/>
        <v>1001</v>
      </c>
      <c r="DY119" s="41">
        <v>2</v>
      </c>
    </row>
    <row r="120" spans="1:129" x14ac:dyDescent="0.35">
      <c r="A120" s="125">
        <v>117</v>
      </c>
      <c r="B120" s="125">
        <v>1</v>
      </c>
      <c r="C120" s="125">
        <v>6</v>
      </c>
      <c r="D120" s="125">
        <v>38</v>
      </c>
      <c r="E120" s="125" t="s">
        <v>1064</v>
      </c>
      <c r="F120" s="84" t="s">
        <v>1104</v>
      </c>
      <c r="G120" s="392" t="s">
        <v>1066</v>
      </c>
      <c r="H120" s="84" t="s">
        <v>1105</v>
      </c>
      <c r="I120" s="392" t="s">
        <v>1068</v>
      </c>
      <c r="K120" s="129">
        <v>78</v>
      </c>
      <c r="M120" s="397">
        <f t="shared" ca="1" si="147"/>
        <v>2</v>
      </c>
      <c r="N120" s="397" t="str">
        <f t="shared" ca="1" si="148"/>
        <v>1|8|10,1|2|5000</v>
      </c>
      <c r="O120" s="397">
        <f t="shared" ca="1" si="149"/>
        <v>4</v>
      </c>
      <c r="P120" s="397" t="str">
        <f t="shared" ca="1" si="150"/>
        <v>1|8|10,1|2|10000</v>
      </c>
      <c r="Q120" s="397">
        <f t="shared" ca="1" si="151"/>
        <v>6</v>
      </c>
      <c r="R120" s="397" t="str">
        <f t="shared" ca="1" si="152"/>
        <v>1|8|10,1|2|15000</v>
      </c>
      <c r="S120" s="397">
        <f t="shared" ca="1" si="153"/>
        <v>8</v>
      </c>
      <c r="T120" s="397" t="str">
        <f t="shared" ca="1" si="154"/>
        <v>1|8|10,1|2|20000</v>
      </c>
      <c r="U120" s="397">
        <f t="shared" ca="1" si="155"/>
        <v>10</v>
      </c>
      <c r="V120" s="397" t="str">
        <f t="shared" ca="1" si="156"/>
        <v>1|8|10,1|2|25000</v>
      </c>
      <c r="W120" s="397">
        <f t="shared" ca="1" si="157"/>
        <v>12</v>
      </c>
      <c r="X120" s="397" t="str">
        <f t="shared" ca="1" si="158"/>
        <v>1|8|10,1|2|30000</v>
      </c>
      <c r="Y120" s="397">
        <f t="shared" ca="1" si="159"/>
        <v>14</v>
      </c>
      <c r="Z120" s="397" t="str">
        <f t="shared" ca="1" si="160"/>
        <v>1|8|10,1|2|35000</v>
      </c>
      <c r="AA120" s="397">
        <f t="shared" ca="1" si="161"/>
        <v>16</v>
      </c>
      <c r="AB120" s="397" t="str">
        <f t="shared" ca="1" si="162"/>
        <v>1|8|10,1|2|40000</v>
      </c>
      <c r="AC120" s="397">
        <f t="shared" ca="1" si="163"/>
        <v>18</v>
      </c>
      <c r="AD120" s="397" t="str">
        <f t="shared" ca="1" si="164"/>
        <v>1|8|10,1|2|45000</v>
      </c>
      <c r="AE120" s="397">
        <f t="shared" ca="1" si="165"/>
        <v>20</v>
      </c>
      <c r="AF120" s="397" t="str">
        <f t="shared" ca="1" si="166"/>
        <v>1|8|10,1|2|50000</v>
      </c>
      <c r="AG120" s="397">
        <f t="shared" ca="1" si="167"/>
        <v>22</v>
      </c>
      <c r="AH120" s="397" t="str">
        <f t="shared" ca="1" si="168"/>
        <v>1|8|10,1|2|55000</v>
      </c>
      <c r="AI120" s="397">
        <f t="shared" ca="1" si="169"/>
        <v>24</v>
      </c>
      <c r="AJ120" s="397" t="str">
        <f t="shared" ca="1" si="170"/>
        <v>1|8|10,1|2|60000</v>
      </c>
      <c r="AK120" s="397">
        <f t="shared" ca="1" si="171"/>
        <v>26</v>
      </c>
      <c r="AL120" s="397" t="str">
        <f t="shared" ca="1" si="172"/>
        <v>1|8|10,1|2|65000</v>
      </c>
      <c r="AM120" s="397">
        <f t="shared" ca="1" si="173"/>
        <v>28</v>
      </c>
      <c r="AN120" s="397" t="str">
        <f t="shared" ca="1" si="174"/>
        <v>1|8|10,1|2|70000</v>
      </c>
      <c r="AO120" s="397">
        <f t="shared" ca="1" si="175"/>
        <v>30</v>
      </c>
      <c r="AP120" s="397" t="str">
        <f t="shared" ca="1" si="176"/>
        <v>1|8|10,1|2|75000</v>
      </c>
      <c r="AQ120" s="397">
        <f t="shared" ca="1" si="177"/>
        <v>32</v>
      </c>
      <c r="AR120" s="397" t="str">
        <f t="shared" ca="1" si="178"/>
        <v>1|8|10,1|2|80000</v>
      </c>
      <c r="AS120" s="397">
        <f t="shared" ca="1" si="179"/>
        <v>34</v>
      </c>
      <c r="AT120" s="397" t="str">
        <f t="shared" ca="1" si="180"/>
        <v>1|8|10,1|2|85000</v>
      </c>
      <c r="AU120" s="397">
        <f t="shared" ca="1" si="181"/>
        <v>36</v>
      </c>
      <c r="AV120" s="397" t="str">
        <f t="shared" ca="1" si="182"/>
        <v>1|8|10,1|2|90000</v>
      </c>
      <c r="AW120" s="397">
        <f t="shared" ca="1" si="183"/>
        <v>38</v>
      </c>
      <c r="AX120" s="397" t="str">
        <f t="shared" ca="1" si="184"/>
        <v>1|8|10,1|2|95000</v>
      </c>
      <c r="AY120" s="397">
        <f t="shared" ca="1" si="185"/>
        <v>40</v>
      </c>
      <c r="AZ120" s="397" t="str">
        <f t="shared" ca="1" si="186"/>
        <v>1|8|10,1|2|100000</v>
      </c>
      <c r="BA120" s="397">
        <f t="shared" ca="1" si="187"/>
        <v>42</v>
      </c>
      <c r="BB120" s="397" t="str">
        <f t="shared" ca="1" si="188"/>
        <v>1|8|10,1|2|105000</v>
      </c>
      <c r="BC120" s="397">
        <f t="shared" ca="1" si="189"/>
        <v>44</v>
      </c>
      <c r="BD120" s="397" t="str">
        <f t="shared" ca="1" si="190"/>
        <v>1|8|10,1|2|110000</v>
      </c>
      <c r="BE120" s="397">
        <f t="shared" ca="1" si="191"/>
        <v>46</v>
      </c>
      <c r="BF120" s="397" t="str">
        <f t="shared" ca="1" si="192"/>
        <v>1|8|10,1|2|115000</v>
      </c>
      <c r="BG120" s="397">
        <f t="shared" ca="1" si="193"/>
        <v>48</v>
      </c>
      <c r="BH120" s="397" t="str">
        <f t="shared" ca="1" si="194"/>
        <v>1|8|10,1|2|120000</v>
      </c>
      <c r="BI120" s="397">
        <f t="shared" ca="1" si="195"/>
        <v>50</v>
      </c>
      <c r="BJ120" s="397" t="str">
        <f t="shared" ca="1" si="196"/>
        <v>1|8|10,1|2|125000</v>
      </c>
      <c r="BK120" s="397">
        <f t="shared" ca="1" si="197"/>
        <v>0</v>
      </c>
      <c r="BL120" s="397">
        <f t="shared" ca="1" si="198"/>
        <v>0</v>
      </c>
      <c r="BM120" s="397">
        <f t="shared" ca="1" si="199"/>
        <v>0</v>
      </c>
      <c r="BN120" s="397">
        <f t="shared" ca="1" si="200"/>
        <v>0</v>
      </c>
      <c r="BO120" s="397">
        <f t="shared" ca="1" si="201"/>
        <v>0</v>
      </c>
      <c r="BP120" s="397">
        <f t="shared" ca="1" si="202"/>
        <v>0</v>
      </c>
      <c r="BQ120" s="397">
        <f t="shared" ca="1" si="203"/>
        <v>0</v>
      </c>
      <c r="BR120" s="397">
        <f t="shared" ca="1" si="204"/>
        <v>0</v>
      </c>
      <c r="BS120" s="397">
        <f t="shared" ca="1" si="205"/>
        <v>0</v>
      </c>
      <c r="BT120" s="397">
        <f t="shared" ca="1" si="206"/>
        <v>0</v>
      </c>
      <c r="BU120" s="397">
        <f t="shared" ca="1" si="207"/>
        <v>0</v>
      </c>
      <c r="BV120" s="397">
        <f t="shared" ca="1" si="208"/>
        <v>0</v>
      </c>
      <c r="BW120" s="397">
        <f t="shared" ca="1" si="209"/>
        <v>0</v>
      </c>
      <c r="BX120" s="397">
        <f t="shared" ca="1" si="210"/>
        <v>0</v>
      </c>
      <c r="BY120" s="397">
        <f t="shared" ca="1" si="211"/>
        <v>0</v>
      </c>
      <c r="BZ120" s="397">
        <f t="shared" ca="1" si="212"/>
        <v>0</v>
      </c>
      <c r="CA120" s="397">
        <f t="shared" ca="1" si="213"/>
        <v>0</v>
      </c>
      <c r="CB120" s="397">
        <f t="shared" ca="1" si="214"/>
        <v>0</v>
      </c>
      <c r="CC120" s="397">
        <f t="shared" ca="1" si="215"/>
        <v>0</v>
      </c>
      <c r="CD120" s="397">
        <f t="shared" ca="1" si="216"/>
        <v>0</v>
      </c>
      <c r="CE120" s="397">
        <f t="shared" ca="1" si="217"/>
        <v>0</v>
      </c>
      <c r="CF120" s="397">
        <f t="shared" ca="1" si="218"/>
        <v>0</v>
      </c>
      <c r="CG120" s="397">
        <f t="shared" ca="1" si="219"/>
        <v>0</v>
      </c>
      <c r="CH120" s="397">
        <f t="shared" ca="1" si="220"/>
        <v>0</v>
      </c>
      <c r="CI120" s="397">
        <f t="shared" ca="1" si="221"/>
        <v>0</v>
      </c>
      <c r="CJ120" s="397">
        <f t="shared" ca="1" si="222"/>
        <v>0</v>
      </c>
      <c r="CK120" s="397">
        <f t="shared" ca="1" si="223"/>
        <v>0</v>
      </c>
      <c r="CL120" s="397">
        <f t="shared" ca="1" si="224"/>
        <v>0</v>
      </c>
      <c r="CM120" s="397">
        <f t="shared" ca="1" si="225"/>
        <v>0</v>
      </c>
      <c r="CN120" s="397">
        <f t="shared" ca="1" si="226"/>
        <v>0</v>
      </c>
      <c r="CO120" s="397">
        <f t="shared" ca="1" si="227"/>
        <v>0</v>
      </c>
      <c r="CP120" s="397">
        <f t="shared" ca="1" si="228"/>
        <v>0</v>
      </c>
      <c r="CQ120" s="397">
        <f t="shared" ca="1" si="229"/>
        <v>0</v>
      </c>
      <c r="CR120" s="397">
        <f t="shared" ca="1" si="230"/>
        <v>0</v>
      </c>
      <c r="CS120" s="397">
        <f t="shared" ca="1" si="231"/>
        <v>0</v>
      </c>
      <c r="CT120" s="397">
        <f t="shared" ca="1" si="232"/>
        <v>0</v>
      </c>
      <c r="CU120" s="397">
        <f t="shared" ca="1" si="233"/>
        <v>0</v>
      </c>
      <c r="CV120" s="397">
        <f t="shared" ca="1" si="234"/>
        <v>0</v>
      </c>
      <c r="CW120" s="397">
        <f t="shared" ca="1" si="235"/>
        <v>0</v>
      </c>
      <c r="CX120" s="397">
        <f t="shared" ca="1" si="236"/>
        <v>0</v>
      </c>
      <c r="CY120" s="397">
        <f t="shared" ca="1" si="237"/>
        <v>0</v>
      </c>
      <c r="CZ120" s="397">
        <f t="shared" ca="1" si="238"/>
        <v>0</v>
      </c>
      <c r="DA120" s="397">
        <f t="shared" ca="1" si="239"/>
        <v>0</v>
      </c>
      <c r="DB120" s="397">
        <f t="shared" ca="1" si="240"/>
        <v>0</v>
      </c>
      <c r="DC120" s="397">
        <f t="shared" ca="1" si="241"/>
        <v>0</v>
      </c>
      <c r="DD120" s="397">
        <f t="shared" ca="1" si="242"/>
        <v>0</v>
      </c>
      <c r="DE120" s="397">
        <f t="shared" ca="1" si="243"/>
        <v>0</v>
      </c>
      <c r="DF120" s="397">
        <f t="shared" ca="1" si="244"/>
        <v>0</v>
      </c>
      <c r="DG120" s="397">
        <f t="shared" ca="1" si="245"/>
        <v>0</v>
      </c>
      <c r="DH120" s="397">
        <f t="shared" ca="1" si="246"/>
        <v>0</v>
      </c>
      <c r="DJ120" s="125" t="str">
        <f t="shared" ref="DJ120:DK120" si="289">DJ118</f>
        <v>LN</v>
      </c>
      <c r="DK120" s="125" t="str">
        <f t="shared" si="289"/>
        <v>LW</v>
      </c>
      <c r="DN120" s="84" t="s">
        <v>1069</v>
      </c>
      <c r="DR120" s="40" t="s">
        <v>1543</v>
      </c>
      <c r="DS120" s="11">
        <f t="shared" si="140"/>
        <v>1</v>
      </c>
      <c r="DT120" s="11">
        <f t="shared" si="141"/>
        <v>8</v>
      </c>
      <c r="DU120" s="41">
        <v>1</v>
      </c>
      <c r="DV120" s="40" t="s">
        <v>412</v>
      </c>
      <c r="DW120" s="11">
        <f t="shared" si="142"/>
        <v>2</v>
      </c>
      <c r="DX120" s="11">
        <f t="shared" si="143"/>
        <v>1001</v>
      </c>
      <c r="DY120" s="41">
        <v>2</v>
      </c>
    </row>
    <row r="121" spans="1:129" x14ac:dyDescent="0.35">
      <c r="A121" s="125">
        <v>118</v>
      </c>
      <c r="B121" s="125">
        <v>1</v>
      </c>
      <c r="C121" s="125">
        <v>6</v>
      </c>
      <c r="D121" s="125">
        <v>38</v>
      </c>
      <c r="E121" s="125" t="s">
        <v>1064</v>
      </c>
      <c r="F121" s="84" t="s">
        <v>1106</v>
      </c>
      <c r="G121" s="392" t="s">
        <v>1066</v>
      </c>
      <c r="H121" s="84" t="s">
        <v>1107</v>
      </c>
      <c r="I121" s="392" t="s">
        <v>1068</v>
      </c>
      <c r="K121" s="129">
        <v>79</v>
      </c>
      <c r="M121" s="397">
        <f t="shared" ca="1" si="147"/>
        <v>2</v>
      </c>
      <c r="N121" s="397" t="str">
        <f t="shared" ca="1" si="148"/>
        <v>1|8|10,1|2|5000</v>
      </c>
      <c r="O121" s="397">
        <f t="shared" ca="1" si="149"/>
        <v>4</v>
      </c>
      <c r="P121" s="397" t="str">
        <f t="shared" ca="1" si="150"/>
        <v>1|8|10,1|2|10000</v>
      </c>
      <c r="Q121" s="397">
        <f t="shared" ca="1" si="151"/>
        <v>6</v>
      </c>
      <c r="R121" s="397" t="str">
        <f t="shared" ca="1" si="152"/>
        <v>1|8|10,1|2|15000</v>
      </c>
      <c r="S121" s="397">
        <f t="shared" ca="1" si="153"/>
        <v>8</v>
      </c>
      <c r="T121" s="397" t="str">
        <f t="shared" ca="1" si="154"/>
        <v>1|8|10,1|2|20000</v>
      </c>
      <c r="U121" s="397">
        <f t="shared" ca="1" si="155"/>
        <v>10</v>
      </c>
      <c r="V121" s="397" t="str">
        <f t="shared" ca="1" si="156"/>
        <v>1|8|10,1|2|25000</v>
      </c>
      <c r="W121" s="397">
        <f t="shared" ca="1" si="157"/>
        <v>12</v>
      </c>
      <c r="X121" s="397" t="str">
        <f t="shared" ca="1" si="158"/>
        <v>1|8|10,1|2|30000</v>
      </c>
      <c r="Y121" s="397">
        <f t="shared" ca="1" si="159"/>
        <v>14</v>
      </c>
      <c r="Z121" s="397" t="str">
        <f t="shared" ca="1" si="160"/>
        <v>1|8|10,1|2|35000</v>
      </c>
      <c r="AA121" s="397">
        <f t="shared" ca="1" si="161"/>
        <v>16</v>
      </c>
      <c r="AB121" s="397" t="str">
        <f t="shared" ca="1" si="162"/>
        <v>1|8|10,1|2|40000</v>
      </c>
      <c r="AC121" s="397">
        <f t="shared" ca="1" si="163"/>
        <v>18</v>
      </c>
      <c r="AD121" s="397" t="str">
        <f t="shared" ca="1" si="164"/>
        <v>1|8|10,1|2|45000</v>
      </c>
      <c r="AE121" s="397">
        <f t="shared" ca="1" si="165"/>
        <v>20</v>
      </c>
      <c r="AF121" s="397" t="str">
        <f t="shared" ca="1" si="166"/>
        <v>1|8|10,1|2|50000</v>
      </c>
      <c r="AG121" s="397">
        <f t="shared" ca="1" si="167"/>
        <v>22</v>
      </c>
      <c r="AH121" s="397" t="str">
        <f t="shared" ca="1" si="168"/>
        <v>1|8|10,1|2|55000</v>
      </c>
      <c r="AI121" s="397">
        <f t="shared" ca="1" si="169"/>
        <v>24</v>
      </c>
      <c r="AJ121" s="397" t="str">
        <f t="shared" ca="1" si="170"/>
        <v>1|8|10,1|2|60000</v>
      </c>
      <c r="AK121" s="397">
        <f t="shared" ca="1" si="171"/>
        <v>26</v>
      </c>
      <c r="AL121" s="397" t="str">
        <f t="shared" ca="1" si="172"/>
        <v>1|8|10,1|2|65000</v>
      </c>
      <c r="AM121" s="397">
        <f t="shared" ca="1" si="173"/>
        <v>28</v>
      </c>
      <c r="AN121" s="397" t="str">
        <f t="shared" ca="1" si="174"/>
        <v>1|8|10,1|2|70000</v>
      </c>
      <c r="AO121" s="397">
        <f t="shared" ca="1" si="175"/>
        <v>30</v>
      </c>
      <c r="AP121" s="397" t="str">
        <f t="shared" ca="1" si="176"/>
        <v>1|8|10,1|2|75000</v>
      </c>
      <c r="AQ121" s="397">
        <f t="shared" ca="1" si="177"/>
        <v>32</v>
      </c>
      <c r="AR121" s="397" t="str">
        <f t="shared" ca="1" si="178"/>
        <v>1|8|10,1|2|80000</v>
      </c>
      <c r="AS121" s="397">
        <f t="shared" ca="1" si="179"/>
        <v>34</v>
      </c>
      <c r="AT121" s="397" t="str">
        <f t="shared" ca="1" si="180"/>
        <v>1|8|10,1|2|85000</v>
      </c>
      <c r="AU121" s="397">
        <f t="shared" ca="1" si="181"/>
        <v>36</v>
      </c>
      <c r="AV121" s="397" t="str">
        <f t="shared" ca="1" si="182"/>
        <v>1|8|10,1|2|90000</v>
      </c>
      <c r="AW121" s="397">
        <f t="shared" ca="1" si="183"/>
        <v>38</v>
      </c>
      <c r="AX121" s="397" t="str">
        <f t="shared" ca="1" si="184"/>
        <v>1|8|10,1|2|95000</v>
      </c>
      <c r="AY121" s="397">
        <f t="shared" ca="1" si="185"/>
        <v>40</v>
      </c>
      <c r="AZ121" s="397" t="str">
        <f t="shared" ca="1" si="186"/>
        <v>1|8|10,1|2|100000</v>
      </c>
      <c r="BA121" s="397">
        <f t="shared" ca="1" si="187"/>
        <v>42</v>
      </c>
      <c r="BB121" s="397" t="str">
        <f t="shared" ca="1" si="188"/>
        <v>1|8|10,1|2|105000</v>
      </c>
      <c r="BC121" s="397">
        <f t="shared" ca="1" si="189"/>
        <v>44</v>
      </c>
      <c r="BD121" s="397" t="str">
        <f t="shared" ca="1" si="190"/>
        <v>1|8|10,1|2|110000</v>
      </c>
      <c r="BE121" s="397">
        <f t="shared" ca="1" si="191"/>
        <v>46</v>
      </c>
      <c r="BF121" s="397" t="str">
        <f t="shared" ca="1" si="192"/>
        <v>1|8|10,1|2|115000</v>
      </c>
      <c r="BG121" s="397">
        <f t="shared" ca="1" si="193"/>
        <v>48</v>
      </c>
      <c r="BH121" s="397" t="str">
        <f t="shared" ca="1" si="194"/>
        <v>1|8|10,1|2|120000</v>
      </c>
      <c r="BI121" s="397">
        <f t="shared" ca="1" si="195"/>
        <v>50</v>
      </c>
      <c r="BJ121" s="397" t="str">
        <f t="shared" ca="1" si="196"/>
        <v>1|8|10,1|2|125000</v>
      </c>
      <c r="BK121" s="397">
        <f t="shared" ca="1" si="197"/>
        <v>0</v>
      </c>
      <c r="BL121" s="397">
        <f t="shared" ca="1" si="198"/>
        <v>0</v>
      </c>
      <c r="BM121" s="397">
        <f t="shared" ca="1" si="199"/>
        <v>0</v>
      </c>
      <c r="BN121" s="397">
        <f t="shared" ca="1" si="200"/>
        <v>0</v>
      </c>
      <c r="BO121" s="397">
        <f t="shared" ca="1" si="201"/>
        <v>0</v>
      </c>
      <c r="BP121" s="397">
        <f t="shared" ca="1" si="202"/>
        <v>0</v>
      </c>
      <c r="BQ121" s="397">
        <f t="shared" ca="1" si="203"/>
        <v>0</v>
      </c>
      <c r="BR121" s="397">
        <f t="shared" ca="1" si="204"/>
        <v>0</v>
      </c>
      <c r="BS121" s="397">
        <f t="shared" ca="1" si="205"/>
        <v>0</v>
      </c>
      <c r="BT121" s="397">
        <f t="shared" ca="1" si="206"/>
        <v>0</v>
      </c>
      <c r="BU121" s="397">
        <f t="shared" ca="1" si="207"/>
        <v>0</v>
      </c>
      <c r="BV121" s="397">
        <f t="shared" ca="1" si="208"/>
        <v>0</v>
      </c>
      <c r="BW121" s="397">
        <f t="shared" ca="1" si="209"/>
        <v>0</v>
      </c>
      <c r="BX121" s="397">
        <f t="shared" ca="1" si="210"/>
        <v>0</v>
      </c>
      <c r="BY121" s="397">
        <f t="shared" ca="1" si="211"/>
        <v>0</v>
      </c>
      <c r="BZ121" s="397">
        <f t="shared" ca="1" si="212"/>
        <v>0</v>
      </c>
      <c r="CA121" s="397">
        <f t="shared" ca="1" si="213"/>
        <v>0</v>
      </c>
      <c r="CB121" s="397">
        <f t="shared" ca="1" si="214"/>
        <v>0</v>
      </c>
      <c r="CC121" s="397">
        <f t="shared" ca="1" si="215"/>
        <v>0</v>
      </c>
      <c r="CD121" s="397">
        <f t="shared" ca="1" si="216"/>
        <v>0</v>
      </c>
      <c r="CE121" s="397">
        <f t="shared" ca="1" si="217"/>
        <v>0</v>
      </c>
      <c r="CF121" s="397">
        <f t="shared" ca="1" si="218"/>
        <v>0</v>
      </c>
      <c r="CG121" s="397">
        <f t="shared" ca="1" si="219"/>
        <v>0</v>
      </c>
      <c r="CH121" s="397">
        <f t="shared" ca="1" si="220"/>
        <v>0</v>
      </c>
      <c r="CI121" s="397">
        <f t="shared" ca="1" si="221"/>
        <v>0</v>
      </c>
      <c r="CJ121" s="397">
        <f t="shared" ca="1" si="222"/>
        <v>0</v>
      </c>
      <c r="CK121" s="397">
        <f t="shared" ca="1" si="223"/>
        <v>0</v>
      </c>
      <c r="CL121" s="397">
        <f t="shared" ca="1" si="224"/>
        <v>0</v>
      </c>
      <c r="CM121" s="397">
        <f t="shared" ca="1" si="225"/>
        <v>0</v>
      </c>
      <c r="CN121" s="397">
        <f t="shared" ca="1" si="226"/>
        <v>0</v>
      </c>
      <c r="CO121" s="397">
        <f t="shared" ca="1" si="227"/>
        <v>0</v>
      </c>
      <c r="CP121" s="397">
        <f t="shared" ca="1" si="228"/>
        <v>0</v>
      </c>
      <c r="CQ121" s="397">
        <f t="shared" ca="1" si="229"/>
        <v>0</v>
      </c>
      <c r="CR121" s="397">
        <f t="shared" ca="1" si="230"/>
        <v>0</v>
      </c>
      <c r="CS121" s="397">
        <f t="shared" ca="1" si="231"/>
        <v>0</v>
      </c>
      <c r="CT121" s="397">
        <f t="shared" ca="1" si="232"/>
        <v>0</v>
      </c>
      <c r="CU121" s="397">
        <f t="shared" ca="1" si="233"/>
        <v>0</v>
      </c>
      <c r="CV121" s="397">
        <f t="shared" ca="1" si="234"/>
        <v>0</v>
      </c>
      <c r="CW121" s="397">
        <f t="shared" ca="1" si="235"/>
        <v>0</v>
      </c>
      <c r="CX121" s="397">
        <f t="shared" ca="1" si="236"/>
        <v>0</v>
      </c>
      <c r="CY121" s="397">
        <f t="shared" ca="1" si="237"/>
        <v>0</v>
      </c>
      <c r="CZ121" s="397">
        <f t="shared" ca="1" si="238"/>
        <v>0</v>
      </c>
      <c r="DA121" s="397">
        <f t="shared" ca="1" si="239"/>
        <v>0</v>
      </c>
      <c r="DB121" s="397">
        <f t="shared" ca="1" si="240"/>
        <v>0</v>
      </c>
      <c r="DC121" s="397">
        <f t="shared" ca="1" si="241"/>
        <v>0</v>
      </c>
      <c r="DD121" s="397">
        <f t="shared" ca="1" si="242"/>
        <v>0</v>
      </c>
      <c r="DE121" s="397">
        <f t="shared" ca="1" si="243"/>
        <v>0</v>
      </c>
      <c r="DF121" s="397">
        <f t="shared" ca="1" si="244"/>
        <v>0</v>
      </c>
      <c r="DG121" s="397">
        <f t="shared" ca="1" si="245"/>
        <v>0</v>
      </c>
      <c r="DH121" s="397">
        <f t="shared" ca="1" si="246"/>
        <v>0</v>
      </c>
      <c r="DJ121" s="125" t="str">
        <f t="shared" ref="DJ121:DK121" si="290">DJ119</f>
        <v>LY</v>
      </c>
      <c r="DK121" s="125" t="str">
        <f t="shared" si="290"/>
        <v>MH</v>
      </c>
      <c r="DN121" s="84" t="s">
        <v>1069</v>
      </c>
      <c r="DR121" s="40" t="s">
        <v>1544</v>
      </c>
      <c r="DS121" s="11">
        <f t="shared" si="140"/>
        <v>1</v>
      </c>
      <c r="DT121" s="11">
        <f t="shared" si="141"/>
        <v>8</v>
      </c>
      <c r="DU121" s="41">
        <v>1</v>
      </c>
      <c r="DV121" s="40" t="s">
        <v>412</v>
      </c>
      <c r="DW121" s="11">
        <f t="shared" si="142"/>
        <v>2</v>
      </c>
      <c r="DX121" s="11">
        <f t="shared" si="143"/>
        <v>1001</v>
      </c>
      <c r="DY121" s="41">
        <v>2</v>
      </c>
    </row>
    <row r="122" spans="1:129" x14ac:dyDescent="0.35">
      <c r="A122" s="125">
        <v>119</v>
      </c>
      <c r="B122" s="125">
        <v>1</v>
      </c>
      <c r="C122" s="125">
        <v>6</v>
      </c>
      <c r="D122" s="125">
        <v>38</v>
      </c>
      <c r="E122" s="125" t="s">
        <v>1064</v>
      </c>
      <c r="F122" s="84" t="s">
        <v>1108</v>
      </c>
      <c r="G122" s="392" t="s">
        <v>1066</v>
      </c>
      <c r="H122" s="84" t="s">
        <v>1109</v>
      </c>
      <c r="I122" s="392" t="s">
        <v>1068</v>
      </c>
      <c r="K122" s="129">
        <v>80</v>
      </c>
      <c r="M122" s="397">
        <f t="shared" ca="1" si="147"/>
        <v>2</v>
      </c>
      <c r="N122" s="397" t="str">
        <f t="shared" ca="1" si="148"/>
        <v>1|8|10,1|2|5000</v>
      </c>
      <c r="O122" s="397">
        <f t="shared" ca="1" si="149"/>
        <v>4</v>
      </c>
      <c r="P122" s="397" t="str">
        <f t="shared" ca="1" si="150"/>
        <v>1|8|10,1|2|10000</v>
      </c>
      <c r="Q122" s="397">
        <f t="shared" ca="1" si="151"/>
        <v>6</v>
      </c>
      <c r="R122" s="397" t="str">
        <f t="shared" ca="1" si="152"/>
        <v>1|8|10,1|2|15000</v>
      </c>
      <c r="S122" s="397">
        <f t="shared" ca="1" si="153"/>
        <v>8</v>
      </c>
      <c r="T122" s="397" t="str">
        <f t="shared" ca="1" si="154"/>
        <v>1|8|10,1|2|20000</v>
      </c>
      <c r="U122" s="397">
        <f t="shared" ca="1" si="155"/>
        <v>10</v>
      </c>
      <c r="V122" s="397" t="str">
        <f t="shared" ca="1" si="156"/>
        <v>1|8|10,1|2|25000</v>
      </c>
      <c r="W122" s="397">
        <f t="shared" ca="1" si="157"/>
        <v>12</v>
      </c>
      <c r="X122" s="397" t="str">
        <f t="shared" ca="1" si="158"/>
        <v>1|8|10,1|2|30000</v>
      </c>
      <c r="Y122" s="397">
        <f t="shared" ca="1" si="159"/>
        <v>14</v>
      </c>
      <c r="Z122" s="397" t="str">
        <f t="shared" ca="1" si="160"/>
        <v>1|8|10,1|2|35000</v>
      </c>
      <c r="AA122" s="397">
        <f t="shared" ca="1" si="161"/>
        <v>16</v>
      </c>
      <c r="AB122" s="397" t="str">
        <f t="shared" ca="1" si="162"/>
        <v>1|8|10,1|2|40000</v>
      </c>
      <c r="AC122" s="397">
        <f t="shared" ca="1" si="163"/>
        <v>18</v>
      </c>
      <c r="AD122" s="397" t="str">
        <f t="shared" ca="1" si="164"/>
        <v>1|8|10,1|2|45000</v>
      </c>
      <c r="AE122" s="397">
        <f t="shared" ca="1" si="165"/>
        <v>20</v>
      </c>
      <c r="AF122" s="397" t="str">
        <f t="shared" ca="1" si="166"/>
        <v>1|8|10,1|2|50000</v>
      </c>
      <c r="AG122" s="397">
        <f t="shared" ca="1" si="167"/>
        <v>22</v>
      </c>
      <c r="AH122" s="397" t="str">
        <f t="shared" ca="1" si="168"/>
        <v>1|8|10,1|2|55000</v>
      </c>
      <c r="AI122" s="397">
        <f t="shared" ca="1" si="169"/>
        <v>24</v>
      </c>
      <c r="AJ122" s="397" t="str">
        <f t="shared" ca="1" si="170"/>
        <v>1|8|10,1|2|60000</v>
      </c>
      <c r="AK122" s="397">
        <f t="shared" ca="1" si="171"/>
        <v>26</v>
      </c>
      <c r="AL122" s="397" t="str">
        <f t="shared" ca="1" si="172"/>
        <v>1|8|10,1|2|65000</v>
      </c>
      <c r="AM122" s="397">
        <f t="shared" ca="1" si="173"/>
        <v>28</v>
      </c>
      <c r="AN122" s="397" t="str">
        <f t="shared" ca="1" si="174"/>
        <v>1|8|10,1|2|70000</v>
      </c>
      <c r="AO122" s="397">
        <f t="shared" ca="1" si="175"/>
        <v>30</v>
      </c>
      <c r="AP122" s="397" t="str">
        <f t="shared" ca="1" si="176"/>
        <v>1|8|10,1|2|75000</v>
      </c>
      <c r="AQ122" s="397">
        <f t="shared" ca="1" si="177"/>
        <v>32</v>
      </c>
      <c r="AR122" s="397" t="str">
        <f t="shared" ca="1" si="178"/>
        <v>1|8|10,1|2|80000</v>
      </c>
      <c r="AS122" s="397">
        <f t="shared" ca="1" si="179"/>
        <v>34</v>
      </c>
      <c r="AT122" s="397" t="str">
        <f t="shared" ca="1" si="180"/>
        <v>1|8|10,1|2|85000</v>
      </c>
      <c r="AU122" s="397">
        <f t="shared" ca="1" si="181"/>
        <v>36</v>
      </c>
      <c r="AV122" s="397" t="str">
        <f t="shared" ca="1" si="182"/>
        <v>1|8|10,1|2|90000</v>
      </c>
      <c r="AW122" s="397">
        <f t="shared" ca="1" si="183"/>
        <v>38</v>
      </c>
      <c r="AX122" s="397" t="str">
        <f t="shared" ca="1" si="184"/>
        <v>1|8|10,1|2|95000</v>
      </c>
      <c r="AY122" s="397">
        <f t="shared" ca="1" si="185"/>
        <v>40</v>
      </c>
      <c r="AZ122" s="397" t="str">
        <f t="shared" ca="1" si="186"/>
        <v>1|8|10,1|2|100000</v>
      </c>
      <c r="BA122" s="397">
        <f t="shared" ca="1" si="187"/>
        <v>42</v>
      </c>
      <c r="BB122" s="397" t="str">
        <f t="shared" ca="1" si="188"/>
        <v>1|8|10,1|2|105000</v>
      </c>
      <c r="BC122" s="397">
        <f t="shared" ca="1" si="189"/>
        <v>44</v>
      </c>
      <c r="BD122" s="397" t="str">
        <f t="shared" ca="1" si="190"/>
        <v>1|8|10,1|2|110000</v>
      </c>
      <c r="BE122" s="397">
        <f t="shared" ca="1" si="191"/>
        <v>46</v>
      </c>
      <c r="BF122" s="397" t="str">
        <f t="shared" ca="1" si="192"/>
        <v>1|8|10,1|2|115000</v>
      </c>
      <c r="BG122" s="397">
        <f t="shared" ca="1" si="193"/>
        <v>48</v>
      </c>
      <c r="BH122" s="397" t="str">
        <f t="shared" ca="1" si="194"/>
        <v>1|8|10,1|2|120000</v>
      </c>
      <c r="BI122" s="397">
        <f t="shared" ca="1" si="195"/>
        <v>50</v>
      </c>
      <c r="BJ122" s="397" t="str">
        <f t="shared" ca="1" si="196"/>
        <v>1|8|10,1|2|125000</v>
      </c>
      <c r="BK122" s="397">
        <f t="shared" ca="1" si="197"/>
        <v>0</v>
      </c>
      <c r="BL122" s="397">
        <f t="shared" ca="1" si="198"/>
        <v>0</v>
      </c>
      <c r="BM122" s="397">
        <f t="shared" ca="1" si="199"/>
        <v>0</v>
      </c>
      <c r="BN122" s="397">
        <f t="shared" ca="1" si="200"/>
        <v>0</v>
      </c>
      <c r="BO122" s="397">
        <f t="shared" ca="1" si="201"/>
        <v>0</v>
      </c>
      <c r="BP122" s="397">
        <f t="shared" ca="1" si="202"/>
        <v>0</v>
      </c>
      <c r="BQ122" s="397">
        <f t="shared" ca="1" si="203"/>
        <v>0</v>
      </c>
      <c r="BR122" s="397">
        <f t="shared" ca="1" si="204"/>
        <v>0</v>
      </c>
      <c r="BS122" s="397">
        <f t="shared" ca="1" si="205"/>
        <v>0</v>
      </c>
      <c r="BT122" s="397">
        <f t="shared" ca="1" si="206"/>
        <v>0</v>
      </c>
      <c r="BU122" s="397">
        <f t="shared" ca="1" si="207"/>
        <v>0</v>
      </c>
      <c r="BV122" s="397">
        <f t="shared" ca="1" si="208"/>
        <v>0</v>
      </c>
      <c r="BW122" s="397">
        <f t="shared" ca="1" si="209"/>
        <v>0</v>
      </c>
      <c r="BX122" s="397">
        <f t="shared" ca="1" si="210"/>
        <v>0</v>
      </c>
      <c r="BY122" s="397">
        <f t="shared" ca="1" si="211"/>
        <v>0</v>
      </c>
      <c r="BZ122" s="397">
        <f t="shared" ca="1" si="212"/>
        <v>0</v>
      </c>
      <c r="CA122" s="397">
        <f t="shared" ca="1" si="213"/>
        <v>0</v>
      </c>
      <c r="CB122" s="397">
        <f t="shared" ca="1" si="214"/>
        <v>0</v>
      </c>
      <c r="CC122" s="397">
        <f t="shared" ca="1" si="215"/>
        <v>0</v>
      </c>
      <c r="CD122" s="397">
        <f t="shared" ca="1" si="216"/>
        <v>0</v>
      </c>
      <c r="CE122" s="397">
        <f t="shared" ca="1" si="217"/>
        <v>0</v>
      </c>
      <c r="CF122" s="397">
        <f t="shared" ca="1" si="218"/>
        <v>0</v>
      </c>
      <c r="CG122" s="397">
        <f t="shared" ca="1" si="219"/>
        <v>0</v>
      </c>
      <c r="CH122" s="397">
        <f t="shared" ca="1" si="220"/>
        <v>0</v>
      </c>
      <c r="CI122" s="397">
        <f t="shared" ca="1" si="221"/>
        <v>0</v>
      </c>
      <c r="CJ122" s="397">
        <f t="shared" ca="1" si="222"/>
        <v>0</v>
      </c>
      <c r="CK122" s="397">
        <f t="shared" ca="1" si="223"/>
        <v>0</v>
      </c>
      <c r="CL122" s="397">
        <f t="shared" ca="1" si="224"/>
        <v>0</v>
      </c>
      <c r="CM122" s="397">
        <f t="shared" ca="1" si="225"/>
        <v>0</v>
      </c>
      <c r="CN122" s="397">
        <f t="shared" ca="1" si="226"/>
        <v>0</v>
      </c>
      <c r="CO122" s="397">
        <f t="shared" ca="1" si="227"/>
        <v>0</v>
      </c>
      <c r="CP122" s="397">
        <f t="shared" ca="1" si="228"/>
        <v>0</v>
      </c>
      <c r="CQ122" s="397">
        <f t="shared" ca="1" si="229"/>
        <v>0</v>
      </c>
      <c r="CR122" s="397">
        <f t="shared" ca="1" si="230"/>
        <v>0</v>
      </c>
      <c r="CS122" s="397">
        <f t="shared" ca="1" si="231"/>
        <v>0</v>
      </c>
      <c r="CT122" s="397">
        <f t="shared" ca="1" si="232"/>
        <v>0</v>
      </c>
      <c r="CU122" s="397">
        <f t="shared" ca="1" si="233"/>
        <v>0</v>
      </c>
      <c r="CV122" s="397">
        <f t="shared" ca="1" si="234"/>
        <v>0</v>
      </c>
      <c r="CW122" s="397">
        <f t="shared" ca="1" si="235"/>
        <v>0</v>
      </c>
      <c r="CX122" s="397">
        <f t="shared" ca="1" si="236"/>
        <v>0</v>
      </c>
      <c r="CY122" s="397">
        <f t="shared" ca="1" si="237"/>
        <v>0</v>
      </c>
      <c r="CZ122" s="397">
        <f t="shared" ca="1" si="238"/>
        <v>0</v>
      </c>
      <c r="DA122" s="397">
        <f t="shared" ca="1" si="239"/>
        <v>0</v>
      </c>
      <c r="DB122" s="397">
        <f t="shared" ca="1" si="240"/>
        <v>0</v>
      </c>
      <c r="DC122" s="397">
        <f t="shared" ca="1" si="241"/>
        <v>0</v>
      </c>
      <c r="DD122" s="397">
        <f t="shared" ca="1" si="242"/>
        <v>0</v>
      </c>
      <c r="DE122" s="397">
        <f t="shared" ca="1" si="243"/>
        <v>0</v>
      </c>
      <c r="DF122" s="397">
        <f t="shared" ca="1" si="244"/>
        <v>0</v>
      </c>
      <c r="DG122" s="397">
        <f t="shared" ca="1" si="245"/>
        <v>0</v>
      </c>
      <c r="DH122" s="397">
        <f t="shared" ca="1" si="246"/>
        <v>0</v>
      </c>
      <c r="DJ122" s="125" t="str">
        <f t="shared" ref="DJ122:DK122" si="291">DJ120</f>
        <v>LN</v>
      </c>
      <c r="DK122" s="125" t="str">
        <f t="shared" si="291"/>
        <v>LW</v>
      </c>
      <c r="DN122" s="84" t="s">
        <v>1069</v>
      </c>
      <c r="DR122" s="40" t="s">
        <v>1545</v>
      </c>
      <c r="DS122" s="11">
        <f t="shared" si="140"/>
        <v>1</v>
      </c>
      <c r="DT122" s="11">
        <f t="shared" si="141"/>
        <v>8</v>
      </c>
      <c r="DU122" s="41">
        <v>1</v>
      </c>
      <c r="DV122" s="40" t="s">
        <v>412</v>
      </c>
      <c r="DW122" s="11">
        <f t="shared" si="142"/>
        <v>2</v>
      </c>
      <c r="DX122" s="11">
        <f t="shared" si="143"/>
        <v>1001</v>
      </c>
      <c r="DY122" s="41">
        <v>2</v>
      </c>
    </row>
    <row r="123" spans="1:129" x14ac:dyDescent="0.35">
      <c r="A123" s="125">
        <v>120</v>
      </c>
      <c r="B123" s="125">
        <v>1</v>
      </c>
      <c r="C123" s="125">
        <v>6</v>
      </c>
      <c r="D123" s="125">
        <v>38</v>
      </c>
      <c r="E123" s="125" t="s">
        <v>1064</v>
      </c>
      <c r="F123" s="84" t="s">
        <v>1110</v>
      </c>
      <c r="G123" s="392" t="s">
        <v>1066</v>
      </c>
      <c r="H123" s="84" t="s">
        <v>1111</v>
      </c>
      <c r="I123" s="392" t="s">
        <v>1068</v>
      </c>
      <c r="K123" s="129">
        <v>81</v>
      </c>
      <c r="M123" s="397">
        <f t="shared" ca="1" si="147"/>
        <v>2</v>
      </c>
      <c r="N123" s="397" t="str">
        <f t="shared" ca="1" si="148"/>
        <v>1|8|10,1|2|5000</v>
      </c>
      <c r="O123" s="397">
        <f t="shared" ca="1" si="149"/>
        <v>4</v>
      </c>
      <c r="P123" s="397" t="str">
        <f t="shared" ca="1" si="150"/>
        <v>1|8|10,1|2|10000</v>
      </c>
      <c r="Q123" s="397">
        <f t="shared" ca="1" si="151"/>
        <v>6</v>
      </c>
      <c r="R123" s="397" t="str">
        <f t="shared" ca="1" si="152"/>
        <v>1|8|10,1|2|15000</v>
      </c>
      <c r="S123" s="397">
        <f t="shared" ca="1" si="153"/>
        <v>8</v>
      </c>
      <c r="T123" s="397" t="str">
        <f t="shared" ca="1" si="154"/>
        <v>1|8|10,1|2|20000</v>
      </c>
      <c r="U123" s="397">
        <f t="shared" ca="1" si="155"/>
        <v>10</v>
      </c>
      <c r="V123" s="397" t="str">
        <f t="shared" ca="1" si="156"/>
        <v>1|8|10,1|2|25000</v>
      </c>
      <c r="W123" s="397">
        <f t="shared" ca="1" si="157"/>
        <v>12</v>
      </c>
      <c r="X123" s="397" t="str">
        <f t="shared" ca="1" si="158"/>
        <v>1|8|10,1|2|30000</v>
      </c>
      <c r="Y123" s="397">
        <f t="shared" ca="1" si="159"/>
        <v>14</v>
      </c>
      <c r="Z123" s="397" t="str">
        <f t="shared" ca="1" si="160"/>
        <v>1|8|10,1|2|35000</v>
      </c>
      <c r="AA123" s="397">
        <f t="shared" ca="1" si="161"/>
        <v>16</v>
      </c>
      <c r="AB123" s="397" t="str">
        <f t="shared" ca="1" si="162"/>
        <v>1|8|10,1|2|40000</v>
      </c>
      <c r="AC123" s="397">
        <f t="shared" ca="1" si="163"/>
        <v>18</v>
      </c>
      <c r="AD123" s="397" t="str">
        <f t="shared" ca="1" si="164"/>
        <v>1|8|10,1|2|45000</v>
      </c>
      <c r="AE123" s="397">
        <f t="shared" ca="1" si="165"/>
        <v>20</v>
      </c>
      <c r="AF123" s="397" t="str">
        <f t="shared" ca="1" si="166"/>
        <v>1|8|10,1|2|50000</v>
      </c>
      <c r="AG123" s="397">
        <f t="shared" ca="1" si="167"/>
        <v>22</v>
      </c>
      <c r="AH123" s="397" t="str">
        <f t="shared" ca="1" si="168"/>
        <v>1|8|10,1|2|55000</v>
      </c>
      <c r="AI123" s="397">
        <f t="shared" ca="1" si="169"/>
        <v>24</v>
      </c>
      <c r="AJ123" s="397" t="str">
        <f t="shared" ca="1" si="170"/>
        <v>1|8|10,1|2|60000</v>
      </c>
      <c r="AK123" s="397">
        <f t="shared" ca="1" si="171"/>
        <v>26</v>
      </c>
      <c r="AL123" s="397" t="str">
        <f t="shared" ca="1" si="172"/>
        <v>1|8|10,1|2|65000</v>
      </c>
      <c r="AM123" s="397">
        <f t="shared" ca="1" si="173"/>
        <v>28</v>
      </c>
      <c r="AN123" s="397" t="str">
        <f t="shared" ca="1" si="174"/>
        <v>1|8|10,1|2|70000</v>
      </c>
      <c r="AO123" s="397">
        <f t="shared" ca="1" si="175"/>
        <v>30</v>
      </c>
      <c r="AP123" s="397" t="str">
        <f t="shared" ca="1" si="176"/>
        <v>1|8|10,1|2|75000</v>
      </c>
      <c r="AQ123" s="397">
        <f t="shared" ca="1" si="177"/>
        <v>32</v>
      </c>
      <c r="AR123" s="397" t="str">
        <f t="shared" ca="1" si="178"/>
        <v>1|8|10,1|2|80000</v>
      </c>
      <c r="AS123" s="397">
        <f t="shared" ca="1" si="179"/>
        <v>34</v>
      </c>
      <c r="AT123" s="397" t="str">
        <f t="shared" ca="1" si="180"/>
        <v>1|8|10,1|2|85000</v>
      </c>
      <c r="AU123" s="397">
        <f t="shared" ca="1" si="181"/>
        <v>36</v>
      </c>
      <c r="AV123" s="397" t="str">
        <f t="shared" ca="1" si="182"/>
        <v>1|8|10,1|2|90000</v>
      </c>
      <c r="AW123" s="397">
        <f t="shared" ca="1" si="183"/>
        <v>38</v>
      </c>
      <c r="AX123" s="397" t="str">
        <f t="shared" ca="1" si="184"/>
        <v>1|8|10,1|2|95000</v>
      </c>
      <c r="AY123" s="397">
        <f t="shared" ca="1" si="185"/>
        <v>40</v>
      </c>
      <c r="AZ123" s="397" t="str">
        <f t="shared" ca="1" si="186"/>
        <v>1|8|10,1|2|100000</v>
      </c>
      <c r="BA123" s="397">
        <f t="shared" ca="1" si="187"/>
        <v>42</v>
      </c>
      <c r="BB123" s="397" t="str">
        <f t="shared" ca="1" si="188"/>
        <v>1|8|10,1|2|105000</v>
      </c>
      <c r="BC123" s="397">
        <f t="shared" ca="1" si="189"/>
        <v>44</v>
      </c>
      <c r="BD123" s="397" t="str">
        <f t="shared" ca="1" si="190"/>
        <v>1|8|10,1|2|110000</v>
      </c>
      <c r="BE123" s="397">
        <f t="shared" ca="1" si="191"/>
        <v>46</v>
      </c>
      <c r="BF123" s="397" t="str">
        <f t="shared" ca="1" si="192"/>
        <v>1|8|10,1|2|115000</v>
      </c>
      <c r="BG123" s="397">
        <f t="shared" ca="1" si="193"/>
        <v>48</v>
      </c>
      <c r="BH123" s="397" t="str">
        <f t="shared" ca="1" si="194"/>
        <v>1|8|10,1|2|120000</v>
      </c>
      <c r="BI123" s="397">
        <f t="shared" ca="1" si="195"/>
        <v>50</v>
      </c>
      <c r="BJ123" s="397" t="str">
        <f t="shared" ca="1" si="196"/>
        <v>1|8|10,1|2|125000</v>
      </c>
      <c r="BK123" s="397">
        <f t="shared" ca="1" si="197"/>
        <v>0</v>
      </c>
      <c r="BL123" s="397">
        <f t="shared" ca="1" si="198"/>
        <v>0</v>
      </c>
      <c r="BM123" s="397">
        <f t="shared" ca="1" si="199"/>
        <v>0</v>
      </c>
      <c r="BN123" s="397">
        <f t="shared" ca="1" si="200"/>
        <v>0</v>
      </c>
      <c r="BO123" s="397">
        <f t="shared" ca="1" si="201"/>
        <v>0</v>
      </c>
      <c r="BP123" s="397">
        <f t="shared" ca="1" si="202"/>
        <v>0</v>
      </c>
      <c r="BQ123" s="397">
        <f t="shared" ca="1" si="203"/>
        <v>0</v>
      </c>
      <c r="BR123" s="397">
        <f t="shared" ca="1" si="204"/>
        <v>0</v>
      </c>
      <c r="BS123" s="397">
        <f t="shared" ca="1" si="205"/>
        <v>0</v>
      </c>
      <c r="BT123" s="397">
        <f t="shared" ca="1" si="206"/>
        <v>0</v>
      </c>
      <c r="BU123" s="397">
        <f t="shared" ca="1" si="207"/>
        <v>0</v>
      </c>
      <c r="BV123" s="397">
        <f t="shared" ca="1" si="208"/>
        <v>0</v>
      </c>
      <c r="BW123" s="397">
        <f t="shared" ca="1" si="209"/>
        <v>0</v>
      </c>
      <c r="BX123" s="397">
        <f t="shared" ca="1" si="210"/>
        <v>0</v>
      </c>
      <c r="BY123" s="397">
        <f t="shared" ca="1" si="211"/>
        <v>0</v>
      </c>
      <c r="BZ123" s="397">
        <f t="shared" ca="1" si="212"/>
        <v>0</v>
      </c>
      <c r="CA123" s="397">
        <f t="shared" ca="1" si="213"/>
        <v>0</v>
      </c>
      <c r="CB123" s="397">
        <f t="shared" ca="1" si="214"/>
        <v>0</v>
      </c>
      <c r="CC123" s="397">
        <f t="shared" ca="1" si="215"/>
        <v>0</v>
      </c>
      <c r="CD123" s="397">
        <f t="shared" ca="1" si="216"/>
        <v>0</v>
      </c>
      <c r="CE123" s="397">
        <f t="shared" ca="1" si="217"/>
        <v>0</v>
      </c>
      <c r="CF123" s="397">
        <f t="shared" ca="1" si="218"/>
        <v>0</v>
      </c>
      <c r="CG123" s="397">
        <f t="shared" ca="1" si="219"/>
        <v>0</v>
      </c>
      <c r="CH123" s="397">
        <f t="shared" ca="1" si="220"/>
        <v>0</v>
      </c>
      <c r="CI123" s="397">
        <f t="shared" ca="1" si="221"/>
        <v>0</v>
      </c>
      <c r="CJ123" s="397">
        <f t="shared" ca="1" si="222"/>
        <v>0</v>
      </c>
      <c r="CK123" s="397">
        <f t="shared" ca="1" si="223"/>
        <v>0</v>
      </c>
      <c r="CL123" s="397">
        <f t="shared" ca="1" si="224"/>
        <v>0</v>
      </c>
      <c r="CM123" s="397">
        <f t="shared" ca="1" si="225"/>
        <v>0</v>
      </c>
      <c r="CN123" s="397">
        <f t="shared" ca="1" si="226"/>
        <v>0</v>
      </c>
      <c r="CO123" s="397">
        <f t="shared" ca="1" si="227"/>
        <v>0</v>
      </c>
      <c r="CP123" s="397">
        <f t="shared" ca="1" si="228"/>
        <v>0</v>
      </c>
      <c r="CQ123" s="397">
        <f t="shared" ca="1" si="229"/>
        <v>0</v>
      </c>
      <c r="CR123" s="397">
        <f t="shared" ca="1" si="230"/>
        <v>0</v>
      </c>
      <c r="CS123" s="397">
        <f t="shared" ca="1" si="231"/>
        <v>0</v>
      </c>
      <c r="CT123" s="397">
        <f t="shared" ca="1" si="232"/>
        <v>0</v>
      </c>
      <c r="CU123" s="397">
        <f t="shared" ca="1" si="233"/>
        <v>0</v>
      </c>
      <c r="CV123" s="397">
        <f t="shared" ca="1" si="234"/>
        <v>0</v>
      </c>
      <c r="CW123" s="397">
        <f t="shared" ca="1" si="235"/>
        <v>0</v>
      </c>
      <c r="CX123" s="397">
        <f t="shared" ca="1" si="236"/>
        <v>0</v>
      </c>
      <c r="CY123" s="397">
        <f t="shared" ca="1" si="237"/>
        <v>0</v>
      </c>
      <c r="CZ123" s="397">
        <f t="shared" ca="1" si="238"/>
        <v>0</v>
      </c>
      <c r="DA123" s="397">
        <f t="shared" ca="1" si="239"/>
        <v>0</v>
      </c>
      <c r="DB123" s="397">
        <f t="shared" ca="1" si="240"/>
        <v>0</v>
      </c>
      <c r="DC123" s="397">
        <f t="shared" ca="1" si="241"/>
        <v>0</v>
      </c>
      <c r="DD123" s="397">
        <f t="shared" ca="1" si="242"/>
        <v>0</v>
      </c>
      <c r="DE123" s="397">
        <f t="shared" ca="1" si="243"/>
        <v>0</v>
      </c>
      <c r="DF123" s="397">
        <f t="shared" ca="1" si="244"/>
        <v>0</v>
      </c>
      <c r="DG123" s="397">
        <f t="shared" ca="1" si="245"/>
        <v>0</v>
      </c>
      <c r="DH123" s="397">
        <f t="shared" ca="1" si="246"/>
        <v>0</v>
      </c>
      <c r="DJ123" s="125" t="str">
        <f t="shared" ref="DJ123:DK123" si="292">DJ121</f>
        <v>LY</v>
      </c>
      <c r="DK123" s="125" t="str">
        <f t="shared" si="292"/>
        <v>MH</v>
      </c>
      <c r="DN123" s="84" t="s">
        <v>1069</v>
      </c>
      <c r="DR123" s="40" t="s">
        <v>1543</v>
      </c>
      <c r="DS123" s="11">
        <f t="shared" si="140"/>
        <v>1</v>
      </c>
      <c r="DT123" s="11">
        <f t="shared" si="141"/>
        <v>8</v>
      </c>
      <c r="DU123" s="41">
        <v>1</v>
      </c>
      <c r="DV123" s="40" t="s">
        <v>412</v>
      </c>
      <c r="DW123" s="11">
        <f t="shared" si="142"/>
        <v>2</v>
      </c>
      <c r="DX123" s="11">
        <f t="shared" si="143"/>
        <v>1001</v>
      </c>
      <c r="DY123" s="41">
        <v>2</v>
      </c>
    </row>
    <row r="124" spans="1:129" x14ac:dyDescent="0.35">
      <c r="A124" s="125">
        <v>121</v>
      </c>
      <c r="B124" s="125">
        <v>1</v>
      </c>
      <c r="C124" s="125">
        <v>6</v>
      </c>
      <c r="D124" s="125">
        <v>38</v>
      </c>
      <c r="E124" s="125" t="s">
        <v>1064</v>
      </c>
      <c r="F124" s="84" t="s">
        <v>1112</v>
      </c>
      <c r="G124" s="392" t="s">
        <v>1066</v>
      </c>
      <c r="H124" s="84" t="s">
        <v>1113</v>
      </c>
      <c r="I124" s="392" t="s">
        <v>1068</v>
      </c>
      <c r="K124" s="129">
        <v>82</v>
      </c>
      <c r="M124" s="397">
        <f t="shared" ca="1" si="147"/>
        <v>2</v>
      </c>
      <c r="N124" s="397" t="str">
        <f t="shared" ca="1" si="148"/>
        <v>1|8|10,1|2|5000</v>
      </c>
      <c r="O124" s="397">
        <f t="shared" ca="1" si="149"/>
        <v>4</v>
      </c>
      <c r="P124" s="397" t="str">
        <f t="shared" ca="1" si="150"/>
        <v>1|8|10,1|2|10000</v>
      </c>
      <c r="Q124" s="397">
        <f t="shared" ca="1" si="151"/>
        <v>6</v>
      </c>
      <c r="R124" s="397" t="str">
        <f t="shared" ca="1" si="152"/>
        <v>1|8|10,1|2|15000</v>
      </c>
      <c r="S124" s="397">
        <f t="shared" ca="1" si="153"/>
        <v>8</v>
      </c>
      <c r="T124" s="397" t="str">
        <f t="shared" ca="1" si="154"/>
        <v>1|8|10,1|2|20000</v>
      </c>
      <c r="U124" s="397">
        <f t="shared" ca="1" si="155"/>
        <v>10</v>
      </c>
      <c r="V124" s="397" t="str">
        <f t="shared" ca="1" si="156"/>
        <v>1|8|10,1|2|25000</v>
      </c>
      <c r="W124" s="397">
        <f t="shared" ca="1" si="157"/>
        <v>12</v>
      </c>
      <c r="X124" s="397" t="str">
        <f t="shared" ca="1" si="158"/>
        <v>1|8|10,1|2|30000</v>
      </c>
      <c r="Y124" s="397">
        <f t="shared" ca="1" si="159"/>
        <v>14</v>
      </c>
      <c r="Z124" s="397" t="str">
        <f t="shared" ca="1" si="160"/>
        <v>1|8|10,1|2|35000</v>
      </c>
      <c r="AA124" s="397">
        <f t="shared" ca="1" si="161"/>
        <v>16</v>
      </c>
      <c r="AB124" s="397" t="str">
        <f t="shared" ca="1" si="162"/>
        <v>1|8|10,1|2|40000</v>
      </c>
      <c r="AC124" s="397">
        <f t="shared" ca="1" si="163"/>
        <v>18</v>
      </c>
      <c r="AD124" s="397" t="str">
        <f t="shared" ca="1" si="164"/>
        <v>1|8|10,1|2|45000</v>
      </c>
      <c r="AE124" s="397">
        <f t="shared" ca="1" si="165"/>
        <v>20</v>
      </c>
      <c r="AF124" s="397" t="str">
        <f t="shared" ca="1" si="166"/>
        <v>1|8|10,1|2|50000</v>
      </c>
      <c r="AG124" s="397">
        <f t="shared" ca="1" si="167"/>
        <v>22</v>
      </c>
      <c r="AH124" s="397" t="str">
        <f t="shared" ca="1" si="168"/>
        <v>1|8|10,1|2|55000</v>
      </c>
      <c r="AI124" s="397">
        <f t="shared" ca="1" si="169"/>
        <v>24</v>
      </c>
      <c r="AJ124" s="397" t="str">
        <f t="shared" ca="1" si="170"/>
        <v>1|8|10,1|2|60000</v>
      </c>
      <c r="AK124" s="397">
        <f t="shared" ca="1" si="171"/>
        <v>26</v>
      </c>
      <c r="AL124" s="397" t="str">
        <f t="shared" ca="1" si="172"/>
        <v>1|8|10,1|2|65000</v>
      </c>
      <c r="AM124" s="397">
        <f t="shared" ca="1" si="173"/>
        <v>28</v>
      </c>
      <c r="AN124" s="397" t="str">
        <f t="shared" ca="1" si="174"/>
        <v>1|8|10,1|2|70000</v>
      </c>
      <c r="AO124" s="397">
        <f t="shared" ca="1" si="175"/>
        <v>30</v>
      </c>
      <c r="AP124" s="397" t="str">
        <f t="shared" ca="1" si="176"/>
        <v>1|8|10,1|2|75000</v>
      </c>
      <c r="AQ124" s="397">
        <f t="shared" ca="1" si="177"/>
        <v>32</v>
      </c>
      <c r="AR124" s="397" t="str">
        <f t="shared" ca="1" si="178"/>
        <v>1|8|10,1|2|80000</v>
      </c>
      <c r="AS124" s="397">
        <f t="shared" ca="1" si="179"/>
        <v>34</v>
      </c>
      <c r="AT124" s="397" t="str">
        <f t="shared" ca="1" si="180"/>
        <v>1|8|10,1|2|85000</v>
      </c>
      <c r="AU124" s="397">
        <f t="shared" ca="1" si="181"/>
        <v>36</v>
      </c>
      <c r="AV124" s="397" t="str">
        <f t="shared" ca="1" si="182"/>
        <v>1|8|10,1|2|90000</v>
      </c>
      <c r="AW124" s="397">
        <f t="shared" ca="1" si="183"/>
        <v>38</v>
      </c>
      <c r="AX124" s="397" t="str">
        <f t="shared" ca="1" si="184"/>
        <v>1|8|10,1|2|95000</v>
      </c>
      <c r="AY124" s="397">
        <f t="shared" ca="1" si="185"/>
        <v>40</v>
      </c>
      <c r="AZ124" s="397" t="str">
        <f t="shared" ca="1" si="186"/>
        <v>1|8|10,1|2|100000</v>
      </c>
      <c r="BA124" s="397">
        <f t="shared" ca="1" si="187"/>
        <v>42</v>
      </c>
      <c r="BB124" s="397" t="str">
        <f t="shared" ca="1" si="188"/>
        <v>1|8|10,1|2|105000</v>
      </c>
      <c r="BC124" s="397">
        <f t="shared" ca="1" si="189"/>
        <v>44</v>
      </c>
      <c r="BD124" s="397" t="str">
        <f t="shared" ca="1" si="190"/>
        <v>1|8|10,1|2|110000</v>
      </c>
      <c r="BE124" s="397">
        <f t="shared" ca="1" si="191"/>
        <v>46</v>
      </c>
      <c r="BF124" s="397" t="str">
        <f t="shared" ca="1" si="192"/>
        <v>1|8|10,1|2|115000</v>
      </c>
      <c r="BG124" s="397">
        <f t="shared" ca="1" si="193"/>
        <v>48</v>
      </c>
      <c r="BH124" s="397" t="str">
        <f t="shared" ca="1" si="194"/>
        <v>1|8|10,1|2|120000</v>
      </c>
      <c r="BI124" s="397">
        <f t="shared" ca="1" si="195"/>
        <v>50</v>
      </c>
      <c r="BJ124" s="397" t="str">
        <f t="shared" ca="1" si="196"/>
        <v>1|8|10,1|2|125000</v>
      </c>
      <c r="BK124" s="397">
        <f t="shared" ca="1" si="197"/>
        <v>0</v>
      </c>
      <c r="BL124" s="397">
        <f t="shared" ca="1" si="198"/>
        <v>0</v>
      </c>
      <c r="BM124" s="397">
        <f t="shared" ca="1" si="199"/>
        <v>0</v>
      </c>
      <c r="BN124" s="397">
        <f t="shared" ca="1" si="200"/>
        <v>0</v>
      </c>
      <c r="BO124" s="397">
        <f t="shared" ca="1" si="201"/>
        <v>0</v>
      </c>
      <c r="BP124" s="397">
        <f t="shared" ca="1" si="202"/>
        <v>0</v>
      </c>
      <c r="BQ124" s="397">
        <f t="shared" ca="1" si="203"/>
        <v>0</v>
      </c>
      <c r="BR124" s="397">
        <f t="shared" ca="1" si="204"/>
        <v>0</v>
      </c>
      <c r="BS124" s="397">
        <f t="shared" ca="1" si="205"/>
        <v>0</v>
      </c>
      <c r="BT124" s="397">
        <f t="shared" ca="1" si="206"/>
        <v>0</v>
      </c>
      <c r="BU124" s="397">
        <f t="shared" ca="1" si="207"/>
        <v>0</v>
      </c>
      <c r="BV124" s="397">
        <f t="shared" ca="1" si="208"/>
        <v>0</v>
      </c>
      <c r="BW124" s="397">
        <f t="shared" ca="1" si="209"/>
        <v>0</v>
      </c>
      <c r="BX124" s="397">
        <f t="shared" ca="1" si="210"/>
        <v>0</v>
      </c>
      <c r="BY124" s="397">
        <f t="shared" ca="1" si="211"/>
        <v>0</v>
      </c>
      <c r="BZ124" s="397">
        <f t="shared" ca="1" si="212"/>
        <v>0</v>
      </c>
      <c r="CA124" s="397">
        <f t="shared" ca="1" si="213"/>
        <v>0</v>
      </c>
      <c r="CB124" s="397">
        <f t="shared" ca="1" si="214"/>
        <v>0</v>
      </c>
      <c r="CC124" s="397">
        <f t="shared" ca="1" si="215"/>
        <v>0</v>
      </c>
      <c r="CD124" s="397">
        <f t="shared" ca="1" si="216"/>
        <v>0</v>
      </c>
      <c r="CE124" s="397">
        <f t="shared" ca="1" si="217"/>
        <v>0</v>
      </c>
      <c r="CF124" s="397">
        <f t="shared" ca="1" si="218"/>
        <v>0</v>
      </c>
      <c r="CG124" s="397">
        <f t="shared" ca="1" si="219"/>
        <v>0</v>
      </c>
      <c r="CH124" s="397">
        <f t="shared" ca="1" si="220"/>
        <v>0</v>
      </c>
      <c r="CI124" s="397">
        <f t="shared" ca="1" si="221"/>
        <v>0</v>
      </c>
      <c r="CJ124" s="397">
        <f t="shared" ca="1" si="222"/>
        <v>0</v>
      </c>
      <c r="CK124" s="397">
        <f t="shared" ca="1" si="223"/>
        <v>0</v>
      </c>
      <c r="CL124" s="397">
        <f t="shared" ca="1" si="224"/>
        <v>0</v>
      </c>
      <c r="CM124" s="397">
        <f t="shared" ca="1" si="225"/>
        <v>0</v>
      </c>
      <c r="CN124" s="397">
        <f t="shared" ca="1" si="226"/>
        <v>0</v>
      </c>
      <c r="CO124" s="397">
        <f t="shared" ca="1" si="227"/>
        <v>0</v>
      </c>
      <c r="CP124" s="397">
        <f t="shared" ca="1" si="228"/>
        <v>0</v>
      </c>
      <c r="CQ124" s="397">
        <f t="shared" ca="1" si="229"/>
        <v>0</v>
      </c>
      <c r="CR124" s="397">
        <f t="shared" ca="1" si="230"/>
        <v>0</v>
      </c>
      <c r="CS124" s="397">
        <f t="shared" ca="1" si="231"/>
        <v>0</v>
      </c>
      <c r="CT124" s="397">
        <f t="shared" ca="1" si="232"/>
        <v>0</v>
      </c>
      <c r="CU124" s="397">
        <f t="shared" ca="1" si="233"/>
        <v>0</v>
      </c>
      <c r="CV124" s="397">
        <f t="shared" ca="1" si="234"/>
        <v>0</v>
      </c>
      <c r="CW124" s="397">
        <f t="shared" ca="1" si="235"/>
        <v>0</v>
      </c>
      <c r="CX124" s="397">
        <f t="shared" ca="1" si="236"/>
        <v>0</v>
      </c>
      <c r="CY124" s="397">
        <f t="shared" ca="1" si="237"/>
        <v>0</v>
      </c>
      <c r="CZ124" s="397">
        <f t="shared" ca="1" si="238"/>
        <v>0</v>
      </c>
      <c r="DA124" s="397">
        <f t="shared" ca="1" si="239"/>
        <v>0</v>
      </c>
      <c r="DB124" s="397">
        <f t="shared" ca="1" si="240"/>
        <v>0</v>
      </c>
      <c r="DC124" s="397">
        <f t="shared" ca="1" si="241"/>
        <v>0</v>
      </c>
      <c r="DD124" s="397">
        <f t="shared" ca="1" si="242"/>
        <v>0</v>
      </c>
      <c r="DE124" s="397">
        <f t="shared" ca="1" si="243"/>
        <v>0</v>
      </c>
      <c r="DF124" s="397">
        <f t="shared" ca="1" si="244"/>
        <v>0</v>
      </c>
      <c r="DG124" s="397">
        <f t="shared" ca="1" si="245"/>
        <v>0</v>
      </c>
      <c r="DH124" s="397">
        <f t="shared" ca="1" si="246"/>
        <v>0</v>
      </c>
      <c r="DJ124" s="125" t="str">
        <f t="shared" ref="DJ124:DK124" si="293">DJ122</f>
        <v>LN</v>
      </c>
      <c r="DK124" s="125" t="str">
        <f t="shared" si="293"/>
        <v>LW</v>
      </c>
      <c r="DN124" s="84" t="s">
        <v>1069</v>
      </c>
      <c r="DR124" s="40" t="s">
        <v>1544</v>
      </c>
      <c r="DS124" s="11">
        <f t="shared" si="140"/>
        <v>1</v>
      </c>
      <c r="DT124" s="11">
        <f t="shared" si="141"/>
        <v>8</v>
      </c>
      <c r="DU124" s="41">
        <v>1</v>
      </c>
      <c r="DV124" s="40" t="s">
        <v>412</v>
      </c>
      <c r="DW124" s="11">
        <f t="shared" si="142"/>
        <v>2</v>
      </c>
      <c r="DX124" s="11">
        <f t="shared" si="143"/>
        <v>1001</v>
      </c>
      <c r="DY124" s="41">
        <v>2</v>
      </c>
    </row>
    <row r="125" spans="1:129" x14ac:dyDescent="0.35">
      <c r="A125" s="125">
        <v>122</v>
      </c>
      <c r="B125" s="125">
        <v>1</v>
      </c>
      <c r="C125" s="125">
        <v>6</v>
      </c>
      <c r="D125" s="125">
        <v>38</v>
      </c>
      <c r="E125" s="125" t="s">
        <v>1064</v>
      </c>
      <c r="F125" s="84" t="s">
        <v>1114</v>
      </c>
      <c r="G125" s="392" t="s">
        <v>1066</v>
      </c>
      <c r="H125" s="84" t="s">
        <v>1115</v>
      </c>
      <c r="I125" s="392" t="s">
        <v>1068</v>
      </c>
      <c r="K125" s="129">
        <v>83</v>
      </c>
      <c r="M125" s="397">
        <f t="shared" ca="1" si="147"/>
        <v>2</v>
      </c>
      <c r="N125" s="397" t="str">
        <f t="shared" ca="1" si="148"/>
        <v>1|8|10,1|2|5000</v>
      </c>
      <c r="O125" s="397">
        <f t="shared" ca="1" si="149"/>
        <v>4</v>
      </c>
      <c r="P125" s="397" t="str">
        <f t="shared" ca="1" si="150"/>
        <v>1|8|10,1|2|10000</v>
      </c>
      <c r="Q125" s="397">
        <f t="shared" ca="1" si="151"/>
        <v>6</v>
      </c>
      <c r="R125" s="397" t="str">
        <f t="shared" ca="1" si="152"/>
        <v>1|8|10,1|2|15000</v>
      </c>
      <c r="S125" s="397">
        <f t="shared" ca="1" si="153"/>
        <v>8</v>
      </c>
      <c r="T125" s="397" t="str">
        <f t="shared" ca="1" si="154"/>
        <v>1|8|10,1|2|20000</v>
      </c>
      <c r="U125" s="397">
        <f t="shared" ca="1" si="155"/>
        <v>10</v>
      </c>
      <c r="V125" s="397" t="str">
        <f t="shared" ca="1" si="156"/>
        <v>1|8|10,1|2|25000</v>
      </c>
      <c r="W125" s="397">
        <f t="shared" ca="1" si="157"/>
        <v>12</v>
      </c>
      <c r="X125" s="397" t="str">
        <f t="shared" ca="1" si="158"/>
        <v>1|8|10,1|2|30000</v>
      </c>
      <c r="Y125" s="397">
        <f t="shared" ca="1" si="159"/>
        <v>14</v>
      </c>
      <c r="Z125" s="397" t="str">
        <f t="shared" ca="1" si="160"/>
        <v>1|8|10,1|2|35000</v>
      </c>
      <c r="AA125" s="397">
        <f t="shared" ca="1" si="161"/>
        <v>16</v>
      </c>
      <c r="AB125" s="397" t="str">
        <f t="shared" ca="1" si="162"/>
        <v>1|8|10,1|2|40000</v>
      </c>
      <c r="AC125" s="397">
        <f t="shared" ca="1" si="163"/>
        <v>18</v>
      </c>
      <c r="AD125" s="397" t="str">
        <f t="shared" ca="1" si="164"/>
        <v>1|8|10,1|2|45000</v>
      </c>
      <c r="AE125" s="397">
        <f t="shared" ca="1" si="165"/>
        <v>20</v>
      </c>
      <c r="AF125" s="397" t="str">
        <f t="shared" ca="1" si="166"/>
        <v>1|8|10,1|2|50000</v>
      </c>
      <c r="AG125" s="397">
        <f t="shared" ca="1" si="167"/>
        <v>22</v>
      </c>
      <c r="AH125" s="397" t="str">
        <f t="shared" ca="1" si="168"/>
        <v>1|8|10,1|2|55000</v>
      </c>
      <c r="AI125" s="397">
        <f t="shared" ca="1" si="169"/>
        <v>24</v>
      </c>
      <c r="AJ125" s="397" t="str">
        <f t="shared" ca="1" si="170"/>
        <v>1|8|10,1|2|60000</v>
      </c>
      <c r="AK125" s="397">
        <f t="shared" ca="1" si="171"/>
        <v>26</v>
      </c>
      <c r="AL125" s="397" t="str">
        <f t="shared" ca="1" si="172"/>
        <v>1|8|10,1|2|65000</v>
      </c>
      <c r="AM125" s="397">
        <f t="shared" ca="1" si="173"/>
        <v>28</v>
      </c>
      <c r="AN125" s="397" t="str">
        <f t="shared" ca="1" si="174"/>
        <v>1|8|10,1|2|70000</v>
      </c>
      <c r="AO125" s="397">
        <f t="shared" ca="1" si="175"/>
        <v>30</v>
      </c>
      <c r="AP125" s="397" t="str">
        <f t="shared" ca="1" si="176"/>
        <v>1|8|10,1|2|75000</v>
      </c>
      <c r="AQ125" s="397">
        <f t="shared" ca="1" si="177"/>
        <v>32</v>
      </c>
      <c r="AR125" s="397" t="str">
        <f t="shared" ca="1" si="178"/>
        <v>1|8|10,1|2|80000</v>
      </c>
      <c r="AS125" s="397">
        <f t="shared" ca="1" si="179"/>
        <v>34</v>
      </c>
      <c r="AT125" s="397" t="str">
        <f t="shared" ca="1" si="180"/>
        <v>1|8|10,1|2|85000</v>
      </c>
      <c r="AU125" s="397">
        <f t="shared" ca="1" si="181"/>
        <v>36</v>
      </c>
      <c r="AV125" s="397" t="str">
        <f t="shared" ca="1" si="182"/>
        <v>1|8|10,1|2|90000</v>
      </c>
      <c r="AW125" s="397">
        <f t="shared" ca="1" si="183"/>
        <v>38</v>
      </c>
      <c r="AX125" s="397" t="str">
        <f t="shared" ca="1" si="184"/>
        <v>1|8|10,1|2|95000</v>
      </c>
      <c r="AY125" s="397">
        <f t="shared" ca="1" si="185"/>
        <v>40</v>
      </c>
      <c r="AZ125" s="397" t="str">
        <f t="shared" ca="1" si="186"/>
        <v>1|8|10,1|2|100000</v>
      </c>
      <c r="BA125" s="397">
        <f t="shared" ca="1" si="187"/>
        <v>42</v>
      </c>
      <c r="BB125" s="397" t="str">
        <f t="shared" ca="1" si="188"/>
        <v>1|8|10,1|2|105000</v>
      </c>
      <c r="BC125" s="397">
        <f t="shared" ca="1" si="189"/>
        <v>44</v>
      </c>
      <c r="BD125" s="397" t="str">
        <f t="shared" ca="1" si="190"/>
        <v>1|8|10,1|2|110000</v>
      </c>
      <c r="BE125" s="397">
        <f t="shared" ca="1" si="191"/>
        <v>46</v>
      </c>
      <c r="BF125" s="397" t="str">
        <f t="shared" ca="1" si="192"/>
        <v>1|8|10,1|2|115000</v>
      </c>
      <c r="BG125" s="397">
        <f t="shared" ca="1" si="193"/>
        <v>48</v>
      </c>
      <c r="BH125" s="397" t="str">
        <f t="shared" ca="1" si="194"/>
        <v>1|8|10,1|2|120000</v>
      </c>
      <c r="BI125" s="397">
        <f t="shared" ca="1" si="195"/>
        <v>50</v>
      </c>
      <c r="BJ125" s="397" t="str">
        <f t="shared" ca="1" si="196"/>
        <v>1|8|10,1|2|125000</v>
      </c>
      <c r="BK125" s="397">
        <f t="shared" ca="1" si="197"/>
        <v>0</v>
      </c>
      <c r="BL125" s="397">
        <f t="shared" ca="1" si="198"/>
        <v>0</v>
      </c>
      <c r="BM125" s="397">
        <f t="shared" ca="1" si="199"/>
        <v>0</v>
      </c>
      <c r="BN125" s="397">
        <f t="shared" ca="1" si="200"/>
        <v>0</v>
      </c>
      <c r="BO125" s="397">
        <f t="shared" ca="1" si="201"/>
        <v>0</v>
      </c>
      <c r="BP125" s="397">
        <f t="shared" ca="1" si="202"/>
        <v>0</v>
      </c>
      <c r="BQ125" s="397">
        <f t="shared" ca="1" si="203"/>
        <v>0</v>
      </c>
      <c r="BR125" s="397">
        <f t="shared" ca="1" si="204"/>
        <v>0</v>
      </c>
      <c r="BS125" s="397">
        <f t="shared" ca="1" si="205"/>
        <v>0</v>
      </c>
      <c r="BT125" s="397">
        <f t="shared" ca="1" si="206"/>
        <v>0</v>
      </c>
      <c r="BU125" s="397">
        <f t="shared" ca="1" si="207"/>
        <v>0</v>
      </c>
      <c r="BV125" s="397">
        <f t="shared" ca="1" si="208"/>
        <v>0</v>
      </c>
      <c r="BW125" s="397">
        <f t="shared" ca="1" si="209"/>
        <v>0</v>
      </c>
      <c r="BX125" s="397">
        <f t="shared" ca="1" si="210"/>
        <v>0</v>
      </c>
      <c r="BY125" s="397">
        <f t="shared" ca="1" si="211"/>
        <v>0</v>
      </c>
      <c r="BZ125" s="397">
        <f t="shared" ca="1" si="212"/>
        <v>0</v>
      </c>
      <c r="CA125" s="397">
        <f t="shared" ca="1" si="213"/>
        <v>0</v>
      </c>
      <c r="CB125" s="397">
        <f t="shared" ca="1" si="214"/>
        <v>0</v>
      </c>
      <c r="CC125" s="397">
        <f t="shared" ca="1" si="215"/>
        <v>0</v>
      </c>
      <c r="CD125" s="397">
        <f t="shared" ca="1" si="216"/>
        <v>0</v>
      </c>
      <c r="CE125" s="397">
        <f t="shared" ca="1" si="217"/>
        <v>0</v>
      </c>
      <c r="CF125" s="397">
        <f t="shared" ca="1" si="218"/>
        <v>0</v>
      </c>
      <c r="CG125" s="397">
        <f t="shared" ca="1" si="219"/>
        <v>0</v>
      </c>
      <c r="CH125" s="397">
        <f t="shared" ca="1" si="220"/>
        <v>0</v>
      </c>
      <c r="CI125" s="397">
        <f t="shared" ca="1" si="221"/>
        <v>0</v>
      </c>
      <c r="CJ125" s="397">
        <f t="shared" ca="1" si="222"/>
        <v>0</v>
      </c>
      <c r="CK125" s="397">
        <f t="shared" ca="1" si="223"/>
        <v>0</v>
      </c>
      <c r="CL125" s="397">
        <f t="shared" ca="1" si="224"/>
        <v>0</v>
      </c>
      <c r="CM125" s="397">
        <f t="shared" ca="1" si="225"/>
        <v>0</v>
      </c>
      <c r="CN125" s="397">
        <f t="shared" ca="1" si="226"/>
        <v>0</v>
      </c>
      <c r="CO125" s="397">
        <f t="shared" ca="1" si="227"/>
        <v>0</v>
      </c>
      <c r="CP125" s="397">
        <f t="shared" ca="1" si="228"/>
        <v>0</v>
      </c>
      <c r="CQ125" s="397">
        <f t="shared" ca="1" si="229"/>
        <v>0</v>
      </c>
      <c r="CR125" s="397">
        <f t="shared" ca="1" si="230"/>
        <v>0</v>
      </c>
      <c r="CS125" s="397">
        <f t="shared" ca="1" si="231"/>
        <v>0</v>
      </c>
      <c r="CT125" s="397">
        <f t="shared" ca="1" si="232"/>
        <v>0</v>
      </c>
      <c r="CU125" s="397">
        <f t="shared" ca="1" si="233"/>
        <v>0</v>
      </c>
      <c r="CV125" s="397">
        <f t="shared" ca="1" si="234"/>
        <v>0</v>
      </c>
      <c r="CW125" s="397">
        <f t="shared" ca="1" si="235"/>
        <v>0</v>
      </c>
      <c r="CX125" s="397">
        <f t="shared" ca="1" si="236"/>
        <v>0</v>
      </c>
      <c r="CY125" s="397">
        <f t="shared" ca="1" si="237"/>
        <v>0</v>
      </c>
      <c r="CZ125" s="397">
        <f t="shared" ca="1" si="238"/>
        <v>0</v>
      </c>
      <c r="DA125" s="397">
        <f t="shared" ca="1" si="239"/>
        <v>0</v>
      </c>
      <c r="DB125" s="397">
        <f t="shared" ca="1" si="240"/>
        <v>0</v>
      </c>
      <c r="DC125" s="397">
        <f t="shared" ca="1" si="241"/>
        <v>0</v>
      </c>
      <c r="DD125" s="397">
        <f t="shared" ca="1" si="242"/>
        <v>0</v>
      </c>
      <c r="DE125" s="397">
        <f t="shared" ca="1" si="243"/>
        <v>0</v>
      </c>
      <c r="DF125" s="397">
        <f t="shared" ca="1" si="244"/>
        <v>0</v>
      </c>
      <c r="DG125" s="397">
        <f t="shared" ca="1" si="245"/>
        <v>0</v>
      </c>
      <c r="DH125" s="397">
        <f t="shared" ca="1" si="246"/>
        <v>0</v>
      </c>
      <c r="DJ125" s="125" t="str">
        <f t="shared" ref="DJ125:DK125" si="294">DJ123</f>
        <v>LY</v>
      </c>
      <c r="DK125" s="125" t="str">
        <f t="shared" si="294"/>
        <v>MH</v>
      </c>
      <c r="DN125" s="84" t="s">
        <v>1069</v>
      </c>
      <c r="DR125" s="40" t="s">
        <v>1545</v>
      </c>
      <c r="DS125" s="11">
        <f t="shared" si="140"/>
        <v>1</v>
      </c>
      <c r="DT125" s="11">
        <f t="shared" si="141"/>
        <v>8</v>
      </c>
      <c r="DU125" s="41">
        <v>1</v>
      </c>
      <c r="DV125" s="40" t="s">
        <v>412</v>
      </c>
      <c r="DW125" s="11">
        <f t="shared" si="142"/>
        <v>2</v>
      </c>
      <c r="DX125" s="11">
        <f t="shared" si="143"/>
        <v>1001</v>
      </c>
      <c r="DY125" s="41">
        <v>2</v>
      </c>
    </row>
    <row r="126" spans="1:129" x14ac:dyDescent="0.25">
      <c r="A126" s="125">
        <v>123</v>
      </c>
      <c r="B126" s="125">
        <v>1</v>
      </c>
      <c r="C126" s="125">
        <v>6</v>
      </c>
      <c r="D126" s="125">
        <v>39</v>
      </c>
      <c r="E126" s="125" t="s">
        <v>1116</v>
      </c>
      <c r="F126" s="84" t="s">
        <v>1117</v>
      </c>
      <c r="G126" s="392" t="s">
        <v>1118</v>
      </c>
      <c r="H126" s="84" t="s">
        <v>1119</v>
      </c>
      <c r="I126" s="392" t="s">
        <v>1120</v>
      </c>
      <c r="K126" s="125">
        <v>35</v>
      </c>
      <c r="M126" s="397">
        <f t="shared" ca="1" si="147"/>
        <v>1</v>
      </c>
      <c r="N126" s="397" t="str">
        <f t="shared" ca="1" si="148"/>
        <v>1|8|20,1|2|50000</v>
      </c>
      <c r="O126" s="397">
        <f t="shared" ca="1" si="149"/>
        <v>0</v>
      </c>
      <c r="P126" s="397">
        <f t="shared" ca="1" si="150"/>
        <v>0</v>
      </c>
      <c r="Q126" s="397">
        <f t="shared" ca="1" si="151"/>
        <v>0</v>
      </c>
      <c r="R126" s="397">
        <f t="shared" ca="1" si="152"/>
        <v>0</v>
      </c>
      <c r="S126" s="397">
        <f t="shared" ca="1" si="153"/>
        <v>0</v>
      </c>
      <c r="T126" s="397">
        <f t="shared" ca="1" si="154"/>
        <v>0</v>
      </c>
      <c r="U126" s="397">
        <f t="shared" ca="1" si="155"/>
        <v>0</v>
      </c>
      <c r="V126" s="397">
        <f t="shared" ca="1" si="156"/>
        <v>0</v>
      </c>
      <c r="W126" s="397">
        <f t="shared" ca="1" si="157"/>
        <v>0</v>
      </c>
      <c r="X126" s="397">
        <f t="shared" ca="1" si="158"/>
        <v>0</v>
      </c>
      <c r="Y126" s="397">
        <f t="shared" ca="1" si="159"/>
        <v>0</v>
      </c>
      <c r="Z126" s="397">
        <f t="shared" ca="1" si="160"/>
        <v>0</v>
      </c>
      <c r="AA126" s="397">
        <f t="shared" ca="1" si="161"/>
        <v>0</v>
      </c>
      <c r="AB126" s="397">
        <f t="shared" ca="1" si="162"/>
        <v>0</v>
      </c>
      <c r="AC126" s="397">
        <f t="shared" ca="1" si="163"/>
        <v>0</v>
      </c>
      <c r="AD126" s="397">
        <f t="shared" ca="1" si="164"/>
        <v>0</v>
      </c>
      <c r="AE126" s="397">
        <f t="shared" ca="1" si="165"/>
        <v>0</v>
      </c>
      <c r="AF126" s="397">
        <f t="shared" ca="1" si="166"/>
        <v>0</v>
      </c>
      <c r="AG126" s="397">
        <f t="shared" ca="1" si="167"/>
        <v>0</v>
      </c>
      <c r="AH126" s="397">
        <f t="shared" ca="1" si="168"/>
        <v>0</v>
      </c>
      <c r="AI126" s="397">
        <f t="shared" ca="1" si="169"/>
        <v>0</v>
      </c>
      <c r="AJ126" s="397">
        <f t="shared" ca="1" si="170"/>
        <v>0</v>
      </c>
      <c r="AK126" s="397">
        <f t="shared" ca="1" si="171"/>
        <v>0</v>
      </c>
      <c r="AL126" s="397">
        <f t="shared" ca="1" si="172"/>
        <v>0</v>
      </c>
      <c r="AM126" s="397">
        <f t="shared" ca="1" si="173"/>
        <v>0</v>
      </c>
      <c r="AN126" s="397">
        <f t="shared" ca="1" si="174"/>
        <v>0</v>
      </c>
      <c r="AO126" s="397">
        <f t="shared" ca="1" si="175"/>
        <v>0</v>
      </c>
      <c r="AP126" s="397">
        <f t="shared" ca="1" si="176"/>
        <v>0</v>
      </c>
      <c r="AQ126" s="397">
        <f t="shared" ca="1" si="177"/>
        <v>0</v>
      </c>
      <c r="AR126" s="397">
        <f t="shared" ca="1" si="178"/>
        <v>0</v>
      </c>
      <c r="AS126" s="397">
        <f t="shared" ca="1" si="179"/>
        <v>0</v>
      </c>
      <c r="AT126" s="397">
        <f t="shared" ca="1" si="180"/>
        <v>0</v>
      </c>
      <c r="AU126" s="397">
        <f t="shared" ca="1" si="181"/>
        <v>0</v>
      </c>
      <c r="AV126" s="397">
        <f t="shared" ca="1" si="182"/>
        <v>0</v>
      </c>
      <c r="AW126" s="397">
        <f t="shared" ca="1" si="183"/>
        <v>0</v>
      </c>
      <c r="AX126" s="397">
        <f t="shared" ca="1" si="184"/>
        <v>0</v>
      </c>
      <c r="AY126" s="397">
        <f t="shared" ca="1" si="185"/>
        <v>0</v>
      </c>
      <c r="AZ126" s="397">
        <f t="shared" ca="1" si="186"/>
        <v>0</v>
      </c>
      <c r="BA126" s="397">
        <f t="shared" ca="1" si="187"/>
        <v>0</v>
      </c>
      <c r="BB126" s="397">
        <f t="shared" ca="1" si="188"/>
        <v>0</v>
      </c>
      <c r="BC126" s="397">
        <f t="shared" ca="1" si="189"/>
        <v>0</v>
      </c>
      <c r="BD126" s="397">
        <f t="shared" ca="1" si="190"/>
        <v>0</v>
      </c>
      <c r="BE126" s="397">
        <f t="shared" ca="1" si="191"/>
        <v>0</v>
      </c>
      <c r="BF126" s="397">
        <f t="shared" ca="1" si="192"/>
        <v>0</v>
      </c>
      <c r="BG126" s="397">
        <f t="shared" ca="1" si="193"/>
        <v>0</v>
      </c>
      <c r="BH126" s="397">
        <f t="shared" ca="1" si="194"/>
        <v>0</v>
      </c>
      <c r="BI126" s="397">
        <f t="shared" ca="1" si="195"/>
        <v>0</v>
      </c>
      <c r="BJ126" s="397">
        <f t="shared" ca="1" si="196"/>
        <v>0</v>
      </c>
      <c r="BK126" s="397">
        <f t="shared" ca="1" si="197"/>
        <v>0</v>
      </c>
      <c r="BL126" s="397">
        <f t="shared" ca="1" si="198"/>
        <v>0</v>
      </c>
      <c r="BM126" s="397">
        <f t="shared" ca="1" si="199"/>
        <v>0</v>
      </c>
      <c r="BN126" s="397">
        <f t="shared" ca="1" si="200"/>
        <v>0</v>
      </c>
      <c r="BO126" s="397">
        <f t="shared" ca="1" si="201"/>
        <v>0</v>
      </c>
      <c r="BP126" s="397">
        <f t="shared" ca="1" si="202"/>
        <v>0</v>
      </c>
      <c r="BQ126" s="397">
        <f t="shared" ca="1" si="203"/>
        <v>0</v>
      </c>
      <c r="BR126" s="397">
        <f t="shared" ca="1" si="204"/>
        <v>0</v>
      </c>
      <c r="BS126" s="397">
        <f t="shared" ca="1" si="205"/>
        <v>0</v>
      </c>
      <c r="BT126" s="397">
        <f t="shared" ca="1" si="206"/>
        <v>0</v>
      </c>
      <c r="BU126" s="397">
        <f t="shared" ca="1" si="207"/>
        <v>0</v>
      </c>
      <c r="BV126" s="397">
        <f t="shared" ca="1" si="208"/>
        <v>0</v>
      </c>
      <c r="BW126" s="397">
        <f t="shared" ca="1" si="209"/>
        <v>0</v>
      </c>
      <c r="BX126" s="397">
        <f t="shared" ca="1" si="210"/>
        <v>0</v>
      </c>
      <c r="BY126" s="397">
        <f t="shared" ca="1" si="211"/>
        <v>0</v>
      </c>
      <c r="BZ126" s="397">
        <f t="shared" ca="1" si="212"/>
        <v>0</v>
      </c>
      <c r="CA126" s="397">
        <f t="shared" ca="1" si="213"/>
        <v>0</v>
      </c>
      <c r="CB126" s="397">
        <f t="shared" ca="1" si="214"/>
        <v>0</v>
      </c>
      <c r="CC126" s="397">
        <f t="shared" ca="1" si="215"/>
        <v>0</v>
      </c>
      <c r="CD126" s="397">
        <f t="shared" ca="1" si="216"/>
        <v>0</v>
      </c>
      <c r="CE126" s="397">
        <f t="shared" ca="1" si="217"/>
        <v>0</v>
      </c>
      <c r="CF126" s="397">
        <f t="shared" ca="1" si="218"/>
        <v>0</v>
      </c>
      <c r="CG126" s="397">
        <f t="shared" ca="1" si="219"/>
        <v>0</v>
      </c>
      <c r="CH126" s="397">
        <f t="shared" ca="1" si="220"/>
        <v>0</v>
      </c>
      <c r="CI126" s="397">
        <f t="shared" ca="1" si="221"/>
        <v>0</v>
      </c>
      <c r="CJ126" s="397">
        <f t="shared" ca="1" si="222"/>
        <v>0</v>
      </c>
      <c r="CK126" s="397">
        <f t="shared" ca="1" si="223"/>
        <v>0</v>
      </c>
      <c r="CL126" s="397">
        <f t="shared" ca="1" si="224"/>
        <v>0</v>
      </c>
      <c r="CM126" s="397">
        <f t="shared" ca="1" si="225"/>
        <v>0</v>
      </c>
      <c r="CN126" s="397">
        <f t="shared" ca="1" si="226"/>
        <v>0</v>
      </c>
      <c r="CO126" s="397">
        <f t="shared" ca="1" si="227"/>
        <v>0</v>
      </c>
      <c r="CP126" s="397">
        <f t="shared" ca="1" si="228"/>
        <v>0</v>
      </c>
      <c r="CQ126" s="397">
        <f t="shared" ca="1" si="229"/>
        <v>0</v>
      </c>
      <c r="CR126" s="397">
        <f t="shared" ca="1" si="230"/>
        <v>0</v>
      </c>
      <c r="CS126" s="397">
        <f t="shared" ca="1" si="231"/>
        <v>0</v>
      </c>
      <c r="CT126" s="397">
        <f t="shared" ca="1" si="232"/>
        <v>0</v>
      </c>
      <c r="CU126" s="397">
        <f t="shared" ca="1" si="233"/>
        <v>0</v>
      </c>
      <c r="CV126" s="397">
        <f t="shared" ca="1" si="234"/>
        <v>0</v>
      </c>
      <c r="CW126" s="397">
        <f t="shared" ca="1" si="235"/>
        <v>0</v>
      </c>
      <c r="CX126" s="397">
        <f t="shared" ca="1" si="236"/>
        <v>0</v>
      </c>
      <c r="CY126" s="397">
        <f t="shared" ca="1" si="237"/>
        <v>0</v>
      </c>
      <c r="CZ126" s="397">
        <f t="shared" ca="1" si="238"/>
        <v>0</v>
      </c>
      <c r="DA126" s="397">
        <f t="shared" ca="1" si="239"/>
        <v>0</v>
      </c>
      <c r="DB126" s="397">
        <f t="shared" ca="1" si="240"/>
        <v>0</v>
      </c>
      <c r="DC126" s="397">
        <f t="shared" ca="1" si="241"/>
        <v>0</v>
      </c>
      <c r="DD126" s="397">
        <f t="shared" ca="1" si="242"/>
        <v>0</v>
      </c>
      <c r="DE126" s="397">
        <f t="shared" ca="1" si="243"/>
        <v>0</v>
      </c>
      <c r="DF126" s="397">
        <f t="shared" ca="1" si="244"/>
        <v>0</v>
      </c>
      <c r="DG126" s="397">
        <f t="shared" ca="1" si="245"/>
        <v>0</v>
      </c>
      <c r="DH126" s="397">
        <f t="shared" ca="1" si="246"/>
        <v>0</v>
      </c>
      <c r="DJ126" s="399" t="s">
        <v>1769</v>
      </c>
      <c r="DK126" s="399" t="s">
        <v>1770</v>
      </c>
      <c r="DN126" s="84" t="s">
        <v>1121</v>
      </c>
      <c r="DR126" s="40" t="s">
        <v>1543</v>
      </c>
      <c r="DS126" s="11">
        <f t="shared" si="140"/>
        <v>1</v>
      </c>
      <c r="DT126" s="11">
        <f t="shared" si="141"/>
        <v>8</v>
      </c>
      <c r="DU126" s="41">
        <v>1</v>
      </c>
      <c r="DV126" s="40" t="s">
        <v>412</v>
      </c>
      <c r="DW126" s="11">
        <f t="shared" si="142"/>
        <v>2</v>
      </c>
      <c r="DX126" s="11">
        <f t="shared" si="143"/>
        <v>1001</v>
      </c>
      <c r="DY126" s="41">
        <v>2</v>
      </c>
    </row>
    <row r="127" spans="1:129" x14ac:dyDescent="0.35">
      <c r="A127" s="125">
        <v>124</v>
      </c>
      <c r="B127" s="125">
        <v>1</v>
      </c>
      <c r="C127" s="125">
        <v>6</v>
      </c>
      <c r="D127" s="125">
        <v>39</v>
      </c>
      <c r="E127" s="125" t="s">
        <v>1116</v>
      </c>
      <c r="F127" s="84" t="s">
        <v>1122</v>
      </c>
      <c r="G127" s="392" t="s">
        <v>1118</v>
      </c>
      <c r="H127" s="84" t="s">
        <v>1123</v>
      </c>
      <c r="I127" s="392" t="s">
        <v>1120</v>
      </c>
      <c r="K127" s="129">
        <v>36</v>
      </c>
      <c r="M127" s="397">
        <f t="shared" ca="1" si="147"/>
        <v>1</v>
      </c>
      <c r="N127" s="397" t="str">
        <f t="shared" ca="1" si="148"/>
        <v>1|8|20,1|1|5</v>
      </c>
      <c r="O127" s="397">
        <f t="shared" ca="1" si="149"/>
        <v>0</v>
      </c>
      <c r="P127" s="397">
        <f t="shared" ca="1" si="150"/>
        <v>0</v>
      </c>
      <c r="Q127" s="397">
        <f t="shared" ca="1" si="151"/>
        <v>0</v>
      </c>
      <c r="R127" s="397">
        <f t="shared" ca="1" si="152"/>
        <v>0</v>
      </c>
      <c r="S127" s="397">
        <f t="shared" ca="1" si="153"/>
        <v>0</v>
      </c>
      <c r="T127" s="397">
        <f t="shared" ca="1" si="154"/>
        <v>0</v>
      </c>
      <c r="U127" s="397">
        <f t="shared" ca="1" si="155"/>
        <v>0</v>
      </c>
      <c r="V127" s="397">
        <f t="shared" ca="1" si="156"/>
        <v>0</v>
      </c>
      <c r="W127" s="397">
        <f t="shared" ca="1" si="157"/>
        <v>0</v>
      </c>
      <c r="X127" s="397">
        <f t="shared" ca="1" si="158"/>
        <v>0</v>
      </c>
      <c r="Y127" s="397">
        <f t="shared" ca="1" si="159"/>
        <v>0</v>
      </c>
      <c r="Z127" s="397">
        <f t="shared" ca="1" si="160"/>
        <v>0</v>
      </c>
      <c r="AA127" s="397">
        <f t="shared" ca="1" si="161"/>
        <v>0</v>
      </c>
      <c r="AB127" s="397">
        <f t="shared" ca="1" si="162"/>
        <v>0</v>
      </c>
      <c r="AC127" s="397">
        <f t="shared" ca="1" si="163"/>
        <v>0</v>
      </c>
      <c r="AD127" s="397">
        <f t="shared" ca="1" si="164"/>
        <v>0</v>
      </c>
      <c r="AE127" s="397">
        <f t="shared" ca="1" si="165"/>
        <v>0</v>
      </c>
      <c r="AF127" s="397">
        <f t="shared" ca="1" si="166"/>
        <v>0</v>
      </c>
      <c r="AG127" s="397">
        <f t="shared" ca="1" si="167"/>
        <v>0</v>
      </c>
      <c r="AH127" s="397">
        <f t="shared" ca="1" si="168"/>
        <v>0</v>
      </c>
      <c r="AI127" s="397">
        <f t="shared" ca="1" si="169"/>
        <v>0</v>
      </c>
      <c r="AJ127" s="397">
        <f t="shared" ca="1" si="170"/>
        <v>0</v>
      </c>
      <c r="AK127" s="397">
        <f t="shared" ca="1" si="171"/>
        <v>0</v>
      </c>
      <c r="AL127" s="397">
        <f t="shared" ca="1" si="172"/>
        <v>0</v>
      </c>
      <c r="AM127" s="397">
        <f t="shared" ca="1" si="173"/>
        <v>0</v>
      </c>
      <c r="AN127" s="397">
        <f t="shared" ca="1" si="174"/>
        <v>0</v>
      </c>
      <c r="AO127" s="397">
        <f t="shared" ca="1" si="175"/>
        <v>0</v>
      </c>
      <c r="AP127" s="397">
        <f t="shared" ca="1" si="176"/>
        <v>0</v>
      </c>
      <c r="AQ127" s="397">
        <f t="shared" ca="1" si="177"/>
        <v>0</v>
      </c>
      <c r="AR127" s="397">
        <f t="shared" ca="1" si="178"/>
        <v>0</v>
      </c>
      <c r="AS127" s="397">
        <f t="shared" ca="1" si="179"/>
        <v>0</v>
      </c>
      <c r="AT127" s="397">
        <f t="shared" ca="1" si="180"/>
        <v>0</v>
      </c>
      <c r="AU127" s="397">
        <f t="shared" ca="1" si="181"/>
        <v>0</v>
      </c>
      <c r="AV127" s="397">
        <f t="shared" ca="1" si="182"/>
        <v>0</v>
      </c>
      <c r="AW127" s="397">
        <f t="shared" ca="1" si="183"/>
        <v>0</v>
      </c>
      <c r="AX127" s="397">
        <f t="shared" ca="1" si="184"/>
        <v>0</v>
      </c>
      <c r="AY127" s="397">
        <f t="shared" ca="1" si="185"/>
        <v>0</v>
      </c>
      <c r="AZ127" s="397">
        <f t="shared" ca="1" si="186"/>
        <v>0</v>
      </c>
      <c r="BA127" s="397">
        <f t="shared" ca="1" si="187"/>
        <v>0</v>
      </c>
      <c r="BB127" s="397">
        <f t="shared" ca="1" si="188"/>
        <v>0</v>
      </c>
      <c r="BC127" s="397">
        <f t="shared" ca="1" si="189"/>
        <v>0</v>
      </c>
      <c r="BD127" s="397">
        <f t="shared" ca="1" si="190"/>
        <v>0</v>
      </c>
      <c r="BE127" s="397">
        <f t="shared" ca="1" si="191"/>
        <v>0</v>
      </c>
      <c r="BF127" s="397">
        <f t="shared" ca="1" si="192"/>
        <v>0</v>
      </c>
      <c r="BG127" s="397">
        <f t="shared" ca="1" si="193"/>
        <v>0</v>
      </c>
      <c r="BH127" s="397">
        <f t="shared" ca="1" si="194"/>
        <v>0</v>
      </c>
      <c r="BI127" s="397">
        <f t="shared" ca="1" si="195"/>
        <v>0</v>
      </c>
      <c r="BJ127" s="397">
        <f t="shared" ca="1" si="196"/>
        <v>0</v>
      </c>
      <c r="BK127" s="397">
        <f t="shared" ca="1" si="197"/>
        <v>0</v>
      </c>
      <c r="BL127" s="397">
        <f t="shared" ca="1" si="198"/>
        <v>0</v>
      </c>
      <c r="BM127" s="397">
        <f t="shared" ca="1" si="199"/>
        <v>0</v>
      </c>
      <c r="BN127" s="397">
        <f t="shared" ca="1" si="200"/>
        <v>0</v>
      </c>
      <c r="BO127" s="397">
        <f t="shared" ca="1" si="201"/>
        <v>0</v>
      </c>
      <c r="BP127" s="397">
        <f t="shared" ca="1" si="202"/>
        <v>0</v>
      </c>
      <c r="BQ127" s="397">
        <f t="shared" ca="1" si="203"/>
        <v>0</v>
      </c>
      <c r="BR127" s="397">
        <f t="shared" ca="1" si="204"/>
        <v>0</v>
      </c>
      <c r="BS127" s="397">
        <f t="shared" ca="1" si="205"/>
        <v>0</v>
      </c>
      <c r="BT127" s="397">
        <f t="shared" ca="1" si="206"/>
        <v>0</v>
      </c>
      <c r="BU127" s="397">
        <f t="shared" ca="1" si="207"/>
        <v>0</v>
      </c>
      <c r="BV127" s="397">
        <f t="shared" ca="1" si="208"/>
        <v>0</v>
      </c>
      <c r="BW127" s="397">
        <f t="shared" ca="1" si="209"/>
        <v>0</v>
      </c>
      <c r="BX127" s="397">
        <f t="shared" ca="1" si="210"/>
        <v>0</v>
      </c>
      <c r="BY127" s="397">
        <f t="shared" ca="1" si="211"/>
        <v>0</v>
      </c>
      <c r="BZ127" s="397">
        <f t="shared" ca="1" si="212"/>
        <v>0</v>
      </c>
      <c r="CA127" s="397">
        <f t="shared" ca="1" si="213"/>
        <v>0</v>
      </c>
      <c r="CB127" s="397">
        <f t="shared" ca="1" si="214"/>
        <v>0</v>
      </c>
      <c r="CC127" s="397">
        <f t="shared" ca="1" si="215"/>
        <v>0</v>
      </c>
      <c r="CD127" s="397">
        <f t="shared" ca="1" si="216"/>
        <v>0</v>
      </c>
      <c r="CE127" s="397">
        <f t="shared" ca="1" si="217"/>
        <v>0</v>
      </c>
      <c r="CF127" s="397">
        <f t="shared" ca="1" si="218"/>
        <v>0</v>
      </c>
      <c r="CG127" s="397">
        <f t="shared" ca="1" si="219"/>
        <v>0</v>
      </c>
      <c r="CH127" s="397">
        <f t="shared" ca="1" si="220"/>
        <v>0</v>
      </c>
      <c r="CI127" s="397">
        <f t="shared" ca="1" si="221"/>
        <v>0</v>
      </c>
      <c r="CJ127" s="397">
        <f t="shared" ca="1" si="222"/>
        <v>0</v>
      </c>
      <c r="CK127" s="397">
        <f t="shared" ca="1" si="223"/>
        <v>0</v>
      </c>
      <c r="CL127" s="397">
        <f t="shared" ca="1" si="224"/>
        <v>0</v>
      </c>
      <c r="CM127" s="397">
        <f t="shared" ca="1" si="225"/>
        <v>0</v>
      </c>
      <c r="CN127" s="397">
        <f t="shared" ca="1" si="226"/>
        <v>0</v>
      </c>
      <c r="CO127" s="397">
        <f t="shared" ca="1" si="227"/>
        <v>0</v>
      </c>
      <c r="CP127" s="397">
        <f t="shared" ca="1" si="228"/>
        <v>0</v>
      </c>
      <c r="CQ127" s="397">
        <f t="shared" ca="1" si="229"/>
        <v>0</v>
      </c>
      <c r="CR127" s="397">
        <f t="shared" ca="1" si="230"/>
        <v>0</v>
      </c>
      <c r="CS127" s="397">
        <f t="shared" ca="1" si="231"/>
        <v>0</v>
      </c>
      <c r="CT127" s="397">
        <f t="shared" ca="1" si="232"/>
        <v>0</v>
      </c>
      <c r="CU127" s="397">
        <f t="shared" ca="1" si="233"/>
        <v>0</v>
      </c>
      <c r="CV127" s="397">
        <f t="shared" ca="1" si="234"/>
        <v>0</v>
      </c>
      <c r="CW127" s="397">
        <f t="shared" ca="1" si="235"/>
        <v>0</v>
      </c>
      <c r="CX127" s="397">
        <f t="shared" ca="1" si="236"/>
        <v>0</v>
      </c>
      <c r="CY127" s="397">
        <f t="shared" ca="1" si="237"/>
        <v>0</v>
      </c>
      <c r="CZ127" s="397">
        <f t="shared" ca="1" si="238"/>
        <v>0</v>
      </c>
      <c r="DA127" s="397">
        <f t="shared" ca="1" si="239"/>
        <v>0</v>
      </c>
      <c r="DB127" s="397">
        <f t="shared" ca="1" si="240"/>
        <v>0</v>
      </c>
      <c r="DC127" s="397">
        <f t="shared" ca="1" si="241"/>
        <v>0</v>
      </c>
      <c r="DD127" s="397">
        <f t="shared" ca="1" si="242"/>
        <v>0</v>
      </c>
      <c r="DE127" s="397">
        <f t="shared" ca="1" si="243"/>
        <v>0</v>
      </c>
      <c r="DF127" s="397">
        <f t="shared" ca="1" si="244"/>
        <v>0</v>
      </c>
      <c r="DG127" s="397">
        <f t="shared" ca="1" si="245"/>
        <v>0</v>
      </c>
      <c r="DH127" s="397">
        <f t="shared" ca="1" si="246"/>
        <v>0</v>
      </c>
      <c r="DJ127" s="399" t="s">
        <v>1771</v>
      </c>
      <c r="DK127" s="399" t="s">
        <v>1772</v>
      </c>
      <c r="DN127" s="84" t="s">
        <v>1121</v>
      </c>
      <c r="DR127" s="40" t="s">
        <v>1544</v>
      </c>
      <c r="DS127" s="11">
        <f t="shared" si="140"/>
        <v>1</v>
      </c>
      <c r="DT127" s="11">
        <f t="shared" si="141"/>
        <v>8</v>
      </c>
      <c r="DU127" s="41">
        <v>1</v>
      </c>
      <c r="DV127" s="40" t="s">
        <v>412</v>
      </c>
      <c r="DW127" s="11">
        <f t="shared" si="142"/>
        <v>2</v>
      </c>
      <c r="DX127" s="11">
        <f t="shared" si="143"/>
        <v>1001</v>
      </c>
      <c r="DY127" s="41">
        <v>2</v>
      </c>
    </row>
    <row r="128" spans="1:129" x14ac:dyDescent="0.35">
      <c r="A128" s="125">
        <v>125</v>
      </c>
      <c r="B128" s="125">
        <v>1</v>
      </c>
      <c r="C128" s="125">
        <v>6</v>
      </c>
      <c r="D128" s="125">
        <v>39</v>
      </c>
      <c r="E128" s="125" t="s">
        <v>1116</v>
      </c>
      <c r="F128" s="84" t="s">
        <v>1124</v>
      </c>
      <c r="G128" s="392" t="s">
        <v>1118</v>
      </c>
      <c r="H128" s="84" t="s">
        <v>1125</v>
      </c>
      <c r="I128" s="392" t="s">
        <v>1120</v>
      </c>
      <c r="K128" s="129">
        <v>37</v>
      </c>
      <c r="M128" s="397">
        <f t="shared" ca="1" si="147"/>
        <v>1</v>
      </c>
      <c r="N128" s="397" t="str">
        <f t="shared" ca="1" si="148"/>
        <v>1|8|20,1|2|50000</v>
      </c>
      <c r="O128" s="397">
        <f t="shared" ca="1" si="149"/>
        <v>0</v>
      </c>
      <c r="P128" s="397">
        <f t="shared" ca="1" si="150"/>
        <v>0</v>
      </c>
      <c r="Q128" s="397">
        <f t="shared" ca="1" si="151"/>
        <v>0</v>
      </c>
      <c r="R128" s="397">
        <f t="shared" ca="1" si="152"/>
        <v>0</v>
      </c>
      <c r="S128" s="397">
        <f t="shared" ca="1" si="153"/>
        <v>0</v>
      </c>
      <c r="T128" s="397">
        <f t="shared" ca="1" si="154"/>
        <v>0</v>
      </c>
      <c r="U128" s="397">
        <f t="shared" ca="1" si="155"/>
        <v>0</v>
      </c>
      <c r="V128" s="397">
        <f t="shared" ca="1" si="156"/>
        <v>0</v>
      </c>
      <c r="W128" s="397">
        <f t="shared" ca="1" si="157"/>
        <v>0</v>
      </c>
      <c r="X128" s="397">
        <f t="shared" ca="1" si="158"/>
        <v>0</v>
      </c>
      <c r="Y128" s="397">
        <f t="shared" ca="1" si="159"/>
        <v>0</v>
      </c>
      <c r="Z128" s="397">
        <f t="shared" ca="1" si="160"/>
        <v>0</v>
      </c>
      <c r="AA128" s="397">
        <f t="shared" ca="1" si="161"/>
        <v>0</v>
      </c>
      <c r="AB128" s="397">
        <f t="shared" ca="1" si="162"/>
        <v>0</v>
      </c>
      <c r="AC128" s="397">
        <f t="shared" ca="1" si="163"/>
        <v>0</v>
      </c>
      <c r="AD128" s="397">
        <f t="shared" ca="1" si="164"/>
        <v>0</v>
      </c>
      <c r="AE128" s="397">
        <f t="shared" ca="1" si="165"/>
        <v>0</v>
      </c>
      <c r="AF128" s="397">
        <f t="shared" ca="1" si="166"/>
        <v>0</v>
      </c>
      <c r="AG128" s="397">
        <f t="shared" ca="1" si="167"/>
        <v>0</v>
      </c>
      <c r="AH128" s="397">
        <f t="shared" ca="1" si="168"/>
        <v>0</v>
      </c>
      <c r="AI128" s="397">
        <f t="shared" ca="1" si="169"/>
        <v>0</v>
      </c>
      <c r="AJ128" s="397">
        <f t="shared" ca="1" si="170"/>
        <v>0</v>
      </c>
      <c r="AK128" s="397">
        <f t="shared" ca="1" si="171"/>
        <v>0</v>
      </c>
      <c r="AL128" s="397">
        <f t="shared" ca="1" si="172"/>
        <v>0</v>
      </c>
      <c r="AM128" s="397">
        <f t="shared" ca="1" si="173"/>
        <v>0</v>
      </c>
      <c r="AN128" s="397">
        <f t="shared" ca="1" si="174"/>
        <v>0</v>
      </c>
      <c r="AO128" s="397">
        <f t="shared" ca="1" si="175"/>
        <v>0</v>
      </c>
      <c r="AP128" s="397">
        <f t="shared" ca="1" si="176"/>
        <v>0</v>
      </c>
      <c r="AQ128" s="397">
        <f t="shared" ca="1" si="177"/>
        <v>0</v>
      </c>
      <c r="AR128" s="397">
        <f t="shared" ca="1" si="178"/>
        <v>0</v>
      </c>
      <c r="AS128" s="397">
        <f t="shared" ca="1" si="179"/>
        <v>0</v>
      </c>
      <c r="AT128" s="397">
        <f t="shared" ca="1" si="180"/>
        <v>0</v>
      </c>
      <c r="AU128" s="397">
        <f t="shared" ca="1" si="181"/>
        <v>0</v>
      </c>
      <c r="AV128" s="397">
        <f t="shared" ca="1" si="182"/>
        <v>0</v>
      </c>
      <c r="AW128" s="397">
        <f t="shared" ca="1" si="183"/>
        <v>0</v>
      </c>
      <c r="AX128" s="397">
        <f t="shared" ca="1" si="184"/>
        <v>0</v>
      </c>
      <c r="AY128" s="397">
        <f t="shared" ca="1" si="185"/>
        <v>0</v>
      </c>
      <c r="AZ128" s="397">
        <f t="shared" ca="1" si="186"/>
        <v>0</v>
      </c>
      <c r="BA128" s="397">
        <f t="shared" ca="1" si="187"/>
        <v>0</v>
      </c>
      <c r="BB128" s="397">
        <f t="shared" ca="1" si="188"/>
        <v>0</v>
      </c>
      <c r="BC128" s="397">
        <f t="shared" ca="1" si="189"/>
        <v>0</v>
      </c>
      <c r="BD128" s="397">
        <f t="shared" ca="1" si="190"/>
        <v>0</v>
      </c>
      <c r="BE128" s="397">
        <f t="shared" ca="1" si="191"/>
        <v>0</v>
      </c>
      <c r="BF128" s="397">
        <f t="shared" ca="1" si="192"/>
        <v>0</v>
      </c>
      <c r="BG128" s="397">
        <f t="shared" ca="1" si="193"/>
        <v>0</v>
      </c>
      <c r="BH128" s="397">
        <f t="shared" ca="1" si="194"/>
        <v>0</v>
      </c>
      <c r="BI128" s="397">
        <f t="shared" ca="1" si="195"/>
        <v>0</v>
      </c>
      <c r="BJ128" s="397">
        <f t="shared" ca="1" si="196"/>
        <v>0</v>
      </c>
      <c r="BK128" s="397">
        <f t="shared" ca="1" si="197"/>
        <v>0</v>
      </c>
      <c r="BL128" s="397">
        <f t="shared" ca="1" si="198"/>
        <v>0</v>
      </c>
      <c r="BM128" s="397">
        <f t="shared" ca="1" si="199"/>
        <v>0</v>
      </c>
      <c r="BN128" s="397">
        <f t="shared" ca="1" si="200"/>
        <v>0</v>
      </c>
      <c r="BO128" s="397">
        <f t="shared" ca="1" si="201"/>
        <v>0</v>
      </c>
      <c r="BP128" s="397">
        <f t="shared" ca="1" si="202"/>
        <v>0</v>
      </c>
      <c r="BQ128" s="397">
        <f t="shared" ca="1" si="203"/>
        <v>0</v>
      </c>
      <c r="BR128" s="397">
        <f t="shared" ca="1" si="204"/>
        <v>0</v>
      </c>
      <c r="BS128" s="397">
        <f t="shared" ca="1" si="205"/>
        <v>0</v>
      </c>
      <c r="BT128" s="397">
        <f t="shared" ca="1" si="206"/>
        <v>0</v>
      </c>
      <c r="BU128" s="397">
        <f t="shared" ca="1" si="207"/>
        <v>0</v>
      </c>
      <c r="BV128" s="397">
        <f t="shared" ca="1" si="208"/>
        <v>0</v>
      </c>
      <c r="BW128" s="397">
        <f t="shared" ca="1" si="209"/>
        <v>0</v>
      </c>
      <c r="BX128" s="397">
        <f t="shared" ca="1" si="210"/>
        <v>0</v>
      </c>
      <c r="BY128" s="397">
        <f t="shared" ca="1" si="211"/>
        <v>0</v>
      </c>
      <c r="BZ128" s="397">
        <f t="shared" ca="1" si="212"/>
        <v>0</v>
      </c>
      <c r="CA128" s="397">
        <f t="shared" ca="1" si="213"/>
        <v>0</v>
      </c>
      <c r="CB128" s="397">
        <f t="shared" ca="1" si="214"/>
        <v>0</v>
      </c>
      <c r="CC128" s="397">
        <f t="shared" ca="1" si="215"/>
        <v>0</v>
      </c>
      <c r="CD128" s="397">
        <f t="shared" ca="1" si="216"/>
        <v>0</v>
      </c>
      <c r="CE128" s="397">
        <f t="shared" ca="1" si="217"/>
        <v>0</v>
      </c>
      <c r="CF128" s="397">
        <f t="shared" ca="1" si="218"/>
        <v>0</v>
      </c>
      <c r="CG128" s="397">
        <f t="shared" ca="1" si="219"/>
        <v>0</v>
      </c>
      <c r="CH128" s="397">
        <f t="shared" ca="1" si="220"/>
        <v>0</v>
      </c>
      <c r="CI128" s="397">
        <f t="shared" ca="1" si="221"/>
        <v>0</v>
      </c>
      <c r="CJ128" s="397">
        <f t="shared" ca="1" si="222"/>
        <v>0</v>
      </c>
      <c r="CK128" s="397">
        <f t="shared" ca="1" si="223"/>
        <v>0</v>
      </c>
      <c r="CL128" s="397">
        <f t="shared" ca="1" si="224"/>
        <v>0</v>
      </c>
      <c r="CM128" s="397">
        <f t="shared" ca="1" si="225"/>
        <v>0</v>
      </c>
      <c r="CN128" s="397">
        <f t="shared" ca="1" si="226"/>
        <v>0</v>
      </c>
      <c r="CO128" s="397">
        <f t="shared" ca="1" si="227"/>
        <v>0</v>
      </c>
      <c r="CP128" s="397">
        <f t="shared" ca="1" si="228"/>
        <v>0</v>
      </c>
      <c r="CQ128" s="397">
        <f t="shared" ca="1" si="229"/>
        <v>0</v>
      </c>
      <c r="CR128" s="397">
        <f t="shared" ca="1" si="230"/>
        <v>0</v>
      </c>
      <c r="CS128" s="397">
        <f t="shared" ca="1" si="231"/>
        <v>0</v>
      </c>
      <c r="CT128" s="397">
        <f t="shared" ca="1" si="232"/>
        <v>0</v>
      </c>
      <c r="CU128" s="397">
        <f t="shared" ca="1" si="233"/>
        <v>0</v>
      </c>
      <c r="CV128" s="397">
        <f t="shared" ca="1" si="234"/>
        <v>0</v>
      </c>
      <c r="CW128" s="397">
        <f t="shared" ca="1" si="235"/>
        <v>0</v>
      </c>
      <c r="CX128" s="397">
        <f t="shared" ca="1" si="236"/>
        <v>0</v>
      </c>
      <c r="CY128" s="397">
        <f t="shared" ca="1" si="237"/>
        <v>0</v>
      </c>
      <c r="CZ128" s="397">
        <f t="shared" ca="1" si="238"/>
        <v>0</v>
      </c>
      <c r="DA128" s="397">
        <f t="shared" ca="1" si="239"/>
        <v>0</v>
      </c>
      <c r="DB128" s="397">
        <f t="shared" ca="1" si="240"/>
        <v>0</v>
      </c>
      <c r="DC128" s="397">
        <f t="shared" ca="1" si="241"/>
        <v>0</v>
      </c>
      <c r="DD128" s="397">
        <f t="shared" ca="1" si="242"/>
        <v>0</v>
      </c>
      <c r="DE128" s="397">
        <f t="shared" ca="1" si="243"/>
        <v>0</v>
      </c>
      <c r="DF128" s="397">
        <f t="shared" ca="1" si="244"/>
        <v>0</v>
      </c>
      <c r="DG128" s="397">
        <f t="shared" ca="1" si="245"/>
        <v>0</v>
      </c>
      <c r="DH128" s="397">
        <f t="shared" ca="1" si="246"/>
        <v>0</v>
      </c>
      <c r="DJ128" s="125" t="str">
        <f t="shared" ref="DJ128:DK128" si="295">DJ126</f>
        <v>MJ</v>
      </c>
      <c r="DK128" s="125" t="str">
        <f t="shared" si="295"/>
        <v>MS</v>
      </c>
      <c r="DN128" s="84" t="s">
        <v>1121</v>
      </c>
      <c r="DR128" s="40" t="s">
        <v>1545</v>
      </c>
      <c r="DS128" s="11">
        <f t="shared" si="140"/>
        <v>1</v>
      </c>
      <c r="DT128" s="11">
        <f t="shared" si="141"/>
        <v>8</v>
      </c>
      <c r="DU128" s="41">
        <v>1</v>
      </c>
      <c r="DV128" s="40" t="s">
        <v>412</v>
      </c>
      <c r="DW128" s="11">
        <f t="shared" si="142"/>
        <v>2</v>
      </c>
      <c r="DX128" s="11">
        <f t="shared" si="143"/>
        <v>1001</v>
      </c>
      <c r="DY128" s="41">
        <v>2</v>
      </c>
    </row>
    <row r="129" spans="1:129" x14ac:dyDescent="0.35">
      <c r="A129" s="125">
        <v>126</v>
      </c>
      <c r="B129" s="125">
        <v>1</v>
      </c>
      <c r="C129" s="125">
        <v>6</v>
      </c>
      <c r="D129" s="125">
        <v>39</v>
      </c>
      <c r="E129" s="125" t="s">
        <v>1116</v>
      </c>
      <c r="F129" s="84" t="s">
        <v>1126</v>
      </c>
      <c r="G129" s="392" t="s">
        <v>1118</v>
      </c>
      <c r="H129" s="84" t="s">
        <v>1127</v>
      </c>
      <c r="I129" s="392" t="s">
        <v>1120</v>
      </c>
      <c r="K129" s="129">
        <v>38</v>
      </c>
      <c r="M129" s="397">
        <f t="shared" ca="1" si="147"/>
        <v>1</v>
      </c>
      <c r="N129" s="397" t="str">
        <f t="shared" ca="1" si="148"/>
        <v>1|8|20,1|1|5</v>
      </c>
      <c r="O129" s="397">
        <f t="shared" ca="1" si="149"/>
        <v>0</v>
      </c>
      <c r="P129" s="397">
        <f t="shared" ca="1" si="150"/>
        <v>0</v>
      </c>
      <c r="Q129" s="397">
        <f t="shared" ca="1" si="151"/>
        <v>0</v>
      </c>
      <c r="R129" s="397">
        <f t="shared" ca="1" si="152"/>
        <v>0</v>
      </c>
      <c r="S129" s="397">
        <f t="shared" ca="1" si="153"/>
        <v>0</v>
      </c>
      <c r="T129" s="397">
        <f t="shared" ca="1" si="154"/>
        <v>0</v>
      </c>
      <c r="U129" s="397">
        <f t="shared" ca="1" si="155"/>
        <v>0</v>
      </c>
      <c r="V129" s="397">
        <f t="shared" ca="1" si="156"/>
        <v>0</v>
      </c>
      <c r="W129" s="397">
        <f t="shared" ca="1" si="157"/>
        <v>0</v>
      </c>
      <c r="X129" s="397">
        <f t="shared" ca="1" si="158"/>
        <v>0</v>
      </c>
      <c r="Y129" s="397">
        <f t="shared" ca="1" si="159"/>
        <v>0</v>
      </c>
      <c r="Z129" s="397">
        <f t="shared" ca="1" si="160"/>
        <v>0</v>
      </c>
      <c r="AA129" s="397">
        <f t="shared" ca="1" si="161"/>
        <v>0</v>
      </c>
      <c r="AB129" s="397">
        <f t="shared" ca="1" si="162"/>
        <v>0</v>
      </c>
      <c r="AC129" s="397">
        <f t="shared" ca="1" si="163"/>
        <v>0</v>
      </c>
      <c r="AD129" s="397">
        <f t="shared" ca="1" si="164"/>
        <v>0</v>
      </c>
      <c r="AE129" s="397">
        <f t="shared" ca="1" si="165"/>
        <v>0</v>
      </c>
      <c r="AF129" s="397">
        <f t="shared" ca="1" si="166"/>
        <v>0</v>
      </c>
      <c r="AG129" s="397">
        <f t="shared" ca="1" si="167"/>
        <v>0</v>
      </c>
      <c r="AH129" s="397">
        <f t="shared" ca="1" si="168"/>
        <v>0</v>
      </c>
      <c r="AI129" s="397">
        <f t="shared" ca="1" si="169"/>
        <v>0</v>
      </c>
      <c r="AJ129" s="397">
        <f t="shared" ca="1" si="170"/>
        <v>0</v>
      </c>
      <c r="AK129" s="397">
        <f t="shared" ca="1" si="171"/>
        <v>0</v>
      </c>
      <c r="AL129" s="397">
        <f t="shared" ca="1" si="172"/>
        <v>0</v>
      </c>
      <c r="AM129" s="397">
        <f t="shared" ca="1" si="173"/>
        <v>0</v>
      </c>
      <c r="AN129" s="397">
        <f t="shared" ca="1" si="174"/>
        <v>0</v>
      </c>
      <c r="AO129" s="397">
        <f t="shared" ca="1" si="175"/>
        <v>0</v>
      </c>
      <c r="AP129" s="397">
        <f t="shared" ca="1" si="176"/>
        <v>0</v>
      </c>
      <c r="AQ129" s="397">
        <f t="shared" ca="1" si="177"/>
        <v>0</v>
      </c>
      <c r="AR129" s="397">
        <f t="shared" ca="1" si="178"/>
        <v>0</v>
      </c>
      <c r="AS129" s="397">
        <f t="shared" ca="1" si="179"/>
        <v>0</v>
      </c>
      <c r="AT129" s="397">
        <f t="shared" ca="1" si="180"/>
        <v>0</v>
      </c>
      <c r="AU129" s="397">
        <f t="shared" ca="1" si="181"/>
        <v>0</v>
      </c>
      <c r="AV129" s="397">
        <f t="shared" ca="1" si="182"/>
        <v>0</v>
      </c>
      <c r="AW129" s="397">
        <f t="shared" ca="1" si="183"/>
        <v>0</v>
      </c>
      <c r="AX129" s="397">
        <f t="shared" ca="1" si="184"/>
        <v>0</v>
      </c>
      <c r="AY129" s="397">
        <f t="shared" ca="1" si="185"/>
        <v>0</v>
      </c>
      <c r="AZ129" s="397">
        <f t="shared" ca="1" si="186"/>
        <v>0</v>
      </c>
      <c r="BA129" s="397">
        <f t="shared" ca="1" si="187"/>
        <v>0</v>
      </c>
      <c r="BB129" s="397">
        <f t="shared" ca="1" si="188"/>
        <v>0</v>
      </c>
      <c r="BC129" s="397">
        <f t="shared" ca="1" si="189"/>
        <v>0</v>
      </c>
      <c r="BD129" s="397">
        <f t="shared" ca="1" si="190"/>
        <v>0</v>
      </c>
      <c r="BE129" s="397">
        <f t="shared" ca="1" si="191"/>
        <v>0</v>
      </c>
      <c r="BF129" s="397">
        <f t="shared" ca="1" si="192"/>
        <v>0</v>
      </c>
      <c r="BG129" s="397">
        <f t="shared" ca="1" si="193"/>
        <v>0</v>
      </c>
      <c r="BH129" s="397">
        <f t="shared" ca="1" si="194"/>
        <v>0</v>
      </c>
      <c r="BI129" s="397">
        <f t="shared" ca="1" si="195"/>
        <v>0</v>
      </c>
      <c r="BJ129" s="397">
        <f t="shared" ca="1" si="196"/>
        <v>0</v>
      </c>
      <c r="BK129" s="397">
        <f t="shared" ca="1" si="197"/>
        <v>0</v>
      </c>
      <c r="BL129" s="397">
        <f t="shared" ca="1" si="198"/>
        <v>0</v>
      </c>
      <c r="BM129" s="397">
        <f t="shared" ca="1" si="199"/>
        <v>0</v>
      </c>
      <c r="BN129" s="397">
        <f t="shared" ca="1" si="200"/>
        <v>0</v>
      </c>
      <c r="BO129" s="397">
        <f t="shared" ca="1" si="201"/>
        <v>0</v>
      </c>
      <c r="BP129" s="397">
        <f t="shared" ca="1" si="202"/>
        <v>0</v>
      </c>
      <c r="BQ129" s="397">
        <f t="shared" ca="1" si="203"/>
        <v>0</v>
      </c>
      <c r="BR129" s="397">
        <f t="shared" ca="1" si="204"/>
        <v>0</v>
      </c>
      <c r="BS129" s="397">
        <f t="shared" ca="1" si="205"/>
        <v>0</v>
      </c>
      <c r="BT129" s="397">
        <f t="shared" ca="1" si="206"/>
        <v>0</v>
      </c>
      <c r="BU129" s="397">
        <f t="shared" ca="1" si="207"/>
        <v>0</v>
      </c>
      <c r="BV129" s="397">
        <f t="shared" ca="1" si="208"/>
        <v>0</v>
      </c>
      <c r="BW129" s="397">
        <f t="shared" ca="1" si="209"/>
        <v>0</v>
      </c>
      <c r="BX129" s="397">
        <f t="shared" ca="1" si="210"/>
        <v>0</v>
      </c>
      <c r="BY129" s="397">
        <f t="shared" ca="1" si="211"/>
        <v>0</v>
      </c>
      <c r="BZ129" s="397">
        <f t="shared" ca="1" si="212"/>
        <v>0</v>
      </c>
      <c r="CA129" s="397">
        <f t="shared" ca="1" si="213"/>
        <v>0</v>
      </c>
      <c r="CB129" s="397">
        <f t="shared" ca="1" si="214"/>
        <v>0</v>
      </c>
      <c r="CC129" s="397">
        <f t="shared" ca="1" si="215"/>
        <v>0</v>
      </c>
      <c r="CD129" s="397">
        <f t="shared" ca="1" si="216"/>
        <v>0</v>
      </c>
      <c r="CE129" s="397">
        <f t="shared" ca="1" si="217"/>
        <v>0</v>
      </c>
      <c r="CF129" s="397">
        <f t="shared" ca="1" si="218"/>
        <v>0</v>
      </c>
      <c r="CG129" s="397">
        <f t="shared" ca="1" si="219"/>
        <v>0</v>
      </c>
      <c r="CH129" s="397">
        <f t="shared" ca="1" si="220"/>
        <v>0</v>
      </c>
      <c r="CI129" s="397">
        <f t="shared" ca="1" si="221"/>
        <v>0</v>
      </c>
      <c r="CJ129" s="397">
        <f t="shared" ca="1" si="222"/>
        <v>0</v>
      </c>
      <c r="CK129" s="397">
        <f t="shared" ca="1" si="223"/>
        <v>0</v>
      </c>
      <c r="CL129" s="397">
        <f t="shared" ca="1" si="224"/>
        <v>0</v>
      </c>
      <c r="CM129" s="397">
        <f t="shared" ca="1" si="225"/>
        <v>0</v>
      </c>
      <c r="CN129" s="397">
        <f t="shared" ca="1" si="226"/>
        <v>0</v>
      </c>
      <c r="CO129" s="397">
        <f t="shared" ca="1" si="227"/>
        <v>0</v>
      </c>
      <c r="CP129" s="397">
        <f t="shared" ca="1" si="228"/>
        <v>0</v>
      </c>
      <c r="CQ129" s="397">
        <f t="shared" ca="1" si="229"/>
        <v>0</v>
      </c>
      <c r="CR129" s="397">
        <f t="shared" ca="1" si="230"/>
        <v>0</v>
      </c>
      <c r="CS129" s="397">
        <f t="shared" ca="1" si="231"/>
        <v>0</v>
      </c>
      <c r="CT129" s="397">
        <f t="shared" ca="1" si="232"/>
        <v>0</v>
      </c>
      <c r="CU129" s="397">
        <f t="shared" ca="1" si="233"/>
        <v>0</v>
      </c>
      <c r="CV129" s="397">
        <f t="shared" ca="1" si="234"/>
        <v>0</v>
      </c>
      <c r="CW129" s="397">
        <f t="shared" ca="1" si="235"/>
        <v>0</v>
      </c>
      <c r="CX129" s="397">
        <f t="shared" ca="1" si="236"/>
        <v>0</v>
      </c>
      <c r="CY129" s="397">
        <f t="shared" ca="1" si="237"/>
        <v>0</v>
      </c>
      <c r="CZ129" s="397">
        <f t="shared" ca="1" si="238"/>
        <v>0</v>
      </c>
      <c r="DA129" s="397">
        <f t="shared" ca="1" si="239"/>
        <v>0</v>
      </c>
      <c r="DB129" s="397">
        <f t="shared" ca="1" si="240"/>
        <v>0</v>
      </c>
      <c r="DC129" s="397">
        <f t="shared" ca="1" si="241"/>
        <v>0</v>
      </c>
      <c r="DD129" s="397">
        <f t="shared" ca="1" si="242"/>
        <v>0</v>
      </c>
      <c r="DE129" s="397">
        <f t="shared" ca="1" si="243"/>
        <v>0</v>
      </c>
      <c r="DF129" s="397">
        <f t="shared" ca="1" si="244"/>
        <v>0</v>
      </c>
      <c r="DG129" s="397">
        <f t="shared" ca="1" si="245"/>
        <v>0</v>
      </c>
      <c r="DH129" s="397">
        <f t="shared" ca="1" si="246"/>
        <v>0</v>
      </c>
      <c r="DJ129" s="125" t="str">
        <f t="shared" ref="DJ129:DK129" si="296">DJ127</f>
        <v>MU</v>
      </c>
      <c r="DK129" s="125" t="str">
        <f t="shared" si="296"/>
        <v>ND</v>
      </c>
      <c r="DN129" s="84" t="s">
        <v>1121</v>
      </c>
      <c r="DR129" s="40" t="s">
        <v>1543</v>
      </c>
      <c r="DS129" s="11">
        <f t="shared" si="140"/>
        <v>1</v>
      </c>
      <c r="DT129" s="11">
        <f t="shared" si="141"/>
        <v>8</v>
      </c>
      <c r="DU129" s="41">
        <v>1</v>
      </c>
      <c r="DV129" s="40" t="s">
        <v>412</v>
      </c>
      <c r="DW129" s="11">
        <f t="shared" si="142"/>
        <v>2</v>
      </c>
      <c r="DX129" s="11">
        <f t="shared" si="143"/>
        <v>1001</v>
      </c>
      <c r="DY129" s="41">
        <v>2</v>
      </c>
    </row>
    <row r="130" spans="1:129" x14ac:dyDescent="0.25">
      <c r="A130" s="125">
        <v>127</v>
      </c>
      <c r="B130" s="125">
        <v>1</v>
      </c>
      <c r="C130" s="125">
        <v>6</v>
      </c>
      <c r="D130" s="125">
        <v>39</v>
      </c>
      <c r="E130" s="125" t="s">
        <v>1116</v>
      </c>
      <c r="F130" s="84" t="s">
        <v>1128</v>
      </c>
      <c r="G130" s="392" t="s">
        <v>1118</v>
      </c>
      <c r="H130" s="84" t="s">
        <v>1129</v>
      </c>
      <c r="I130" s="392" t="s">
        <v>1120</v>
      </c>
      <c r="K130" s="125">
        <v>84</v>
      </c>
      <c r="M130" s="397">
        <f t="shared" ca="1" si="147"/>
        <v>1</v>
      </c>
      <c r="N130" s="397" t="str">
        <f t="shared" ca="1" si="148"/>
        <v>1|8|20,1|2|50000</v>
      </c>
      <c r="O130" s="397">
        <f t="shared" ca="1" si="149"/>
        <v>0</v>
      </c>
      <c r="P130" s="397">
        <f t="shared" ca="1" si="150"/>
        <v>0</v>
      </c>
      <c r="Q130" s="397">
        <f t="shared" ca="1" si="151"/>
        <v>0</v>
      </c>
      <c r="R130" s="397">
        <f t="shared" ca="1" si="152"/>
        <v>0</v>
      </c>
      <c r="S130" s="397">
        <f t="shared" ca="1" si="153"/>
        <v>0</v>
      </c>
      <c r="T130" s="397">
        <f t="shared" ca="1" si="154"/>
        <v>0</v>
      </c>
      <c r="U130" s="397">
        <f t="shared" ca="1" si="155"/>
        <v>0</v>
      </c>
      <c r="V130" s="397">
        <f t="shared" ca="1" si="156"/>
        <v>0</v>
      </c>
      <c r="W130" s="397">
        <f t="shared" ca="1" si="157"/>
        <v>0</v>
      </c>
      <c r="X130" s="397">
        <f t="shared" ca="1" si="158"/>
        <v>0</v>
      </c>
      <c r="Y130" s="397">
        <f t="shared" ca="1" si="159"/>
        <v>0</v>
      </c>
      <c r="Z130" s="397">
        <f t="shared" ca="1" si="160"/>
        <v>0</v>
      </c>
      <c r="AA130" s="397">
        <f t="shared" ca="1" si="161"/>
        <v>0</v>
      </c>
      <c r="AB130" s="397">
        <f t="shared" ca="1" si="162"/>
        <v>0</v>
      </c>
      <c r="AC130" s="397">
        <f t="shared" ca="1" si="163"/>
        <v>0</v>
      </c>
      <c r="AD130" s="397">
        <f t="shared" ca="1" si="164"/>
        <v>0</v>
      </c>
      <c r="AE130" s="397">
        <f t="shared" ca="1" si="165"/>
        <v>0</v>
      </c>
      <c r="AF130" s="397">
        <f t="shared" ca="1" si="166"/>
        <v>0</v>
      </c>
      <c r="AG130" s="397">
        <f t="shared" ca="1" si="167"/>
        <v>0</v>
      </c>
      <c r="AH130" s="397">
        <f t="shared" ca="1" si="168"/>
        <v>0</v>
      </c>
      <c r="AI130" s="397">
        <f t="shared" ca="1" si="169"/>
        <v>0</v>
      </c>
      <c r="AJ130" s="397">
        <f t="shared" ca="1" si="170"/>
        <v>0</v>
      </c>
      <c r="AK130" s="397">
        <f t="shared" ca="1" si="171"/>
        <v>0</v>
      </c>
      <c r="AL130" s="397">
        <f t="shared" ca="1" si="172"/>
        <v>0</v>
      </c>
      <c r="AM130" s="397">
        <f t="shared" ca="1" si="173"/>
        <v>0</v>
      </c>
      <c r="AN130" s="397">
        <f t="shared" ca="1" si="174"/>
        <v>0</v>
      </c>
      <c r="AO130" s="397">
        <f t="shared" ca="1" si="175"/>
        <v>0</v>
      </c>
      <c r="AP130" s="397">
        <f t="shared" ca="1" si="176"/>
        <v>0</v>
      </c>
      <c r="AQ130" s="397">
        <f t="shared" ca="1" si="177"/>
        <v>0</v>
      </c>
      <c r="AR130" s="397">
        <f t="shared" ca="1" si="178"/>
        <v>0</v>
      </c>
      <c r="AS130" s="397">
        <f t="shared" ca="1" si="179"/>
        <v>0</v>
      </c>
      <c r="AT130" s="397">
        <f t="shared" ca="1" si="180"/>
        <v>0</v>
      </c>
      <c r="AU130" s="397">
        <f t="shared" ca="1" si="181"/>
        <v>0</v>
      </c>
      <c r="AV130" s="397">
        <f t="shared" ca="1" si="182"/>
        <v>0</v>
      </c>
      <c r="AW130" s="397">
        <f t="shared" ca="1" si="183"/>
        <v>0</v>
      </c>
      <c r="AX130" s="397">
        <f t="shared" ca="1" si="184"/>
        <v>0</v>
      </c>
      <c r="AY130" s="397">
        <f t="shared" ca="1" si="185"/>
        <v>0</v>
      </c>
      <c r="AZ130" s="397">
        <f t="shared" ca="1" si="186"/>
        <v>0</v>
      </c>
      <c r="BA130" s="397">
        <f t="shared" ca="1" si="187"/>
        <v>0</v>
      </c>
      <c r="BB130" s="397">
        <f t="shared" ca="1" si="188"/>
        <v>0</v>
      </c>
      <c r="BC130" s="397">
        <f t="shared" ca="1" si="189"/>
        <v>0</v>
      </c>
      <c r="BD130" s="397">
        <f t="shared" ca="1" si="190"/>
        <v>0</v>
      </c>
      <c r="BE130" s="397">
        <f t="shared" ca="1" si="191"/>
        <v>0</v>
      </c>
      <c r="BF130" s="397">
        <f t="shared" ca="1" si="192"/>
        <v>0</v>
      </c>
      <c r="BG130" s="397">
        <f t="shared" ca="1" si="193"/>
        <v>0</v>
      </c>
      <c r="BH130" s="397">
        <f t="shared" ca="1" si="194"/>
        <v>0</v>
      </c>
      <c r="BI130" s="397">
        <f t="shared" ca="1" si="195"/>
        <v>0</v>
      </c>
      <c r="BJ130" s="397">
        <f t="shared" ca="1" si="196"/>
        <v>0</v>
      </c>
      <c r="BK130" s="397">
        <f t="shared" ca="1" si="197"/>
        <v>0</v>
      </c>
      <c r="BL130" s="397">
        <f t="shared" ca="1" si="198"/>
        <v>0</v>
      </c>
      <c r="BM130" s="397">
        <f t="shared" ca="1" si="199"/>
        <v>0</v>
      </c>
      <c r="BN130" s="397">
        <f t="shared" ca="1" si="200"/>
        <v>0</v>
      </c>
      <c r="BO130" s="397">
        <f t="shared" ca="1" si="201"/>
        <v>0</v>
      </c>
      <c r="BP130" s="397">
        <f t="shared" ca="1" si="202"/>
        <v>0</v>
      </c>
      <c r="BQ130" s="397">
        <f t="shared" ca="1" si="203"/>
        <v>0</v>
      </c>
      <c r="BR130" s="397">
        <f t="shared" ca="1" si="204"/>
        <v>0</v>
      </c>
      <c r="BS130" s="397">
        <f t="shared" ca="1" si="205"/>
        <v>0</v>
      </c>
      <c r="BT130" s="397">
        <f t="shared" ca="1" si="206"/>
        <v>0</v>
      </c>
      <c r="BU130" s="397">
        <f t="shared" ca="1" si="207"/>
        <v>0</v>
      </c>
      <c r="BV130" s="397">
        <f t="shared" ca="1" si="208"/>
        <v>0</v>
      </c>
      <c r="BW130" s="397">
        <f t="shared" ca="1" si="209"/>
        <v>0</v>
      </c>
      <c r="BX130" s="397">
        <f t="shared" ca="1" si="210"/>
        <v>0</v>
      </c>
      <c r="BY130" s="397">
        <f t="shared" ca="1" si="211"/>
        <v>0</v>
      </c>
      <c r="BZ130" s="397">
        <f t="shared" ca="1" si="212"/>
        <v>0</v>
      </c>
      <c r="CA130" s="397">
        <f t="shared" ca="1" si="213"/>
        <v>0</v>
      </c>
      <c r="CB130" s="397">
        <f t="shared" ca="1" si="214"/>
        <v>0</v>
      </c>
      <c r="CC130" s="397">
        <f t="shared" ca="1" si="215"/>
        <v>0</v>
      </c>
      <c r="CD130" s="397">
        <f t="shared" ca="1" si="216"/>
        <v>0</v>
      </c>
      <c r="CE130" s="397">
        <f t="shared" ca="1" si="217"/>
        <v>0</v>
      </c>
      <c r="CF130" s="397">
        <f t="shared" ca="1" si="218"/>
        <v>0</v>
      </c>
      <c r="CG130" s="397">
        <f t="shared" ca="1" si="219"/>
        <v>0</v>
      </c>
      <c r="CH130" s="397">
        <f t="shared" ca="1" si="220"/>
        <v>0</v>
      </c>
      <c r="CI130" s="397">
        <f t="shared" ca="1" si="221"/>
        <v>0</v>
      </c>
      <c r="CJ130" s="397">
        <f t="shared" ca="1" si="222"/>
        <v>0</v>
      </c>
      <c r="CK130" s="397">
        <f t="shared" ca="1" si="223"/>
        <v>0</v>
      </c>
      <c r="CL130" s="397">
        <f t="shared" ca="1" si="224"/>
        <v>0</v>
      </c>
      <c r="CM130" s="397">
        <f t="shared" ca="1" si="225"/>
        <v>0</v>
      </c>
      <c r="CN130" s="397">
        <f t="shared" ca="1" si="226"/>
        <v>0</v>
      </c>
      <c r="CO130" s="397">
        <f t="shared" ca="1" si="227"/>
        <v>0</v>
      </c>
      <c r="CP130" s="397">
        <f t="shared" ca="1" si="228"/>
        <v>0</v>
      </c>
      <c r="CQ130" s="397">
        <f t="shared" ca="1" si="229"/>
        <v>0</v>
      </c>
      <c r="CR130" s="397">
        <f t="shared" ca="1" si="230"/>
        <v>0</v>
      </c>
      <c r="CS130" s="397">
        <f t="shared" ca="1" si="231"/>
        <v>0</v>
      </c>
      <c r="CT130" s="397">
        <f t="shared" ca="1" si="232"/>
        <v>0</v>
      </c>
      <c r="CU130" s="397">
        <f t="shared" ca="1" si="233"/>
        <v>0</v>
      </c>
      <c r="CV130" s="397">
        <f t="shared" ca="1" si="234"/>
        <v>0</v>
      </c>
      <c r="CW130" s="397">
        <f t="shared" ca="1" si="235"/>
        <v>0</v>
      </c>
      <c r="CX130" s="397">
        <f t="shared" ca="1" si="236"/>
        <v>0</v>
      </c>
      <c r="CY130" s="397">
        <f t="shared" ca="1" si="237"/>
        <v>0</v>
      </c>
      <c r="CZ130" s="397">
        <f t="shared" ca="1" si="238"/>
        <v>0</v>
      </c>
      <c r="DA130" s="397">
        <f t="shared" ca="1" si="239"/>
        <v>0</v>
      </c>
      <c r="DB130" s="397">
        <f t="shared" ca="1" si="240"/>
        <v>0</v>
      </c>
      <c r="DC130" s="397">
        <f t="shared" ca="1" si="241"/>
        <v>0</v>
      </c>
      <c r="DD130" s="397">
        <f t="shared" ca="1" si="242"/>
        <v>0</v>
      </c>
      <c r="DE130" s="397">
        <f t="shared" ca="1" si="243"/>
        <v>0</v>
      </c>
      <c r="DF130" s="397">
        <f t="shared" ca="1" si="244"/>
        <v>0</v>
      </c>
      <c r="DG130" s="397">
        <f t="shared" ca="1" si="245"/>
        <v>0</v>
      </c>
      <c r="DH130" s="397">
        <f t="shared" ca="1" si="246"/>
        <v>0</v>
      </c>
      <c r="DJ130" s="125" t="str">
        <f t="shared" ref="DJ130:DK130" si="297">DJ128</f>
        <v>MJ</v>
      </c>
      <c r="DK130" s="125" t="str">
        <f t="shared" si="297"/>
        <v>MS</v>
      </c>
      <c r="DN130" s="84" t="s">
        <v>1121</v>
      </c>
      <c r="DR130" s="40" t="s">
        <v>1544</v>
      </c>
      <c r="DS130" s="11">
        <f t="shared" si="140"/>
        <v>1</v>
      </c>
      <c r="DT130" s="11">
        <f t="shared" si="141"/>
        <v>8</v>
      </c>
      <c r="DU130" s="41">
        <v>1</v>
      </c>
      <c r="DV130" s="40" t="s">
        <v>412</v>
      </c>
      <c r="DW130" s="11">
        <f t="shared" si="142"/>
        <v>2</v>
      </c>
      <c r="DX130" s="11">
        <f t="shared" si="143"/>
        <v>1001</v>
      </c>
      <c r="DY130" s="41">
        <v>2</v>
      </c>
    </row>
    <row r="131" spans="1:129" x14ac:dyDescent="0.25">
      <c r="A131" s="125">
        <v>128</v>
      </c>
      <c r="B131" s="125">
        <v>1</v>
      </c>
      <c r="C131" s="125">
        <v>6</v>
      </c>
      <c r="D131" s="125">
        <v>39</v>
      </c>
      <c r="E131" s="125" t="s">
        <v>1116</v>
      </c>
      <c r="F131" s="84" t="s">
        <v>1130</v>
      </c>
      <c r="G131" s="392" t="s">
        <v>1118</v>
      </c>
      <c r="H131" s="84" t="s">
        <v>1131</v>
      </c>
      <c r="I131" s="392" t="s">
        <v>1120</v>
      </c>
      <c r="K131" s="125">
        <v>41</v>
      </c>
      <c r="M131" s="397">
        <f t="shared" ca="1" si="147"/>
        <v>1</v>
      </c>
      <c r="N131" s="397" t="str">
        <f t="shared" ca="1" si="148"/>
        <v>1|8|20,1|1|5</v>
      </c>
      <c r="O131" s="397">
        <f t="shared" ca="1" si="149"/>
        <v>0</v>
      </c>
      <c r="P131" s="397">
        <f t="shared" ca="1" si="150"/>
        <v>0</v>
      </c>
      <c r="Q131" s="397">
        <f t="shared" ca="1" si="151"/>
        <v>0</v>
      </c>
      <c r="R131" s="397">
        <f t="shared" ca="1" si="152"/>
        <v>0</v>
      </c>
      <c r="S131" s="397">
        <f t="shared" ca="1" si="153"/>
        <v>0</v>
      </c>
      <c r="T131" s="397">
        <f t="shared" ca="1" si="154"/>
        <v>0</v>
      </c>
      <c r="U131" s="397">
        <f t="shared" ca="1" si="155"/>
        <v>0</v>
      </c>
      <c r="V131" s="397">
        <f t="shared" ca="1" si="156"/>
        <v>0</v>
      </c>
      <c r="W131" s="397">
        <f t="shared" ca="1" si="157"/>
        <v>0</v>
      </c>
      <c r="X131" s="397">
        <f t="shared" ca="1" si="158"/>
        <v>0</v>
      </c>
      <c r="Y131" s="397">
        <f t="shared" ca="1" si="159"/>
        <v>0</v>
      </c>
      <c r="Z131" s="397">
        <f t="shared" ca="1" si="160"/>
        <v>0</v>
      </c>
      <c r="AA131" s="397">
        <f t="shared" ca="1" si="161"/>
        <v>0</v>
      </c>
      <c r="AB131" s="397">
        <f t="shared" ca="1" si="162"/>
        <v>0</v>
      </c>
      <c r="AC131" s="397">
        <f t="shared" ca="1" si="163"/>
        <v>0</v>
      </c>
      <c r="AD131" s="397">
        <f t="shared" ca="1" si="164"/>
        <v>0</v>
      </c>
      <c r="AE131" s="397">
        <f t="shared" ca="1" si="165"/>
        <v>0</v>
      </c>
      <c r="AF131" s="397">
        <f t="shared" ca="1" si="166"/>
        <v>0</v>
      </c>
      <c r="AG131" s="397">
        <f t="shared" ca="1" si="167"/>
        <v>0</v>
      </c>
      <c r="AH131" s="397">
        <f t="shared" ca="1" si="168"/>
        <v>0</v>
      </c>
      <c r="AI131" s="397">
        <f t="shared" ca="1" si="169"/>
        <v>0</v>
      </c>
      <c r="AJ131" s="397">
        <f t="shared" ca="1" si="170"/>
        <v>0</v>
      </c>
      <c r="AK131" s="397">
        <f t="shared" ca="1" si="171"/>
        <v>0</v>
      </c>
      <c r="AL131" s="397">
        <f t="shared" ca="1" si="172"/>
        <v>0</v>
      </c>
      <c r="AM131" s="397">
        <f t="shared" ca="1" si="173"/>
        <v>0</v>
      </c>
      <c r="AN131" s="397">
        <f t="shared" ca="1" si="174"/>
        <v>0</v>
      </c>
      <c r="AO131" s="397">
        <f t="shared" ca="1" si="175"/>
        <v>0</v>
      </c>
      <c r="AP131" s="397">
        <f t="shared" ca="1" si="176"/>
        <v>0</v>
      </c>
      <c r="AQ131" s="397">
        <f t="shared" ca="1" si="177"/>
        <v>0</v>
      </c>
      <c r="AR131" s="397">
        <f t="shared" ca="1" si="178"/>
        <v>0</v>
      </c>
      <c r="AS131" s="397">
        <f t="shared" ca="1" si="179"/>
        <v>0</v>
      </c>
      <c r="AT131" s="397">
        <f t="shared" ca="1" si="180"/>
        <v>0</v>
      </c>
      <c r="AU131" s="397">
        <f t="shared" ca="1" si="181"/>
        <v>0</v>
      </c>
      <c r="AV131" s="397">
        <f t="shared" ca="1" si="182"/>
        <v>0</v>
      </c>
      <c r="AW131" s="397">
        <f t="shared" ca="1" si="183"/>
        <v>0</v>
      </c>
      <c r="AX131" s="397">
        <f t="shared" ca="1" si="184"/>
        <v>0</v>
      </c>
      <c r="AY131" s="397">
        <f t="shared" ca="1" si="185"/>
        <v>0</v>
      </c>
      <c r="AZ131" s="397">
        <f t="shared" ca="1" si="186"/>
        <v>0</v>
      </c>
      <c r="BA131" s="397">
        <f t="shared" ca="1" si="187"/>
        <v>0</v>
      </c>
      <c r="BB131" s="397">
        <f t="shared" ca="1" si="188"/>
        <v>0</v>
      </c>
      <c r="BC131" s="397">
        <f t="shared" ca="1" si="189"/>
        <v>0</v>
      </c>
      <c r="BD131" s="397">
        <f t="shared" ca="1" si="190"/>
        <v>0</v>
      </c>
      <c r="BE131" s="397">
        <f t="shared" ca="1" si="191"/>
        <v>0</v>
      </c>
      <c r="BF131" s="397">
        <f t="shared" ca="1" si="192"/>
        <v>0</v>
      </c>
      <c r="BG131" s="397">
        <f t="shared" ca="1" si="193"/>
        <v>0</v>
      </c>
      <c r="BH131" s="397">
        <f t="shared" ca="1" si="194"/>
        <v>0</v>
      </c>
      <c r="BI131" s="397">
        <f t="shared" ca="1" si="195"/>
        <v>0</v>
      </c>
      <c r="BJ131" s="397">
        <f t="shared" ca="1" si="196"/>
        <v>0</v>
      </c>
      <c r="BK131" s="397">
        <f t="shared" ca="1" si="197"/>
        <v>0</v>
      </c>
      <c r="BL131" s="397">
        <f t="shared" ca="1" si="198"/>
        <v>0</v>
      </c>
      <c r="BM131" s="397">
        <f t="shared" ca="1" si="199"/>
        <v>0</v>
      </c>
      <c r="BN131" s="397">
        <f t="shared" ca="1" si="200"/>
        <v>0</v>
      </c>
      <c r="BO131" s="397">
        <f t="shared" ca="1" si="201"/>
        <v>0</v>
      </c>
      <c r="BP131" s="397">
        <f t="shared" ca="1" si="202"/>
        <v>0</v>
      </c>
      <c r="BQ131" s="397">
        <f t="shared" ca="1" si="203"/>
        <v>0</v>
      </c>
      <c r="BR131" s="397">
        <f t="shared" ca="1" si="204"/>
        <v>0</v>
      </c>
      <c r="BS131" s="397">
        <f t="shared" ca="1" si="205"/>
        <v>0</v>
      </c>
      <c r="BT131" s="397">
        <f t="shared" ca="1" si="206"/>
        <v>0</v>
      </c>
      <c r="BU131" s="397">
        <f t="shared" ca="1" si="207"/>
        <v>0</v>
      </c>
      <c r="BV131" s="397">
        <f t="shared" ca="1" si="208"/>
        <v>0</v>
      </c>
      <c r="BW131" s="397">
        <f t="shared" ca="1" si="209"/>
        <v>0</v>
      </c>
      <c r="BX131" s="397">
        <f t="shared" ca="1" si="210"/>
        <v>0</v>
      </c>
      <c r="BY131" s="397">
        <f t="shared" ca="1" si="211"/>
        <v>0</v>
      </c>
      <c r="BZ131" s="397">
        <f t="shared" ca="1" si="212"/>
        <v>0</v>
      </c>
      <c r="CA131" s="397">
        <f t="shared" ca="1" si="213"/>
        <v>0</v>
      </c>
      <c r="CB131" s="397">
        <f t="shared" ca="1" si="214"/>
        <v>0</v>
      </c>
      <c r="CC131" s="397">
        <f t="shared" ca="1" si="215"/>
        <v>0</v>
      </c>
      <c r="CD131" s="397">
        <f t="shared" ca="1" si="216"/>
        <v>0</v>
      </c>
      <c r="CE131" s="397">
        <f t="shared" ca="1" si="217"/>
        <v>0</v>
      </c>
      <c r="CF131" s="397">
        <f t="shared" ca="1" si="218"/>
        <v>0</v>
      </c>
      <c r="CG131" s="397">
        <f t="shared" ca="1" si="219"/>
        <v>0</v>
      </c>
      <c r="CH131" s="397">
        <f t="shared" ca="1" si="220"/>
        <v>0</v>
      </c>
      <c r="CI131" s="397">
        <f t="shared" ca="1" si="221"/>
        <v>0</v>
      </c>
      <c r="CJ131" s="397">
        <f t="shared" ca="1" si="222"/>
        <v>0</v>
      </c>
      <c r="CK131" s="397">
        <f t="shared" ca="1" si="223"/>
        <v>0</v>
      </c>
      <c r="CL131" s="397">
        <f t="shared" ca="1" si="224"/>
        <v>0</v>
      </c>
      <c r="CM131" s="397">
        <f t="shared" ca="1" si="225"/>
        <v>0</v>
      </c>
      <c r="CN131" s="397">
        <f t="shared" ca="1" si="226"/>
        <v>0</v>
      </c>
      <c r="CO131" s="397">
        <f t="shared" ca="1" si="227"/>
        <v>0</v>
      </c>
      <c r="CP131" s="397">
        <f t="shared" ca="1" si="228"/>
        <v>0</v>
      </c>
      <c r="CQ131" s="397">
        <f t="shared" ca="1" si="229"/>
        <v>0</v>
      </c>
      <c r="CR131" s="397">
        <f t="shared" ca="1" si="230"/>
        <v>0</v>
      </c>
      <c r="CS131" s="397">
        <f t="shared" ca="1" si="231"/>
        <v>0</v>
      </c>
      <c r="CT131" s="397">
        <f t="shared" ca="1" si="232"/>
        <v>0</v>
      </c>
      <c r="CU131" s="397">
        <f t="shared" ca="1" si="233"/>
        <v>0</v>
      </c>
      <c r="CV131" s="397">
        <f t="shared" ca="1" si="234"/>
        <v>0</v>
      </c>
      <c r="CW131" s="397">
        <f t="shared" ca="1" si="235"/>
        <v>0</v>
      </c>
      <c r="CX131" s="397">
        <f t="shared" ca="1" si="236"/>
        <v>0</v>
      </c>
      <c r="CY131" s="397">
        <f t="shared" ca="1" si="237"/>
        <v>0</v>
      </c>
      <c r="CZ131" s="397">
        <f t="shared" ca="1" si="238"/>
        <v>0</v>
      </c>
      <c r="DA131" s="397">
        <f t="shared" ca="1" si="239"/>
        <v>0</v>
      </c>
      <c r="DB131" s="397">
        <f t="shared" ca="1" si="240"/>
        <v>0</v>
      </c>
      <c r="DC131" s="397">
        <f t="shared" ca="1" si="241"/>
        <v>0</v>
      </c>
      <c r="DD131" s="397">
        <f t="shared" ca="1" si="242"/>
        <v>0</v>
      </c>
      <c r="DE131" s="397">
        <f t="shared" ca="1" si="243"/>
        <v>0</v>
      </c>
      <c r="DF131" s="397">
        <f t="shared" ca="1" si="244"/>
        <v>0</v>
      </c>
      <c r="DG131" s="397">
        <f t="shared" ca="1" si="245"/>
        <v>0</v>
      </c>
      <c r="DH131" s="397">
        <f t="shared" ca="1" si="246"/>
        <v>0</v>
      </c>
      <c r="DJ131" s="125" t="str">
        <f t="shared" ref="DJ131:DK131" si="298">DJ129</f>
        <v>MU</v>
      </c>
      <c r="DK131" s="125" t="str">
        <f t="shared" si="298"/>
        <v>ND</v>
      </c>
      <c r="DN131" s="84" t="s">
        <v>1121</v>
      </c>
      <c r="DR131" s="40" t="s">
        <v>1545</v>
      </c>
      <c r="DS131" s="11">
        <f t="shared" si="140"/>
        <v>1</v>
      </c>
      <c r="DT131" s="11">
        <f t="shared" si="141"/>
        <v>8</v>
      </c>
      <c r="DU131" s="41">
        <v>1</v>
      </c>
      <c r="DV131" s="40" t="s">
        <v>412</v>
      </c>
      <c r="DW131" s="11">
        <f t="shared" si="142"/>
        <v>2</v>
      </c>
      <c r="DX131" s="11">
        <f t="shared" si="143"/>
        <v>1001</v>
      </c>
      <c r="DY131" s="41">
        <v>2</v>
      </c>
    </row>
    <row r="132" spans="1:129" x14ac:dyDescent="0.25">
      <c r="A132" s="125">
        <v>129</v>
      </c>
      <c r="B132" s="125">
        <v>1</v>
      </c>
      <c r="C132" s="125">
        <v>6</v>
      </c>
      <c r="D132" s="125">
        <v>39</v>
      </c>
      <c r="E132" s="125" t="s">
        <v>1116</v>
      </c>
      <c r="F132" s="84" t="s">
        <v>1132</v>
      </c>
      <c r="G132" s="392" t="s">
        <v>1118</v>
      </c>
      <c r="H132" s="84" t="s">
        <v>1133</v>
      </c>
      <c r="I132" s="392" t="s">
        <v>1120</v>
      </c>
      <c r="K132" s="125">
        <v>42</v>
      </c>
      <c r="M132" s="397">
        <f t="shared" ca="1" si="147"/>
        <v>1</v>
      </c>
      <c r="N132" s="397" t="str">
        <f t="shared" ca="1" si="148"/>
        <v>1|8|20,1|2|50000</v>
      </c>
      <c r="O132" s="397">
        <f t="shared" ca="1" si="149"/>
        <v>0</v>
      </c>
      <c r="P132" s="397">
        <f t="shared" ca="1" si="150"/>
        <v>0</v>
      </c>
      <c r="Q132" s="397">
        <f t="shared" ca="1" si="151"/>
        <v>0</v>
      </c>
      <c r="R132" s="397">
        <f t="shared" ca="1" si="152"/>
        <v>0</v>
      </c>
      <c r="S132" s="397">
        <f t="shared" ca="1" si="153"/>
        <v>0</v>
      </c>
      <c r="T132" s="397">
        <f t="shared" ca="1" si="154"/>
        <v>0</v>
      </c>
      <c r="U132" s="397">
        <f t="shared" ca="1" si="155"/>
        <v>0</v>
      </c>
      <c r="V132" s="397">
        <f t="shared" ca="1" si="156"/>
        <v>0</v>
      </c>
      <c r="W132" s="397">
        <f t="shared" ca="1" si="157"/>
        <v>0</v>
      </c>
      <c r="X132" s="397">
        <f t="shared" ca="1" si="158"/>
        <v>0</v>
      </c>
      <c r="Y132" s="397">
        <f t="shared" ca="1" si="159"/>
        <v>0</v>
      </c>
      <c r="Z132" s="397">
        <f t="shared" ca="1" si="160"/>
        <v>0</v>
      </c>
      <c r="AA132" s="397">
        <f t="shared" ca="1" si="161"/>
        <v>0</v>
      </c>
      <c r="AB132" s="397">
        <f t="shared" ca="1" si="162"/>
        <v>0</v>
      </c>
      <c r="AC132" s="397">
        <f t="shared" ca="1" si="163"/>
        <v>0</v>
      </c>
      <c r="AD132" s="397">
        <f t="shared" ca="1" si="164"/>
        <v>0</v>
      </c>
      <c r="AE132" s="397">
        <f t="shared" ca="1" si="165"/>
        <v>0</v>
      </c>
      <c r="AF132" s="397">
        <f t="shared" ca="1" si="166"/>
        <v>0</v>
      </c>
      <c r="AG132" s="397">
        <f t="shared" ca="1" si="167"/>
        <v>0</v>
      </c>
      <c r="AH132" s="397">
        <f t="shared" ca="1" si="168"/>
        <v>0</v>
      </c>
      <c r="AI132" s="397">
        <f t="shared" ca="1" si="169"/>
        <v>0</v>
      </c>
      <c r="AJ132" s="397">
        <f t="shared" ca="1" si="170"/>
        <v>0</v>
      </c>
      <c r="AK132" s="397">
        <f t="shared" ca="1" si="171"/>
        <v>0</v>
      </c>
      <c r="AL132" s="397">
        <f t="shared" ca="1" si="172"/>
        <v>0</v>
      </c>
      <c r="AM132" s="397">
        <f t="shared" ca="1" si="173"/>
        <v>0</v>
      </c>
      <c r="AN132" s="397">
        <f t="shared" ca="1" si="174"/>
        <v>0</v>
      </c>
      <c r="AO132" s="397">
        <f t="shared" ca="1" si="175"/>
        <v>0</v>
      </c>
      <c r="AP132" s="397">
        <f t="shared" ca="1" si="176"/>
        <v>0</v>
      </c>
      <c r="AQ132" s="397">
        <f t="shared" ca="1" si="177"/>
        <v>0</v>
      </c>
      <c r="AR132" s="397">
        <f t="shared" ca="1" si="178"/>
        <v>0</v>
      </c>
      <c r="AS132" s="397">
        <f t="shared" ca="1" si="179"/>
        <v>0</v>
      </c>
      <c r="AT132" s="397">
        <f t="shared" ca="1" si="180"/>
        <v>0</v>
      </c>
      <c r="AU132" s="397">
        <f t="shared" ca="1" si="181"/>
        <v>0</v>
      </c>
      <c r="AV132" s="397">
        <f t="shared" ca="1" si="182"/>
        <v>0</v>
      </c>
      <c r="AW132" s="397">
        <f t="shared" ca="1" si="183"/>
        <v>0</v>
      </c>
      <c r="AX132" s="397">
        <f t="shared" ca="1" si="184"/>
        <v>0</v>
      </c>
      <c r="AY132" s="397">
        <f t="shared" ca="1" si="185"/>
        <v>0</v>
      </c>
      <c r="AZ132" s="397">
        <f t="shared" ca="1" si="186"/>
        <v>0</v>
      </c>
      <c r="BA132" s="397">
        <f t="shared" ca="1" si="187"/>
        <v>0</v>
      </c>
      <c r="BB132" s="397">
        <f t="shared" ca="1" si="188"/>
        <v>0</v>
      </c>
      <c r="BC132" s="397">
        <f t="shared" ca="1" si="189"/>
        <v>0</v>
      </c>
      <c r="BD132" s="397">
        <f t="shared" ca="1" si="190"/>
        <v>0</v>
      </c>
      <c r="BE132" s="397">
        <f t="shared" ca="1" si="191"/>
        <v>0</v>
      </c>
      <c r="BF132" s="397">
        <f t="shared" ca="1" si="192"/>
        <v>0</v>
      </c>
      <c r="BG132" s="397">
        <f t="shared" ca="1" si="193"/>
        <v>0</v>
      </c>
      <c r="BH132" s="397">
        <f t="shared" ca="1" si="194"/>
        <v>0</v>
      </c>
      <c r="BI132" s="397">
        <f t="shared" ca="1" si="195"/>
        <v>0</v>
      </c>
      <c r="BJ132" s="397">
        <f t="shared" ca="1" si="196"/>
        <v>0</v>
      </c>
      <c r="BK132" s="397">
        <f t="shared" ca="1" si="197"/>
        <v>0</v>
      </c>
      <c r="BL132" s="397">
        <f t="shared" ca="1" si="198"/>
        <v>0</v>
      </c>
      <c r="BM132" s="397">
        <f t="shared" ca="1" si="199"/>
        <v>0</v>
      </c>
      <c r="BN132" s="397">
        <f t="shared" ca="1" si="200"/>
        <v>0</v>
      </c>
      <c r="BO132" s="397">
        <f t="shared" ca="1" si="201"/>
        <v>0</v>
      </c>
      <c r="BP132" s="397">
        <f t="shared" ca="1" si="202"/>
        <v>0</v>
      </c>
      <c r="BQ132" s="397">
        <f t="shared" ca="1" si="203"/>
        <v>0</v>
      </c>
      <c r="BR132" s="397">
        <f t="shared" ca="1" si="204"/>
        <v>0</v>
      </c>
      <c r="BS132" s="397">
        <f t="shared" ca="1" si="205"/>
        <v>0</v>
      </c>
      <c r="BT132" s="397">
        <f t="shared" ca="1" si="206"/>
        <v>0</v>
      </c>
      <c r="BU132" s="397">
        <f t="shared" ca="1" si="207"/>
        <v>0</v>
      </c>
      <c r="BV132" s="397">
        <f t="shared" ca="1" si="208"/>
        <v>0</v>
      </c>
      <c r="BW132" s="397">
        <f t="shared" ca="1" si="209"/>
        <v>0</v>
      </c>
      <c r="BX132" s="397">
        <f t="shared" ca="1" si="210"/>
        <v>0</v>
      </c>
      <c r="BY132" s="397">
        <f t="shared" ca="1" si="211"/>
        <v>0</v>
      </c>
      <c r="BZ132" s="397">
        <f t="shared" ca="1" si="212"/>
        <v>0</v>
      </c>
      <c r="CA132" s="397">
        <f t="shared" ca="1" si="213"/>
        <v>0</v>
      </c>
      <c r="CB132" s="397">
        <f t="shared" ca="1" si="214"/>
        <v>0</v>
      </c>
      <c r="CC132" s="397">
        <f t="shared" ca="1" si="215"/>
        <v>0</v>
      </c>
      <c r="CD132" s="397">
        <f t="shared" ca="1" si="216"/>
        <v>0</v>
      </c>
      <c r="CE132" s="397">
        <f t="shared" ca="1" si="217"/>
        <v>0</v>
      </c>
      <c r="CF132" s="397">
        <f t="shared" ca="1" si="218"/>
        <v>0</v>
      </c>
      <c r="CG132" s="397">
        <f t="shared" ca="1" si="219"/>
        <v>0</v>
      </c>
      <c r="CH132" s="397">
        <f t="shared" ca="1" si="220"/>
        <v>0</v>
      </c>
      <c r="CI132" s="397">
        <f t="shared" ca="1" si="221"/>
        <v>0</v>
      </c>
      <c r="CJ132" s="397">
        <f t="shared" ca="1" si="222"/>
        <v>0</v>
      </c>
      <c r="CK132" s="397">
        <f t="shared" ca="1" si="223"/>
        <v>0</v>
      </c>
      <c r="CL132" s="397">
        <f t="shared" ca="1" si="224"/>
        <v>0</v>
      </c>
      <c r="CM132" s="397">
        <f t="shared" ca="1" si="225"/>
        <v>0</v>
      </c>
      <c r="CN132" s="397">
        <f t="shared" ca="1" si="226"/>
        <v>0</v>
      </c>
      <c r="CO132" s="397">
        <f t="shared" ca="1" si="227"/>
        <v>0</v>
      </c>
      <c r="CP132" s="397">
        <f t="shared" ca="1" si="228"/>
        <v>0</v>
      </c>
      <c r="CQ132" s="397">
        <f t="shared" ca="1" si="229"/>
        <v>0</v>
      </c>
      <c r="CR132" s="397">
        <f t="shared" ca="1" si="230"/>
        <v>0</v>
      </c>
      <c r="CS132" s="397">
        <f t="shared" ca="1" si="231"/>
        <v>0</v>
      </c>
      <c r="CT132" s="397">
        <f t="shared" ca="1" si="232"/>
        <v>0</v>
      </c>
      <c r="CU132" s="397">
        <f t="shared" ca="1" si="233"/>
        <v>0</v>
      </c>
      <c r="CV132" s="397">
        <f t="shared" ca="1" si="234"/>
        <v>0</v>
      </c>
      <c r="CW132" s="397">
        <f t="shared" ca="1" si="235"/>
        <v>0</v>
      </c>
      <c r="CX132" s="397">
        <f t="shared" ca="1" si="236"/>
        <v>0</v>
      </c>
      <c r="CY132" s="397">
        <f t="shared" ca="1" si="237"/>
        <v>0</v>
      </c>
      <c r="CZ132" s="397">
        <f t="shared" ca="1" si="238"/>
        <v>0</v>
      </c>
      <c r="DA132" s="397">
        <f t="shared" ca="1" si="239"/>
        <v>0</v>
      </c>
      <c r="DB132" s="397">
        <f t="shared" ca="1" si="240"/>
        <v>0</v>
      </c>
      <c r="DC132" s="397">
        <f t="shared" ca="1" si="241"/>
        <v>0</v>
      </c>
      <c r="DD132" s="397">
        <f t="shared" ca="1" si="242"/>
        <v>0</v>
      </c>
      <c r="DE132" s="397">
        <f t="shared" ca="1" si="243"/>
        <v>0</v>
      </c>
      <c r="DF132" s="397">
        <f t="shared" ca="1" si="244"/>
        <v>0</v>
      </c>
      <c r="DG132" s="397">
        <f t="shared" ca="1" si="245"/>
        <v>0</v>
      </c>
      <c r="DH132" s="397">
        <f t="shared" ca="1" si="246"/>
        <v>0</v>
      </c>
      <c r="DJ132" s="125" t="str">
        <f t="shared" ref="DJ132:DK132" si="299">DJ130</f>
        <v>MJ</v>
      </c>
      <c r="DK132" s="125" t="str">
        <f t="shared" si="299"/>
        <v>MS</v>
      </c>
      <c r="DN132" s="84" t="s">
        <v>1121</v>
      </c>
      <c r="DR132" s="40" t="s">
        <v>1543</v>
      </c>
      <c r="DS132" s="11">
        <f t="shared" si="140"/>
        <v>1</v>
      </c>
      <c r="DT132" s="11">
        <f t="shared" si="141"/>
        <v>8</v>
      </c>
      <c r="DU132" s="41">
        <v>1</v>
      </c>
      <c r="DV132" s="40" t="s">
        <v>412</v>
      </c>
      <c r="DW132" s="11">
        <f t="shared" si="142"/>
        <v>2</v>
      </c>
      <c r="DX132" s="11">
        <f t="shared" si="143"/>
        <v>1001</v>
      </c>
      <c r="DY132" s="41">
        <v>2</v>
      </c>
    </row>
    <row r="133" spans="1:129" x14ac:dyDescent="0.25">
      <c r="A133" s="125">
        <v>130</v>
      </c>
      <c r="B133" s="125">
        <v>1</v>
      </c>
      <c r="C133" s="125">
        <v>6</v>
      </c>
      <c r="D133" s="125">
        <v>39</v>
      </c>
      <c r="E133" s="125" t="s">
        <v>1116</v>
      </c>
      <c r="F133" s="84" t="s">
        <v>1134</v>
      </c>
      <c r="G133" s="392" t="s">
        <v>1118</v>
      </c>
      <c r="H133" s="84" t="s">
        <v>1135</v>
      </c>
      <c r="I133" s="392" t="s">
        <v>1120</v>
      </c>
      <c r="K133" s="125">
        <v>43</v>
      </c>
      <c r="M133" s="397">
        <f t="shared" ca="1" si="147"/>
        <v>1</v>
      </c>
      <c r="N133" s="397" t="str">
        <f t="shared" ca="1" si="148"/>
        <v>1|8|20,1|1|5</v>
      </c>
      <c r="O133" s="397">
        <f t="shared" ca="1" si="149"/>
        <v>0</v>
      </c>
      <c r="P133" s="397">
        <f t="shared" ca="1" si="150"/>
        <v>0</v>
      </c>
      <c r="Q133" s="397">
        <f t="shared" ca="1" si="151"/>
        <v>0</v>
      </c>
      <c r="R133" s="397">
        <f t="shared" ca="1" si="152"/>
        <v>0</v>
      </c>
      <c r="S133" s="397">
        <f t="shared" ca="1" si="153"/>
        <v>0</v>
      </c>
      <c r="T133" s="397">
        <f t="shared" ca="1" si="154"/>
        <v>0</v>
      </c>
      <c r="U133" s="397">
        <f t="shared" ca="1" si="155"/>
        <v>0</v>
      </c>
      <c r="V133" s="397">
        <f t="shared" ca="1" si="156"/>
        <v>0</v>
      </c>
      <c r="W133" s="397">
        <f t="shared" ca="1" si="157"/>
        <v>0</v>
      </c>
      <c r="X133" s="397">
        <f t="shared" ca="1" si="158"/>
        <v>0</v>
      </c>
      <c r="Y133" s="397">
        <f t="shared" ca="1" si="159"/>
        <v>0</v>
      </c>
      <c r="Z133" s="397">
        <f t="shared" ca="1" si="160"/>
        <v>0</v>
      </c>
      <c r="AA133" s="397">
        <f t="shared" ca="1" si="161"/>
        <v>0</v>
      </c>
      <c r="AB133" s="397">
        <f t="shared" ca="1" si="162"/>
        <v>0</v>
      </c>
      <c r="AC133" s="397">
        <f t="shared" ca="1" si="163"/>
        <v>0</v>
      </c>
      <c r="AD133" s="397">
        <f t="shared" ca="1" si="164"/>
        <v>0</v>
      </c>
      <c r="AE133" s="397">
        <f t="shared" ca="1" si="165"/>
        <v>0</v>
      </c>
      <c r="AF133" s="397">
        <f t="shared" ca="1" si="166"/>
        <v>0</v>
      </c>
      <c r="AG133" s="397">
        <f t="shared" ca="1" si="167"/>
        <v>0</v>
      </c>
      <c r="AH133" s="397">
        <f t="shared" ca="1" si="168"/>
        <v>0</v>
      </c>
      <c r="AI133" s="397">
        <f t="shared" ca="1" si="169"/>
        <v>0</v>
      </c>
      <c r="AJ133" s="397">
        <f t="shared" ca="1" si="170"/>
        <v>0</v>
      </c>
      <c r="AK133" s="397">
        <f t="shared" ca="1" si="171"/>
        <v>0</v>
      </c>
      <c r="AL133" s="397">
        <f t="shared" ca="1" si="172"/>
        <v>0</v>
      </c>
      <c r="AM133" s="397">
        <f t="shared" ca="1" si="173"/>
        <v>0</v>
      </c>
      <c r="AN133" s="397">
        <f t="shared" ca="1" si="174"/>
        <v>0</v>
      </c>
      <c r="AO133" s="397">
        <f t="shared" ca="1" si="175"/>
        <v>0</v>
      </c>
      <c r="AP133" s="397">
        <f t="shared" ca="1" si="176"/>
        <v>0</v>
      </c>
      <c r="AQ133" s="397">
        <f t="shared" ca="1" si="177"/>
        <v>0</v>
      </c>
      <c r="AR133" s="397">
        <f t="shared" ca="1" si="178"/>
        <v>0</v>
      </c>
      <c r="AS133" s="397">
        <f t="shared" ca="1" si="179"/>
        <v>0</v>
      </c>
      <c r="AT133" s="397">
        <f t="shared" ca="1" si="180"/>
        <v>0</v>
      </c>
      <c r="AU133" s="397">
        <f t="shared" ca="1" si="181"/>
        <v>0</v>
      </c>
      <c r="AV133" s="397">
        <f t="shared" ca="1" si="182"/>
        <v>0</v>
      </c>
      <c r="AW133" s="397">
        <f t="shared" ca="1" si="183"/>
        <v>0</v>
      </c>
      <c r="AX133" s="397">
        <f t="shared" ca="1" si="184"/>
        <v>0</v>
      </c>
      <c r="AY133" s="397">
        <f t="shared" ca="1" si="185"/>
        <v>0</v>
      </c>
      <c r="AZ133" s="397">
        <f t="shared" ca="1" si="186"/>
        <v>0</v>
      </c>
      <c r="BA133" s="397">
        <f t="shared" ca="1" si="187"/>
        <v>0</v>
      </c>
      <c r="BB133" s="397">
        <f t="shared" ca="1" si="188"/>
        <v>0</v>
      </c>
      <c r="BC133" s="397">
        <f t="shared" ca="1" si="189"/>
        <v>0</v>
      </c>
      <c r="BD133" s="397">
        <f t="shared" ca="1" si="190"/>
        <v>0</v>
      </c>
      <c r="BE133" s="397">
        <f t="shared" ca="1" si="191"/>
        <v>0</v>
      </c>
      <c r="BF133" s="397">
        <f t="shared" ca="1" si="192"/>
        <v>0</v>
      </c>
      <c r="BG133" s="397">
        <f t="shared" ca="1" si="193"/>
        <v>0</v>
      </c>
      <c r="BH133" s="397">
        <f t="shared" ca="1" si="194"/>
        <v>0</v>
      </c>
      <c r="BI133" s="397">
        <f t="shared" ca="1" si="195"/>
        <v>0</v>
      </c>
      <c r="BJ133" s="397">
        <f t="shared" ca="1" si="196"/>
        <v>0</v>
      </c>
      <c r="BK133" s="397">
        <f t="shared" ca="1" si="197"/>
        <v>0</v>
      </c>
      <c r="BL133" s="397">
        <f t="shared" ca="1" si="198"/>
        <v>0</v>
      </c>
      <c r="BM133" s="397">
        <f t="shared" ca="1" si="199"/>
        <v>0</v>
      </c>
      <c r="BN133" s="397">
        <f t="shared" ca="1" si="200"/>
        <v>0</v>
      </c>
      <c r="BO133" s="397">
        <f t="shared" ca="1" si="201"/>
        <v>0</v>
      </c>
      <c r="BP133" s="397">
        <f t="shared" ca="1" si="202"/>
        <v>0</v>
      </c>
      <c r="BQ133" s="397">
        <f t="shared" ca="1" si="203"/>
        <v>0</v>
      </c>
      <c r="BR133" s="397">
        <f t="shared" ca="1" si="204"/>
        <v>0</v>
      </c>
      <c r="BS133" s="397">
        <f t="shared" ca="1" si="205"/>
        <v>0</v>
      </c>
      <c r="BT133" s="397">
        <f t="shared" ca="1" si="206"/>
        <v>0</v>
      </c>
      <c r="BU133" s="397">
        <f t="shared" ca="1" si="207"/>
        <v>0</v>
      </c>
      <c r="BV133" s="397">
        <f t="shared" ca="1" si="208"/>
        <v>0</v>
      </c>
      <c r="BW133" s="397">
        <f t="shared" ca="1" si="209"/>
        <v>0</v>
      </c>
      <c r="BX133" s="397">
        <f t="shared" ca="1" si="210"/>
        <v>0</v>
      </c>
      <c r="BY133" s="397">
        <f t="shared" ca="1" si="211"/>
        <v>0</v>
      </c>
      <c r="BZ133" s="397">
        <f t="shared" ca="1" si="212"/>
        <v>0</v>
      </c>
      <c r="CA133" s="397">
        <f t="shared" ca="1" si="213"/>
        <v>0</v>
      </c>
      <c r="CB133" s="397">
        <f t="shared" ca="1" si="214"/>
        <v>0</v>
      </c>
      <c r="CC133" s="397">
        <f t="shared" ca="1" si="215"/>
        <v>0</v>
      </c>
      <c r="CD133" s="397">
        <f t="shared" ca="1" si="216"/>
        <v>0</v>
      </c>
      <c r="CE133" s="397">
        <f t="shared" ca="1" si="217"/>
        <v>0</v>
      </c>
      <c r="CF133" s="397">
        <f t="shared" ca="1" si="218"/>
        <v>0</v>
      </c>
      <c r="CG133" s="397">
        <f t="shared" ca="1" si="219"/>
        <v>0</v>
      </c>
      <c r="CH133" s="397">
        <f t="shared" ca="1" si="220"/>
        <v>0</v>
      </c>
      <c r="CI133" s="397">
        <f t="shared" ca="1" si="221"/>
        <v>0</v>
      </c>
      <c r="CJ133" s="397">
        <f t="shared" ca="1" si="222"/>
        <v>0</v>
      </c>
      <c r="CK133" s="397">
        <f t="shared" ca="1" si="223"/>
        <v>0</v>
      </c>
      <c r="CL133" s="397">
        <f t="shared" ca="1" si="224"/>
        <v>0</v>
      </c>
      <c r="CM133" s="397">
        <f t="shared" ca="1" si="225"/>
        <v>0</v>
      </c>
      <c r="CN133" s="397">
        <f t="shared" ca="1" si="226"/>
        <v>0</v>
      </c>
      <c r="CO133" s="397">
        <f t="shared" ca="1" si="227"/>
        <v>0</v>
      </c>
      <c r="CP133" s="397">
        <f t="shared" ca="1" si="228"/>
        <v>0</v>
      </c>
      <c r="CQ133" s="397">
        <f t="shared" ca="1" si="229"/>
        <v>0</v>
      </c>
      <c r="CR133" s="397">
        <f t="shared" ca="1" si="230"/>
        <v>0</v>
      </c>
      <c r="CS133" s="397">
        <f t="shared" ca="1" si="231"/>
        <v>0</v>
      </c>
      <c r="CT133" s="397">
        <f t="shared" ca="1" si="232"/>
        <v>0</v>
      </c>
      <c r="CU133" s="397">
        <f t="shared" ca="1" si="233"/>
        <v>0</v>
      </c>
      <c r="CV133" s="397">
        <f t="shared" ca="1" si="234"/>
        <v>0</v>
      </c>
      <c r="CW133" s="397">
        <f t="shared" ca="1" si="235"/>
        <v>0</v>
      </c>
      <c r="CX133" s="397">
        <f t="shared" ca="1" si="236"/>
        <v>0</v>
      </c>
      <c r="CY133" s="397">
        <f t="shared" ca="1" si="237"/>
        <v>0</v>
      </c>
      <c r="CZ133" s="397">
        <f t="shared" ca="1" si="238"/>
        <v>0</v>
      </c>
      <c r="DA133" s="397">
        <f t="shared" ca="1" si="239"/>
        <v>0</v>
      </c>
      <c r="DB133" s="397">
        <f t="shared" ca="1" si="240"/>
        <v>0</v>
      </c>
      <c r="DC133" s="397">
        <f t="shared" ca="1" si="241"/>
        <v>0</v>
      </c>
      <c r="DD133" s="397">
        <f t="shared" ca="1" si="242"/>
        <v>0</v>
      </c>
      <c r="DE133" s="397">
        <f t="shared" ca="1" si="243"/>
        <v>0</v>
      </c>
      <c r="DF133" s="397">
        <f t="shared" ca="1" si="244"/>
        <v>0</v>
      </c>
      <c r="DG133" s="397">
        <f t="shared" ca="1" si="245"/>
        <v>0</v>
      </c>
      <c r="DH133" s="397">
        <f t="shared" ca="1" si="246"/>
        <v>0</v>
      </c>
      <c r="DJ133" s="125" t="str">
        <f t="shared" ref="DJ133:DK133" si="300">DJ131</f>
        <v>MU</v>
      </c>
      <c r="DK133" s="125" t="str">
        <f t="shared" si="300"/>
        <v>ND</v>
      </c>
      <c r="DN133" s="84" t="s">
        <v>1121</v>
      </c>
      <c r="DR133" s="40" t="s">
        <v>1544</v>
      </c>
      <c r="DS133" s="11">
        <f t="shared" ref="DS133:DS196" si="301">VLOOKUP(DR133,EC:EG,4,0)</f>
        <v>1</v>
      </c>
      <c r="DT133" s="11">
        <f t="shared" ref="DT133:DT196" si="302">VLOOKUP(DR133,EC:EG,5,0)</f>
        <v>8</v>
      </c>
      <c r="DU133" s="41">
        <v>1</v>
      </c>
      <c r="DV133" s="40" t="s">
        <v>412</v>
      </c>
      <c r="DW133" s="11">
        <f t="shared" ref="DW133:DW196" si="303">VLOOKUP(DV133,EC:EG,4,0)</f>
        <v>2</v>
      </c>
      <c r="DX133" s="11">
        <f t="shared" ref="DX133:DX196" si="304">VLOOKUP(DV133,EC:EG,5,0)</f>
        <v>1001</v>
      </c>
      <c r="DY133" s="41">
        <v>2</v>
      </c>
    </row>
    <row r="134" spans="1:129" x14ac:dyDescent="0.25">
      <c r="A134" s="125">
        <v>131</v>
      </c>
      <c r="B134" s="125">
        <v>1</v>
      </c>
      <c r="C134" s="125">
        <v>6</v>
      </c>
      <c r="D134" s="125">
        <v>39</v>
      </c>
      <c r="E134" s="125" t="s">
        <v>1116</v>
      </c>
      <c r="F134" s="84" t="s">
        <v>1136</v>
      </c>
      <c r="G134" s="392" t="s">
        <v>1118</v>
      </c>
      <c r="H134" s="84" t="s">
        <v>1137</v>
      </c>
      <c r="I134" s="392" t="s">
        <v>1120</v>
      </c>
      <c r="K134" s="125">
        <v>61</v>
      </c>
      <c r="M134" s="397">
        <f t="shared" ca="1" si="147"/>
        <v>1</v>
      </c>
      <c r="N134" s="397" t="str">
        <f t="shared" ca="1" si="148"/>
        <v>1|8|20,1|2|50000</v>
      </c>
      <c r="O134" s="397">
        <f t="shared" ca="1" si="149"/>
        <v>0</v>
      </c>
      <c r="P134" s="397">
        <f t="shared" ca="1" si="150"/>
        <v>0</v>
      </c>
      <c r="Q134" s="397">
        <f t="shared" ca="1" si="151"/>
        <v>0</v>
      </c>
      <c r="R134" s="397">
        <f t="shared" ca="1" si="152"/>
        <v>0</v>
      </c>
      <c r="S134" s="397">
        <f t="shared" ca="1" si="153"/>
        <v>0</v>
      </c>
      <c r="T134" s="397">
        <f t="shared" ca="1" si="154"/>
        <v>0</v>
      </c>
      <c r="U134" s="397">
        <f t="shared" ca="1" si="155"/>
        <v>0</v>
      </c>
      <c r="V134" s="397">
        <f t="shared" ca="1" si="156"/>
        <v>0</v>
      </c>
      <c r="W134" s="397">
        <f t="shared" ca="1" si="157"/>
        <v>0</v>
      </c>
      <c r="X134" s="397">
        <f t="shared" ca="1" si="158"/>
        <v>0</v>
      </c>
      <c r="Y134" s="397">
        <f t="shared" ca="1" si="159"/>
        <v>0</v>
      </c>
      <c r="Z134" s="397">
        <f t="shared" ca="1" si="160"/>
        <v>0</v>
      </c>
      <c r="AA134" s="397">
        <f t="shared" ca="1" si="161"/>
        <v>0</v>
      </c>
      <c r="AB134" s="397">
        <f t="shared" ca="1" si="162"/>
        <v>0</v>
      </c>
      <c r="AC134" s="397">
        <f t="shared" ca="1" si="163"/>
        <v>0</v>
      </c>
      <c r="AD134" s="397">
        <f t="shared" ca="1" si="164"/>
        <v>0</v>
      </c>
      <c r="AE134" s="397">
        <f t="shared" ca="1" si="165"/>
        <v>0</v>
      </c>
      <c r="AF134" s="397">
        <f t="shared" ca="1" si="166"/>
        <v>0</v>
      </c>
      <c r="AG134" s="397">
        <f t="shared" ca="1" si="167"/>
        <v>0</v>
      </c>
      <c r="AH134" s="397">
        <f t="shared" ca="1" si="168"/>
        <v>0</v>
      </c>
      <c r="AI134" s="397">
        <f t="shared" ca="1" si="169"/>
        <v>0</v>
      </c>
      <c r="AJ134" s="397">
        <f t="shared" ca="1" si="170"/>
        <v>0</v>
      </c>
      <c r="AK134" s="397">
        <f t="shared" ca="1" si="171"/>
        <v>0</v>
      </c>
      <c r="AL134" s="397">
        <f t="shared" ca="1" si="172"/>
        <v>0</v>
      </c>
      <c r="AM134" s="397">
        <f t="shared" ca="1" si="173"/>
        <v>0</v>
      </c>
      <c r="AN134" s="397">
        <f t="shared" ca="1" si="174"/>
        <v>0</v>
      </c>
      <c r="AO134" s="397">
        <f t="shared" ca="1" si="175"/>
        <v>0</v>
      </c>
      <c r="AP134" s="397">
        <f t="shared" ca="1" si="176"/>
        <v>0</v>
      </c>
      <c r="AQ134" s="397">
        <f t="shared" ca="1" si="177"/>
        <v>0</v>
      </c>
      <c r="AR134" s="397">
        <f t="shared" ca="1" si="178"/>
        <v>0</v>
      </c>
      <c r="AS134" s="397">
        <f t="shared" ca="1" si="179"/>
        <v>0</v>
      </c>
      <c r="AT134" s="397">
        <f t="shared" ca="1" si="180"/>
        <v>0</v>
      </c>
      <c r="AU134" s="397">
        <f t="shared" ca="1" si="181"/>
        <v>0</v>
      </c>
      <c r="AV134" s="397">
        <f t="shared" ca="1" si="182"/>
        <v>0</v>
      </c>
      <c r="AW134" s="397">
        <f t="shared" ca="1" si="183"/>
        <v>0</v>
      </c>
      <c r="AX134" s="397">
        <f t="shared" ca="1" si="184"/>
        <v>0</v>
      </c>
      <c r="AY134" s="397">
        <f t="shared" ca="1" si="185"/>
        <v>0</v>
      </c>
      <c r="AZ134" s="397">
        <f t="shared" ca="1" si="186"/>
        <v>0</v>
      </c>
      <c r="BA134" s="397">
        <f t="shared" ca="1" si="187"/>
        <v>0</v>
      </c>
      <c r="BB134" s="397">
        <f t="shared" ca="1" si="188"/>
        <v>0</v>
      </c>
      <c r="BC134" s="397">
        <f t="shared" ca="1" si="189"/>
        <v>0</v>
      </c>
      <c r="BD134" s="397">
        <f t="shared" ca="1" si="190"/>
        <v>0</v>
      </c>
      <c r="BE134" s="397">
        <f t="shared" ca="1" si="191"/>
        <v>0</v>
      </c>
      <c r="BF134" s="397">
        <f t="shared" ca="1" si="192"/>
        <v>0</v>
      </c>
      <c r="BG134" s="397">
        <f t="shared" ca="1" si="193"/>
        <v>0</v>
      </c>
      <c r="BH134" s="397">
        <f t="shared" ca="1" si="194"/>
        <v>0</v>
      </c>
      <c r="BI134" s="397">
        <f t="shared" ca="1" si="195"/>
        <v>0</v>
      </c>
      <c r="BJ134" s="397">
        <f t="shared" ca="1" si="196"/>
        <v>0</v>
      </c>
      <c r="BK134" s="397">
        <f t="shared" ca="1" si="197"/>
        <v>0</v>
      </c>
      <c r="BL134" s="397">
        <f t="shared" ca="1" si="198"/>
        <v>0</v>
      </c>
      <c r="BM134" s="397">
        <f t="shared" ca="1" si="199"/>
        <v>0</v>
      </c>
      <c r="BN134" s="397">
        <f t="shared" ca="1" si="200"/>
        <v>0</v>
      </c>
      <c r="BO134" s="397">
        <f t="shared" ca="1" si="201"/>
        <v>0</v>
      </c>
      <c r="BP134" s="397">
        <f t="shared" ca="1" si="202"/>
        <v>0</v>
      </c>
      <c r="BQ134" s="397">
        <f t="shared" ca="1" si="203"/>
        <v>0</v>
      </c>
      <c r="BR134" s="397">
        <f t="shared" ca="1" si="204"/>
        <v>0</v>
      </c>
      <c r="BS134" s="397">
        <f t="shared" ca="1" si="205"/>
        <v>0</v>
      </c>
      <c r="BT134" s="397">
        <f t="shared" ca="1" si="206"/>
        <v>0</v>
      </c>
      <c r="BU134" s="397">
        <f t="shared" ca="1" si="207"/>
        <v>0</v>
      </c>
      <c r="BV134" s="397">
        <f t="shared" ca="1" si="208"/>
        <v>0</v>
      </c>
      <c r="BW134" s="397">
        <f t="shared" ca="1" si="209"/>
        <v>0</v>
      </c>
      <c r="BX134" s="397">
        <f t="shared" ca="1" si="210"/>
        <v>0</v>
      </c>
      <c r="BY134" s="397">
        <f t="shared" ca="1" si="211"/>
        <v>0</v>
      </c>
      <c r="BZ134" s="397">
        <f t="shared" ca="1" si="212"/>
        <v>0</v>
      </c>
      <c r="CA134" s="397">
        <f t="shared" ca="1" si="213"/>
        <v>0</v>
      </c>
      <c r="CB134" s="397">
        <f t="shared" ca="1" si="214"/>
        <v>0</v>
      </c>
      <c r="CC134" s="397">
        <f t="shared" ca="1" si="215"/>
        <v>0</v>
      </c>
      <c r="CD134" s="397">
        <f t="shared" ca="1" si="216"/>
        <v>0</v>
      </c>
      <c r="CE134" s="397">
        <f t="shared" ca="1" si="217"/>
        <v>0</v>
      </c>
      <c r="CF134" s="397">
        <f t="shared" ca="1" si="218"/>
        <v>0</v>
      </c>
      <c r="CG134" s="397">
        <f t="shared" ca="1" si="219"/>
        <v>0</v>
      </c>
      <c r="CH134" s="397">
        <f t="shared" ca="1" si="220"/>
        <v>0</v>
      </c>
      <c r="CI134" s="397">
        <f t="shared" ca="1" si="221"/>
        <v>0</v>
      </c>
      <c r="CJ134" s="397">
        <f t="shared" ca="1" si="222"/>
        <v>0</v>
      </c>
      <c r="CK134" s="397">
        <f t="shared" ca="1" si="223"/>
        <v>0</v>
      </c>
      <c r="CL134" s="397">
        <f t="shared" ca="1" si="224"/>
        <v>0</v>
      </c>
      <c r="CM134" s="397">
        <f t="shared" ca="1" si="225"/>
        <v>0</v>
      </c>
      <c r="CN134" s="397">
        <f t="shared" ca="1" si="226"/>
        <v>0</v>
      </c>
      <c r="CO134" s="397">
        <f t="shared" ca="1" si="227"/>
        <v>0</v>
      </c>
      <c r="CP134" s="397">
        <f t="shared" ca="1" si="228"/>
        <v>0</v>
      </c>
      <c r="CQ134" s="397">
        <f t="shared" ca="1" si="229"/>
        <v>0</v>
      </c>
      <c r="CR134" s="397">
        <f t="shared" ca="1" si="230"/>
        <v>0</v>
      </c>
      <c r="CS134" s="397">
        <f t="shared" ca="1" si="231"/>
        <v>0</v>
      </c>
      <c r="CT134" s="397">
        <f t="shared" ca="1" si="232"/>
        <v>0</v>
      </c>
      <c r="CU134" s="397">
        <f t="shared" ca="1" si="233"/>
        <v>0</v>
      </c>
      <c r="CV134" s="397">
        <f t="shared" ca="1" si="234"/>
        <v>0</v>
      </c>
      <c r="CW134" s="397">
        <f t="shared" ca="1" si="235"/>
        <v>0</v>
      </c>
      <c r="CX134" s="397">
        <f t="shared" ca="1" si="236"/>
        <v>0</v>
      </c>
      <c r="CY134" s="397">
        <f t="shared" ca="1" si="237"/>
        <v>0</v>
      </c>
      <c r="CZ134" s="397">
        <f t="shared" ca="1" si="238"/>
        <v>0</v>
      </c>
      <c r="DA134" s="397">
        <f t="shared" ca="1" si="239"/>
        <v>0</v>
      </c>
      <c r="DB134" s="397">
        <f t="shared" ca="1" si="240"/>
        <v>0</v>
      </c>
      <c r="DC134" s="397">
        <f t="shared" ca="1" si="241"/>
        <v>0</v>
      </c>
      <c r="DD134" s="397">
        <f t="shared" ca="1" si="242"/>
        <v>0</v>
      </c>
      <c r="DE134" s="397">
        <f t="shared" ca="1" si="243"/>
        <v>0</v>
      </c>
      <c r="DF134" s="397">
        <f t="shared" ca="1" si="244"/>
        <v>0</v>
      </c>
      <c r="DG134" s="397">
        <f t="shared" ca="1" si="245"/>
        <v>0</v>
      </c>
      <c r="DH134" s="397">
        <f t="shared" ca="1" si="246"/>
        <v>0</v>
      </c>
      <c r="DJ134" s="125" t="str">
        <f t="shared" ref="DJ134:DK134" si="305">DJ132</f>
        <v>MJ</v>
      </c>
      <c r="DK134" s="125" t="str">
        <f t="shared" si="305"/>
        <v>MS</v>
      </c>
      <c r="DN134" s="84" t="s">
        <v>1121</v>
      </c>
      <c r="DR134" s="40" t="s">
        <v>1545</v>
      </c>
      <c r="DS134" s="11">
        <f t="shared" si="301"/>
        <v>1</v>
      </c>
      <c r="DT134" s="11">
        <f t="shared" si="302"/>
        <v>8</v>
      </c>
      <c r="DU134" s="41">
        <v>1</v>
      </c>
      <c r="DV134" s="40" t="s">
        <v>412</v>
      </c>
      <c r="DW134" s="11">
        <f t="shared" si="303"/>
        <v>2</v>
      </c>
      <c r="DX134" s="11">
        <f t="shared" si="304"/>
        <v>1001</v>
      </c>
      <c r="DY134" s="41">
        <v>2</v>
      </c>
    </row>
    <row r="135" spans="1:129" x14ac:dyDescent="0.25">
      <c r="A135" s="125">
        <v>132</v>
      </c>
      <c r="B135" s="125">
        <v>1</v>
      </c>
      <c r="C135" s="125">
        <v>6</v>
      </c>
      <c r="D135" s="125">
        <v>39</v>
      </c>
      <c r="E135" s="125" t="s">
        <v>1116</v>
      </c>
      <c r="F135" s="84" t="s">
        <v>1138</v>
      </c>
      <c r="G135" s="392" t="s">
        <v>1118</v>
      </c>
      <c r="H135" s="84" t="s">
        <v>1139</v>
      </c>
      <c r="I135" s="392" t="s">
        <v>1120</v>
      </c>
      <c r="K135" s="125">
        <v>73</v>
      </c>
      <c r="M135" s="397">
        <f t="shared" ca="1" si="147"/>
        <v>1</v>
      </c>
      <c r="N135" s="397" t="str">
        <f t="shared" ca="1" si="148"/>
        <v>1|8|20,1|1|5</v>
      </c>
      <c r="O135" s="397">
        <f t="shared" ca="1" si="149"/>
        <v>0</v>
      </c>
      <c r="P135" s="397">
        <f t="shared" ca="1" si="150"/>
        <v>0</v>
      </c>
      <c r="Q135" s="397">
        <f t="shared" ca="1" si="151"/>
        <v>0</v>
      </c>
      <c r="R135" s="397">
        <f t="shared" ca="1" si="152"/>
        <v>0</v>
      </c>
      <c r="S135" s="397">
        <f t="shared" ca="1" si="153"/>
        <v>0</v>
      </c>
      <c r="T135" s="397">
        <f t="shared" ca="1" si="154"/>
        <v>0</v>
      </c>
      <c r="U135" s="397">
        <f t="shared" ca="1" si="155"/>
        <v>0</v>
      </c>
      <c r="V135" s="397">
        <f t="shared" ca="1" si="156"/>
        <v>0</v>
      </c>
      <c r="W135" s="397">
        <f t="shared" ca="1" si="157"/>
        <v>0</v>
      </c>
      <c r="X135" s="397">
        <f t="shared" ca="1" si="158"/>
        <v>0</v>
      </c>
      <c r="Y135" s="397">
        <f t="shared" ca="1" si="159"/>
        <v>0</v>
      </c>
      <c r="Z135" s="397">
        <f t="shared" ca="1" si="160"/>
        <v>0</v>
      </c>
      <c r="AA135" s="397">
        <f t="shared" ca="1" si="161"/>
        <v>0</v>
      </c>
      <c r="AB135" s="397">
        <f t="shared" ca="1" si="162"/>
        <v>0</v>
      </c>
      <c r="AC135" s="397">
        <f t="shared" ca="1" si="163"/>
        <v>0</v>
      </c>
      <c r="AD135" s="397">
        <f t="shared" ca="1" si="164"/>
        <v>0</v>
      </c>
      <c r="AE135" s="397">
        <f t="shared" ca="1" si="165"/>
        <v>0</v>
      </c>
      <c r="AF135" s="397">
        <f t="shared" ca="1" si="166"/>
        <v>0</v>
      </c>
      <c r="AG135" s="397">
        <f t="shared" ca="1" si="167"/>
        <v>0</v>
      </c>
      <c r="AH135" s="397">
        <f t="shared" ca="1" si="168"/>
        <v>0</v>
      </c>
      <c r="AI135" s="397">
        <f t="shared" ca="1" si="169"/>
        <v>0</v>
      </c>
      <c r="AJ135" s="397">
        <f t="shared" ca="1" si="170"/>
        <v>0</v>
      </c>
      <c r="AK135" s="397">
        <f t="shared" ca="1" si="171"/>
        <v>0</v>
      </c>
      <c r="AL135" s="397">
        <f t="shared" ca="1" si="172"/>
        <v>0</v>
      </c>
      <c r="AM135" s="397">
        <f t="shared" ca="1" si="173"/>
        <v>0</v>
      </c>
      <c r="AN135" s="397">
        <f t="shared" ca="1" si="174"/>
        <v>0</v>
      </c>
      <c r="AO135" s="397">
        <f t="shared" ca="1" si="175"/>
        <v>0</v>
      </c>
      <c r="AP135" s="397">
        <f t="shared" ca="1" si="176"/>
        <v>0</v>
      </c>
      <c r="AQ135" s="397">
        <f t="shared" ca="1" si="177"/>
        <v>0</v>
      </c>
      <c r="AR135" s="397">
        <f t="shared" ca="1" si="178"/>
        <v>0</v>
      </c>
      <c r="AS135" s="397">
        <f t="shared" ca="1" si="179"/>
        <v>0</v>
      </c>
      <c r="AT135" s="397">
        <f t="shared" ca="1" si="180"/>
        <v>0</v>
      </c>
      <c r="AU135" s="397">
        <f t="shared" ca="1" si="181"/>
        <v>0</v>
      </c>
      <c r="AV135" s="397">
        <f t="shared" ca="1" si="182"/>
        <v>0</v>
      </c>
      <c r="AW135" s="397">
        <f t="shared" ca="1" si="183"/>
        <v>0</v>
      </c>
      <c r="AX135" s="397">
        <f t="shared" ca="1" si="184"/>
        <v>0</v>
      </c>
      <c r="AY135" s="397">
        <f t="shared" ca="1" si="185"/>
        <v>0</v>
      </c>
      <c r="AZ135" s="397">
        <f t="shared" ca="1" si="186"/>
        <v>0</v>
      </c>
      <c r="BA135" s="397">
        <f t="shared" ca="1" si="187"/>
        <v>0</v>
      </c>
      <c r="BB135" s="397">
        <f t="shared" ca="1" si="188"/>
        <v>0</v>
      </c>
      <c r="BC135" s="397">
        <f t="shared" ca="1" si="189"/>
        <v>0</v>
      </c>
      <c r="BD135" s="397">
        <f t="shared" ca="1" si="190"/>
        <v>0</v>
      </c>
      <c r="BE135" s="397">
        <f t="shared" ca="1" si="191"/>
        <v>0</v>
      </c>
      <c r="BF135" s="397">
        <f t="shared" ca="1" si="192"/>
        <v>0</v>
      </c>
      <c r="BG135" s="397">
        <f t="shared" ca="1" si="193"/>
        <v>0</v>
      </c>
      <c r="BH135" s="397">
        <f t="shared" ca="1" si="194"/>
        <v>0</v>
      </c>
      <c r="BI135" s="397">
        <f t="shared" ca="1" si="195"/>
        <v>0</v>
      </c>
      <c r="BJ135" s="397">
        <f t="shared" ca="1" si="196"/>
        <v>0</v>
      </c>
      <c r="BK135" s="397">
        <f t="shared" ca="1" si="197"/>
        <v>0</v>
      </c>
      <c r="BL135" s="397">
        <f t="shared" ca="1" si="198"/>
        <v>0</v>
      </c>
      <c r="BM135" s="397">
        <f t="shared" ca="1" si="199"/>
        <v>0</v>
      </c>
      <c r="BN135" s="397">
        <f t="shared" ca="1" si="200"/>
        <v>0</v>
      </c>
      <c r="BO135" s="397">
        <f t="shared" ca="1" si="201"/>
        <v>0</v>
      </c>
      <c r="BP135" s="397">
        <f t="shared" ca="1" si="202"/>
        <v>0</v>
      </c>
      <c r="BQ135" s="397">
        <f t="shared" ca="1" si="203"/>
        <v>0</v>
      </c>
      <c r="BR135" s="397">
        <f t="shared" ca="1" si="204"/>
        <v>0</v>
      </c>
      <c r="BS135" s="397">
        <f t="shared" ca="1" si="205"/>
        <v>0</v>
      </c>
      <c r="BT135" s="397">
        <f t="shared" ca="1" si="206"/>
        <v>0</v>
      </c>
      <c r="BU135" s="397">
        <f t="shared" ca="1" si="207"/>
        <v>0</v>
      </c>
      <c r="BV135" s="397">
        <f t="shared" ca="1" si="208"/>
        <v>0</v>
      </c>
      <c r="BW135" s="397">
        <f t="shared" ca="1" si="209"/>
        <v>0</v>
      </c>
      <c r="BX135" s="397">
        <f t="shared" ca="1" si="210"/>
        <v>0</v>
      </c>
      <c r="BY135" s="397">
        <f t="shared" ca="1" si="211"/>
        <v>0</v>
      </c>
      <c r="BZ135" s="397">
        <f t="shared" ca="1" si="212"/>
        <v>0</v>
      </c>
      <c r="CA135" s="397">
        <f t="shared" ca="1" si="213"/>
        <v>0</v>
      </c>
      <c r="CB135" s="397">
        <f t="shared" ca="1" si="214"/>
        <v>0</v>
      </c>
      <c r="CC135" s="397">
        <f t="shared" ca="1" si="215"/>
        <v>0</v>
      </c>
      <c r="CD135" s="397">
        <f t="shared" ca="1" si="216"/>
        <v>0</v>
      </c>
      <c r="CE135" s="397">
        <f t="shared" ca="1" si="217"/>
        <v>0</v>
      </c>
      <c r="CF135" s="397">
        <f t="shared" ca="1" si="218"/>
        <v>0</v>
      </c>
      <c r="CG135" s="397">
        <f t="shared" ca="1" si="219"/>
        <v>0</v>
      </c>
      <c r="CH135" s="397">
        <f t="shared" ca="1" si="220"/>
        <v>0</v>
      </c>
      <c r="CI135" s="397">
        <f t="shared" ca="1" si="221"/>
        <v>0</v>
      </c>
      <c r="CJ135" s="397">
        <f t="shared" ca="1" si="222"/>
        <v>0</v>
      </c>
      <c r="CK135" s="397">
        <f t="shared" ca="1" si="223"/>
        <v>0</v>
      </c>
      <c r="CL135" s="397">
        <f t="shared" ca="1" si="224"/>
        <v>0</v>
      </c>
      <c r="CM135" s="397">
        <f t="shared" ca="1" si="225"/>
        <v>0</v>
      </c>
      <c r="CN135" s="397">
        <f t="shared" ca="1" si="226"/>
        <v>0</v>
      </c>
      <c r="CO135" s="397">
        <f t="shared" ca="1" si="227"/>
        <v>0</v>
      </c>
      <c r="CP135" s="397">
        <f t="shared" ca="1" si="228"/>
        <v>0</v>
      </c>
      <c r="CQ135" s="397">
        <f t="shared" ca="1" si="229"/>
        <v>0</v>
      </c>
      <c r="CR135" s="397">
        <f t="shared" ca="1" si="230"/>
        <v>0</v>
      </c>
      <c r="CS135" s="397">
        <f t="shared" ca="1" si="231"/>
        <v>0</v>
      </c>
      <c r="CT135" s="397">
        <f t="shared" ca="1" si="232"/>
        <v>0</v>
      </c>
      <c r="CU135" s="397">
        <f t="shared" ca="1" si="233"/>
        <v>0</v>
      </c>
      <c r="CV135" s="397">
        <f t="shared" ca="1" si="234"/>
        <v>0</v>
      </c>
      <c r="CW135" s="397">
        <f t="shared" ca="1" si="235"/>
        <v>0</v>
      </c>
      <c r="CX135" s="397">
        <f t="shared" ca="1" si="236"/>
        <v>0</v>
      </c>
      <c r="CY135" s="397">
        <f t="shared" ca="1" si="237"/>
        <v>0</v>
      </c>
      <c r="CZ135" s="397">
        <f t="shared" ca="1" si="238"/>
        <v>0</v>
      </c>
      <c r="DA135" s="397">
        <f t="shared" ca="1" si="239"/>
        <v>0</v>
      </c>
      <c r="DB135" s="397">
        <f t="shared" ca="1" si="240"/>
        <v>0</v>
      </c>
      <c r="DC135" s="397">
        <f t="shared" ca="1" si="241"/>
        <v>0</v>
      </c>
      <c r="DD135" s="397">
        <f t="shared" ca="1" si="242"/>
        <v>0</v>
      </c>
      <c r="DE135" s="397">
        <f t="shared" ca="1" si="243"/>
        <v>0</v>
      </c>
      <c r="DF135" s="397">
        <f t="shared" ca="1" si="244"/>
        <v>0</v>
      </c>
      <c r="DG135" s="397">
        <f t="shared" ca="1" si="245"/>
        <v>0</v>
      </c>
      <c r="DH135" s="397">
        <f t="shared" ca="1" si="246"/>
        <v>0</v>
      </c>
      <c r="DJ135" s="125" t="str">
        <f t="shared" ref="DJ135:DK135" si="306">DJ133</f>
        <v>MU</v>
      </c>
      <c r="DK135" s="125" t="str">
        <f t="shared" si="306"/>
        <v>ND</v>
      </c>
      <c r="DN135" s="84" t="s">
        <v>1121</v>
      </c>
      <c r="DR135" s="40" t="s">
        <v>1543</v>
      </c>
      <c r="DS135" s="11">
        <f t="shared" si="301"/>
        <v>1</v>
      </c>
      <c r="DT135" s="11">
        <f t="shared" si="302"/>
        <v>8</v>
      </c>
      <c r="DU135" s="41">
        <v>1</v>
      </c>
      <c r="DV135" s="40" t="s">
        <v>412</v>
      </c>
      <c r="DW135" s="11">
        <f t="shared" si="303"/>
        <v>2</v>
      </c>
      <c r="DX135" s="11">
        <f t="shared" si="304"/>
        <v>1001</v>
      </c>
      <c r="DY135" s="41">
        <v>2</v>
      </c>
    </row>
    <row r="136" spans="1:129" x14ac:dyDescent="0.25">
      <c r="A136" s="125">
        <v>133</v>
      </c>
      <c r="B136" s="125">
        <v>1</v>
      </c>
      <c r="C136" s="125">
        <v>6</v>
      </c>
      <c r="D136" s="125">
        <v>39</v>
      </c>
      <c r="E136" s="125" t="s">
        <v>1116</v>
      </c>
      <c r="F136" s="84" t="s">
        <v>1140</v>
      </c>
      <c r="G136" s="392" t="s">
        <v>1118</v>
      </c>
      <c r="H136" s="84" t="s">
        <v>1141</v>
      </c>
      <c r="I136" s="392" t="s">
        <v>1120</v>
      </c>
      <c r="K136" s="130">
        <v>58</v>
      </c>
      <c r="M136" s="397">
        <f t="shared" ca="1" si="147"/>
        <v>1</v>
      </c>
      <c r="N136" s="397" t="str">
        <f t="shared" ca="1" si="148"/>
        <v>1|8|20,1|2|50000</v>
      </c>
      <c r="O136" s="397">
        <f t="shared" ca="1" si="149"/>
        <v>0</v>
      </c>
      <c r="P136" s="397">
        <f t="shared" ca="1" si="150"/>
        <v>0</v>
      </c>
      <c r="Q136" s="397">
        <f t="shared" ca="1" si="151"/>
        <v>0</v>
      </c>
      <c r="R136" s="397">
        <f t="shared" ca="1" si="152"/>
        <v>0</v>
      </c>
      <c r="S136" s="397">
        <f t="shared" ca="1" si="153"/>
        <v>0</v>
      </c>
      <c r="T136" s="397">
        <f t="shared" ca="1" si="154"/>
        <v>0</v>
      </c>
      <c r="U136" s="397">
        <f t="shared" ca="1" si="155"/>
        <v>0</v>
      </c>
      <c r="V136" s="397">
        <f t="shared" ca="1" si="156"/>
        <v>0</v>
      </c>
      <c r="W136" s="397">
        <f t="shared" ca="1" si="157"/>
        <v>0</v>
      </c>
      <c r="X136" s="397">
        <f t="shared" ca="1" si="158"/>
        <v>0</v>
      </c>
      <c r="Y136" s="397">
        <f t="shared" ca="1" si="159"/>
        <v>0</v>
      </c>
      <c r="Z136" s="397">
        <f t="shared" ca="1" si="160"/>
        <v>0</v>
      </c>
      <c r="AA136" s="397">
        <f t="shared" ca="1" si="161"/>
        <v>0</v>
      </c>
      <c r="AB136" s="397">
        <f t="shared" ca="1" si="162"/>
        <v>0</v>
      </c>
      <c r="AC136" s="397">
        <f t="shared" ca="1" si="163"/>
        <v>0</v>
      </c>
      <c r="AD136" s="397">
        <f t="shared" ca="1" si="164"/>
        <v>0</v>
      </c>
      <c r="AE136" s="397">
        <f t="shared" ca="1" si="165"/>
        <v>0</v>
      </c>
      <c r="AF136" s="397">
        <f t="shared" ca="1" si="166"/>
        <v>0</v>
      </c>
      <c r="AG136" s="397">
        <f t="shared" ca="1" si="167"/>
        <v>0</v>
      </c>
      <c r="AH136" s="397">
        <f t="shared" ca="1" si="168"/>
        <v>0</v>
      </c>
      <c r="AI136" s="397">
        <f t="shared" ca="1" si="169"/>
        <v>0</v>
      </c>
      <c r="AJ136" s="397">
        <f t="shared" ca="1" si="170"/>
        <v>0</v>
      </c>
      <c r="AK136" s="397">
        <f t="shared" ca="1" si="171"/>
        <v>0</v>
      </c>
      <c r="AL136" s="397">
        <f t="shared" ca="1" si="172"/>
        <v>0</v>
      </c>
      <c r="AM136" s="397">
        <f t="shared" ca="1" si="173"/>
        <v>0</v>
      </c>
      <c r="AN136" s="397">
        <f t="shared" ca="1" si="174"/>
        <v>0</v>
      </c>
      <c r="AO136" s="397">
        <f t="shared" ca="1" si="175"/>
        <v>0</v>
      </c>
      <c r="AP136" s="397">
        <f t="shared" ca="1" si="176"/>
        <v>0</v>
      </c>
      <c r="AQ136" s="397">
        <f t="shared" ca="1" si="177"/>
        <v>0</v>
      </c>
      <c r="AR136" s="397">
        <f t="shared" ca="1" si="178"/>
        <v>0</v>
      </c>
      <c r="AS136" s="397">
        <f t="shared" ca="1" si="179"/>
        <v>0</v>
      </c>
      <c r="AT136" s="397">
        <f t="shared" ca="1" si="180"/>
        <v>0</v>
      </c>
      <c r="AU136" s="397">
        <f t="shared" ca="1" si="181"/>
        <v>0</v>
      </c>
      <c r="AV136" s="397">
        <f t="shared" ca="1" si="182"/>
        <v>0</v>
      </c>
      <c r="AW136" s="397">
        <f t="shared" ca="1" si="183"/>
        <v>0</v>
      </c>
      <c r="AX136" s="397">
        <f t="shared" ca="1" si="184"/>
        <v>0</v>
      </c>
      <c r="AY136" s="397">
        <f t="shared" ca="1" si="185"/>
        <v>0</v>
      </c>
      <c r="AZ136" s="397">
        <f t="shared" ca="1" si="186"/>
        <v>0</v>
      </c>
      <c r="BA136" s="397">
        <f t="shared" ca="1" si="187"/>
        <v>0</v>
      </c>
      <c r="BB136" s="397">
        <f t="shared" ca="1" si="188"/>
        <v>0</v>
      </c>
      <c r="BC136" s="397">
        <f t="shared" ca="1" si="189"/>
        <v>0</v>
      </c>
      <c r="BD136" s="397">
        <f t="shared" ca="1" si="190"/>
        <v>0</v>
      </c>
      <c r="BE136" s="397">
        <f t="shared" ca="1" si="191"/>
        <v>0</v>
      </c>
      <c r="BF136" s="397">
        <f t="shared" ca="1" si="192"/>
        <v>0</v>
      </c>
      <c r="BG136" s="397">
        <f t="shared" ca="1" si="193"/>
        <v>0</v>
      </c>
      <c r="BH136" s="397">
        <f t="shared" ca="1" si="194"/>
        <v>0</v>
      </c>
      <c r="BI136" s="397">
        <f t="shared" ca="1" si="195"/>
        <v>0</v>
      </c>
      <c r="BJ136" s="397">
        <f t="shared" ca="1" si="196"/>
        <v>0</v>
      </c>
      <c r="BK136" s="397">
        <f t="shared" ca="1" si="197"/>
        <v>0</v>
      </c>
      <c r="BL136" s="397">
        <f t="shared" ca="1" si="198"/>
        <v>0</v>
      </c>
      <c r="BM136" s="397">
        <f t="shared" ca="1" si="199"/>
        <v>0</v>
      </c>
      <c r="BN136" s="397">
        <f t="shared" ca="1" si="200"/>
        <v>0</v>
      </c>
      <c r="BO136" s="397">
        <f t="shared" ca="1" si="201"/>
        <v>0</v>
      </c>
      <c r="BP136" s="397">
        <f t="shared" ca="1" si="202"/>
        <v>0</v>
      </c>
      <c r="BQ136" s="397">
        <f t="shared" ca="1" si="203"/>
        <v>0</v>
      </c>
      <c r="BR136" s="397">
        <f t="shared" ca="1" si="204"/>
        <v>0</v>
      </c>
      <c r="BS136" s="397">
        <f t="shared" ca="1" si="205"/>
        <v>0</v>
      </c>
      <c r="BT136" s="397">
        <f t="shared" ca="1" si="206"/>
        <v>0</v>
      </c>
      <c r="BU136" s="397">
        <f t="shared" ca="1" si="207"/>
        <v>0</v>
      </c>
      <c r="BV136" s="397">
        <f t="shared" ca="1" si="208"/>
        <v>0</v>
      </c>
      <c r="BW136" s="397">
        <f t="shared" ca="1" si="209"/>
        <v>0</v>
      </c>
      <c r="BX136" s="397">
        <f t="shared" ca="1" si="210"/>
        <v>0</v>
      </c>
      <c r="BY136" s="397">
        <f t="shared" ca="1" si="211"/>
        <v>0</v>
      </c>
      <c r="BZ136" s="397">
        <f t="shared" ca="1" si="212"/>
        <v>0</v>
      </c>
      <c r="CA136" s="397">
        <f t="shared" ca="1" si="213"/>
        <v>0</v>
      </c>
      <c r="CB136" s="397">
        <f t="shared" ca="1" si="214"/>
        <v>0</v>
      </c>
      <c r="CC136" s="397">
        <f t="shared" ca="1" si="215"/>
        <v>0</v>
      </c>
      <c r="CD136" s="397">
        <f t="shared" ca="1" si="216"/>
        <v>0</v>
      </c>
      <c r="CE136" s="397">
        <f t="shared" ca="1" si="217"/>
        <v>0</v>
      </c>
      <c r="CF136" s="397">
        <f t="shared" ca="1" si="218"/>
        <v>0</v>
      </c>
      <c r="CG136" s="397">
        <f t="shared" ca="1" si="219"/>
        <v>0</v>
      </c>
      <c r="CH136" s="397">
        <f t="shared" ca="1" si="220"/>
        <v>0</v>
      </c>
      <c r="CI136" s="397">
        <f t="shared" ca="1" si="221"/>
        <v>0</v>
      </c>
      <c r="CJ136" s="397">
        <f t="shared" ca="1" si="222"/>
        <v>0</v>
      </c>
      <c r="CK136" s="397">
        <f t="shared" ca="1" si="223"/>
        <v>0</v>
      </c>
      <c r="CL136" s="397">
        <f t="shared" ca="1" si="224"/>
        <v>0</v>
      </c>
      <c r="CM136" s="397">
        <f t="shared" ca="1" si="225"/>
        <v>0</v>
      </c>
      <c r="CN136" s="397">
        <f t="shared" ca="1" si="226"/>
        <v>0</v>
      </c>
      <c r="CO136" s="397">
        <f t="shared" ca="1" si="227"/>
        <v>0</v>
      </c>
      <c r="CP136" s="397">
        <f t="shared" ca="1" si="228"/>
        <v>0</v>
      </c>
      <c r="CQ136" s="397">
        <f t="shared" ca="1" si="229"/>
        <v>0</v>
      </c>
      <c r="CR136" s="397">
        <f t="shared" ca="1" si="230"/>
        <v>0</v>
      </c>
      <c r="CS136" s="397">
        <f t="shared" ca="1" si="231"/>
        <v>0</v>
      </c>
      <c r="CT136" s="397">
        <f t="shared" ca="1" si="232"/>
        <v>0</v>
      </c>
      <c r="CU136" s="397">
        <f t="shared" ca="1" si="233"/>
        <v>0</v>
      </c>
      <c r="CV136" s="397">
        <f t="shared" ca="1" si="234"/>
        <v>0</v>
      </c>
      <c r="CW136" s="397">
        <f t="shared" ca="1" si="235"/>
        <v>0</v>
      </c>
      <c r="CX136" s="397">
        <f t="shared" ca="1" si="236"/>
        <v>0</v>
      </c>
      <c r="CY136" s="397">
        <f t="shared" ca="1" si="237"/>
        <v>0</v>
      </c>
      <c r="CZ136" s="397">
        <f t="shared" ca="1" si="238"/>
        <v>0</v>
      </c>
      <c r="DA136" s="397">
        <f t="shared" ca="1" si="239"/>
        <v>0</v>
      </c>
      <c r="DB136" s="397">
        <f t="shared" ca="1" si="240"/>
        <v>0</v>
      </c>
      <c r="DC136" s="397">
        <f t="shared" ca="1" si="241"/>
        <v>0</v>
      </c>
      <c r="DD136" s="397">
        <f t="shared" ca="1" si="242"/>
        <v>0</v>
      </c>
      <c r="DE136" s="397">
        <f t="shared" ca="1" si="243"/>
        <v>0</v>
      </c>
      <c r="DF136" s="397">
        <f t="shared" ca="1" si="244"/>
        <v>0</v>
      </c>
      <c r="DG136" s="397">
        <f t="shared" ca="1" si="245"/>
        <v>0</v>
      </c>
      <c r="DH136" s="397">
        <f t="shared" ca="1" si="246"/>
        <v>0</v>
      </c>
      <c r="DJ136" s="125" t="str">
        <f t="shared" ref="DJ136:DK136" si="307">DJ134</f>
        <v>MJ</v>
      </c>
      <c r="DK136" s="125" t="str">
        <f t="shared" si="307"/>
        <v>MS</v>
      </c>
      <c r="DN136" s="84" t="s">
        <v>1121</v>
      </c>
      <c r="DR136" s="40" t="s">
        <v>1544</v>
      </c>
      <c r="DS136" s="11">
        <f t="shared" si="301"/>
        <v>1</v>
      </c>
      <c r="DT136" s="11">
        <f t="shared" si="302"/>
        <v>8</v>
      </c>
      <c r="DU136" s="41">
        <v>1</v>
      </c>
      <c r="DV136" s="40" t="s">
        <v>412</v>
      </c>
      <c r="DW136" s="11">
        <f t="shared" si="303"/>
        <v>2</v>
      </c>
      <c r="DX136" s="11">
        <f t="shared" si="304"/>
        <v>1001</v>
      </c>
      <c r="DY136" s="41">
        <v>2</v>
      </c>
    </row>
    <row r="137" spans="1:129" x14ac:dyDescent="0.25">
      <c r="A137" s="125">
        <v>134</v>
      </c>
      <c r="B137" s="125">
        <v>1</v>
      </c>
      <c r="C137" s="125">
        <v>6</v>
      </c>
      <c r="D137" s="125">
        <v>39</v>
      </c>
      <c r="E137" s="125" t="s">
        <v>1116</v>
      </c>
      <c r="F137" s="84" t="s">
        <v>1142</v>
      </c>
      <c r="G137" s="392" t="s">
        <v>1118</v>
      </c>
      <c r="H137" s="84" t="s">
        <v>1143</v>
      </c>
      <c r="I137" s="392" t="s">
        <v>1120</v>
      </c>
      <c r="K137" s="130">
        <v>64</v>
      </c>
      <c r="M137" s="397">
        <f t="shared" ref="M137:M200" ca="1" si="308">IFERROR(INDIRECT("成就验算表!"&amp;$DJ137&amp;RIGHT(M$3,LEN(M$3)-11)+4),"")</f>
        <v>1</v>
      </c>
      <c r="N137" s="397" t="str">
        <f t="shared" ref="N137:N200" ca="1" si="309">IFERROR(INDIRECT("成就验算表!"&amp;$DK137&amp;RIGHT(N$3,LEN(N$3)-12)+4),"")</f>
        <v>1|8|20,1|1|5</v>
      </c>
      <c r="O137" s="397">
        <f t="shared" ref="O137:O200" ca="1" si="310">IFERROR(INDIRECT("成就验算表!"&amp;$DJ137&amp;RIGHT(O$3,LEN(O$3)-11)+4),"")</f>
        <v>0</v>
      </c>
      <c r="P137" s="397">
        <f t="shared" ref="P137:P200" ca="1" si="311">IFERROR(INDIRECT("成就验算表!"&amp;$DK137&amp;RIGHT(P$3,LEN(P$3)-12)+4),"")</f>
        <v>0</v>
      </c>
      <c r="Q137" s="397">
        <f t="shared" ref="Q137:Q200" ca="1" si="312">IFERROR(INDIRECT("成就验算表!"&amp;$DJ137&amp;RIGHT(Q$3,LEN(Q$3)-11)+4),"")</f>
        <v>0</v>
      </c>
      <c r="R137" s="397">
        <f t="shared" ref="R137:R200" ca="1" si="313">IFERROR(INDIRECT("成就验算表!"&amp;$DK137&amp;RIGHT(R$3,LEN(R$3)-12)+4),"")</f>
        <v>0</v>
      </c>
      <c r="S137" s="397">
        <f t="shared" ref="S137:S200" ca="1" si="314">IFERROR(INDIRECT("成就验算表!"&amp;$DJ137&amp;RIGHT(S$3,LEN(S$3)-11)+4),"")</f>
        <v>0</v>
      </c>
      <c r="T137" s="397">
        <f t="shared" ref="T137:T200" ca="1" si="315">IFERROR(INDIRECT("成就验算表!"&amp;$DK137&amp;RIGHT(T$3,LEN(T$3)-12)+4),"")</f>
        <v>0</v>
      </c>
      <c r="U137" s="397">
        <f t="shared" ref="U137:U200" ca="1" si="316">IFERROR(INDIRECT("成就验算表!"&amp;$DJ137&amp;RIGHT(U$3,LEN(U$3)-11)+4),"")</f>
        <v>0</v>
      </c>
      <c r="V137" s="397">
        <f t="shared" ref="V137:V200" ca="1" si="317">IFERROR(INDIRECT("成就验算表!"&amp;$DK137&amp;RIGHT(V$3,LEN(V$3)-12)+4),"")</f>
        <v>0</v>
      </c>
      <c r="W137" s="397">
        <f t="shared" ref="W137:W200" ca="1" si="318">IFERROR(INDIRECT("成就验算表!"&amp;$DJ137&amp;RIGHT(W$3,LEN(W$3)-11)+4),"")</f>
        <v>0</v>
      </c>
      <c r="X137" s="397">
        <f t="shared" ref="X137:X200" ca="1" si="319">IFERROR(INDIRECT("成就验算表!"&amp;$DK137&amp;RIGHT(X$3,LEN(X$3)-12)+4),"")</f>
        <v>0</v>
      </c>
      <c r="Y137" s="397">
        <f t="shared" ref="Y137:Y200" ca="1" si="320">IFERROR(INDIRECT("成就验算表!"&amp;$DJ137&amp;RIGHT(Y$3,LEN(Y$3)-11)+4),"")</f>
        <v>0</v>
      </c>
      <c r="Z137" s="397">
        <f t="shared" ref="Z137:Z200" ca="1" si="321">IFERROR(INDIRECT("成就验算表!"&amp;$DK137&amp;RIGHT(Z$3,LEN(Z$3)-12)+4),"")</f>
        <v>0</v>
      </c>
      <c r="AA137" s="397">
        <f t="shared" ref="AA137:AA200" ca="1" si="322">IFERROR(INDIRECT("成就验算表!"&amp;$DJ137&amp;RIGHT(AA$3,LEN(AA$3)-11)+4),"")</f>
        <v>0</v>
      </c>
      <c r="AB137" s="397">
        <f t="shared" ref="AB137:AB200" ca="1" si="323">IFERROR(INDIRECT("成就验算表!"&amp;$DK137&amp;RIGHT(AB$3,LEN(AB$3)-12)+4),"")</f>
        <v>0</v>
      </c>
      <c r="AC137" s="397">
        <f t="shared" ref="AC137:AC200" ca="1" si="324">IFERROR(INDIRECT("成就验算表!"&amp;$DJ137&amp;RIGHT(AC$3,LEN(AC$3)-11)+4),"")</f>
        <v>0</v>
      </c>
      <c r="AD137" s="397">
        <f t="shared" ref="AD137:AD200" ca="1" si="325">IFERROR(INDIRECT("成就验算表!"&amp;$DK137&amp;RIGHT(AD$3,LEN(AD$3)-12)+4),"")</f>
        <v>0</v>
      </c>
      <c r="AE137" s="397">
        <f t="shared" ref="AE137:AE200" ca="1" si="326">IFERROR(INDIRECT("成就验算表!"&amp;$DJ137&amp;RIGHT(AE$3,LEN(AE$3)-11)+4),"")</f>
        <v>0</v>
      </c>
      <c r="AF137" s="397">
        <f t="shared" ref="AF137:AF200" ca="1" si="327">IFERROR(INDIRECT("成就验算表!"&amp;$DK137&amp;RIGHT(AF$3,LEN(AF$3)-12)+4),"")</f>
        <v>0</v>
      </c>
      <c r="AG137" s="397">
        <f t="shared" ref="AG137:AG200" ca="1" si="328">IFERROR(INDIRECT("成就验算表!"&amp;$DJ137&amp;RIGHT(AG$3,LEN(AG$3)-11)+4),"")</f>
        <v>0</v>
      </c>
      <c r="AH137" s="397">
        <f t="shared" ref="AH137:AH200" ca="1" si="329">IFERROR(INDIRECT("成就验算表!"&amp;$DK137&amp;RIGHT(AH$3,LEN(AH$3)-12)+4),"")</f>
        <v>0</v>
      </c>
      <c r="AI137" s="397">
        <f t="shared" ref="AI137:AI200" ca="1" si="330">IFERROR(INDIRECT("成就验算表!"&amp;$DJ137&amp;RIGHT(AI$3,LEN(AI$3)-11)+4),"")</f>
        <v>0</v>
      </c>
      <c r="AJ137" s="397">
        <f t="shared" ref="AJ137:AJ200" ca="1" si="331">IFERROR(INDIRECT("成就验算表!"&amp;$DK137&amp;RIGHT(AJ$3,LEN(AJ$3)-12)+4),"")</f>
        <v>0</v>
      </c>
      <c r="AK137" s="397">
        <f t="shared" ref="AK137:AK200" ca="1" si="332">IFERROR(INDIRECT("成就验算表!"&amp;$DJ137&amp;RIGHT(AK$3,LEN(AK$3)-11)+4),"")</f>
        <v>0</v>
      </c>
      <c r="AL137" s="397">
        <f t="shared" ref="AL137:AL200" ca="1" si="333">IFERROR(INDIRECT("成就验算表!"&amp;$DK137&amp;RIGHT(AL$3,LEN(AL$3)-12)+4),"")</f>
        <v>0</v>
      </c>
      <c r="AM137" s="397">
        <f t="shared" ref="AM137:AM200" ca="1" si="334">IFERROR(INDIRECT("成就验算表!"&amp;$DJ137&amp;RIGHT(AM$3,LEN(AM$3)-11)+4),"")</f>
        <v>0</v>
      </c>
      <c r="AN137" s="397">
        <f t="shared" ref="AN137:AN200" ca="1" si="335">IFERROR(INDIRECT("成就验算表!"&amp;$DK137&amp;RIGHT(AN$3,LEN(AN$3)-12)+4),"")</f>
        <v>0</v>
      </c>
      <c r="AO137" s="397">
        <f t="shared" ref="AO137:AO200" ca="1" si="336">IFERROR(INDIRECT("成就验算表!"&amp;$DJ137&amp;RIGHT(AO$3,LEN(AO$3)-11)+4),"")</f>
        <v>0</v>
      </c>
      <c r="AP137" s="397">
        <f t="shared" ref="AP137:AP200" ca="1" si="337">IFERROR(INDIRECT("成就验算表!"&amp;$DK137&amp;RIGHT(AP$3,LEN(AP$3)-12)+4),"")</f>
        <v>0</v>
      </c>
      <c r="AQ137" s="397">
        <f t="shared" ref="AQ137:AQ200" ca="1" si="338">IFERROR(INDIRECT("成就验算表!"&amp;$DJ137&amp;RIGHT(AQ$3,LEN(AQ$3)-11)+4),"")</f>
        <v>0</v>
      </c>
      <c r="AR137" s="397">
        <f t="shared" ref="AR137:AR200" ca="1" si="339">IFERROR(INDIRECT("成就验算表!"&amp;$DK137&amp;RIGHT(AR$3,LEN(AR$3)-12)+4),"")</f>
        <v>0</v>
      </c>
      <c r="AS137" s="397">
        <f t="shared" ref="AS137:AS200" ca="1" si="340">IFERROR(INDIRECT("成就验算表!"&amp;$DJ137&amp;RIGHT(AS$3,LEN(AS$3)-11)+4),"")</f>
        <v>0</v>
      </c>
      <c r="AT137" s="397">
        <f t="shared" ref="AT137:AT200" ca="1" si="341">IFERROR(INDIRECT("成就验算表!"&amp;$DK137&amp;RIGHT(AT$3,LEN(AT$3)-12)+4),"")</f>
        <v>0</v>
      </c>
      <c r="AU137" s="397">
        <f t="shared" ref="AU137:AU200" ca="1" si="342">IFERROR(INDIRECT("成就验算表!"&amp;$DJ137&amp;RIGHT(AU$3,LEN(AU$3)-11)+4),"")</f>
        <v>0</v>
      </c>
      <c r="AV137" s="397">
        <f t="shared" ref="AV137:AV200" ca="1" si="343">IFERROR(INDIRECT("成就验算表!"&amp;$DK137&amp;RIGHT(AV$3,LEN(AV$3)-12)+4),"")</f>
        <v>0</v>
      </c>
      <c r="AW137" s="397">
        <f t="shared" ref="AW137:AW200" ca="1" si="344">IFERROR(INDIRECT("成就验算表!"&amp;$DJ137&amp;RIGHT(AW$3,LEN(AW$3)-11)+4),"")</f>
        <v>0</v>
      </c>
      <c r="AX137" s="397">
        <f t="shared" ref="AX137:AX200" ca="1" si="345">IFERROR(INDIRECT("成就验算表!"&amp;$DK137&amp;RIGHT(AX$3,LEN(AX$3)-12)+4),"")</f>
        <v>0</v>
      </c>
      <c r="AY137" s="397">
        <f t="shared" ref="AY137:AY200" ca="1" si="346">IFERROR(INDIRECT("成就验算表!"&amp;$DJ137&amp;RIGHT(AY$3,LEN(AY$3)-11)+4),"")</f>
        <v>0</v>
      </c>
      <c r="AZ137" s="397">
        <f t="shared" ref="AZ137:AZ200" ca="1" si="347">IFERROR(INDIRECT("成就验算表!"&amp;$DK137&amp;RIGHT(AZ$3,LEN(AZ$3)-12)+4),"")</f>
        <v>0</v>
      </c>
      <c r="BA137" s="397">
        <f t="shared" ref="BA137:BA200" ca="1" si="348">IFERROR(INDIRECT("成就验算表!"&amp;$DJ137&amp;RIGHT(BA$3,LEN(BA$3)-11)+4),"")</f>
        <v>0</v>
      </c>
      <c r="BB137" s="397">
        <f t="shared" ref="BB137:BB200" ca="1" si="349">IFERROR(INDIRECT("成就验算表!"&amp;$DK137&amp;RIGHT(BB$3,LEN(BB$3)-12)+4),"")</f>
        <v>0</v>
      </c>
      <c r="BC137" s="397">
        <f t="shared" ref="BC137:BC200" ca="1" si="350">IFERROR(INDIRECT("成就验算表!"&amp;$DJ137&amp;RIGHT(BC$3,LEN(BC$3)-11)+4),"")</f>
        <v>0</v>
      </c>
      <c r="BD137" s="397">
        <f t="shared" ref="BD137:BD200" ca="1" si="351">IFERROR(INDIRECT("成就验算表!"&amp;$DK137&amp;RIGHT(BD$3,LEN(BD$3)-12)+4),"")</f>
        <v>0</v>
      </c>
      <c r="BE137" s="397">
        <f t="shared" ref="BE137:BE200" ca="1" si="352">IFERROR(INDIRECT("成就验算表!"&amp;$DJ137&amp;RIGHT(BE$3,LEN(BE$3)-11)+4),"")</f>
        <v>0</v>
      </c>
      <c r="BF137" s="397">
        <f t="shared" ref="BF137:BF200" ca="1" si="353">IFERROR(INDIRECT("成就验算表!"&amp;$DK137&amp;RIGHT(BF$3,LEN(BF$3)-12)+4),"")</f>
        <v>0</v>
      </c>
      <c r="BG137" s="397">
        <f t="shared" ref="BG137:BG200" ca="1" si="354">IFERROR(INDIRECT("成就验算表!"&amp;$DJ137&amp;RIGHT(BG$3,LEN(BG$3)-11)+4),"")</f>
        <v>0</v>
      </c>
      <c r="BH137" s="397">
        <f t="shared" ref="BH137:BH200" ca="1" si="355">IFERROR(INDIRECT("成就验算表!"&amp;$DK137&amp;RIGHT(BH$3,LEN(BH$3)-12)+4),"")</f>
        <v>0</v>
      </c>
      <c r="BI137" s="397">
        <f t="shared" ref="BI137:BI200" ca="1" si="356">IFERROR(INDIRECT("成就验算表!"&amp;$DJ137&amp;RIGHT(BI$3,LEN(BI$3)-11)+4),"")</f>
        <v>0</v>
      </c>
      <c r="BJ137" s="397">
        <f t="shared" ref="BJ137:BJ200" ca="1" si="357">IFERROR(INDIRECT("成就验算表!"&amp;$DK137&amp;RIGHT(BJ$3,LEN(BJ$3)-12)+4),"")</f>
        <v>0</v>
      </c>
      <c r="BK137" s="397">
        <f t="shared" ref="BK137:BK200" ca="1" si="358">IFERROR(INDIRECT("成就验算表!"&amp;$DJ137&amp;RIGHT(BK$3,LEN(BK$3)-11)+4),"")</f>
        <v>0</v>
      </c>
      <c r="BL137" s="397">
        <f t="shared" ref="BL137:BL200" ca="1" si="359">IFERROR(INDIRECT("成就验算表!"&amp;$DK137&amp;RIGHT(BL$3,LEN(BL$3)-12)+4),"")</f>
        <v>0</v>
      </c>
      <c r="BM137" s="397">
        <f t="shared" ref="BM137:BM200" ca="1" si="360">IFERROR(INDIRECT("成就验算表!"&amp;$DJ137&amp;RIGHT(BM$3,LEN(BM$3)-11)+4),"")</f>
        <v>0</v>
      </c>
      <c r="BN137" s="397">
        <f t="shared" ref="BN137:BN200" ca="1" si="361">IFERROR(INDIRECT("成就验算表!"&amp;$DK137&amp;RIGHT(BN$3,LEN(BN$3)-12)+4),"")</f>
        <v>0</v>
      </c>
      <c r="BO137" s="397">
        <f t="shared" ref="BO137:BO200" ca="1" si="362">IFERROR(INDIRECT("成就验算表!"&amp;$DJ137&amp;RIGHT(BO$3,LEN(BO$3)-11)+4),"")</f>
        <v>0</v>
      </c>
      <c r="BP137" s="397">
        <f t="shared" ref="BP137:BP200" ca="1" si="363">IFERROR(INDIRECT("成就验算表!"&amp;$DK137&amp;RIGHT(BP$3,LEN(BP$3)-12)+4),"")</f>
        <v>0</v>
      </c>
      <c r="BQ137" s="397">
        <f t="shared" ref="BQ137:BQ200" ca="1" si="364">IFERROR(INDIRECT("成就验算表!"&amp;$DJ137&amp;RIGHT(BQ$3,LEN(BQ$3)-11)+4),"")</f>
        <v>0</v>
      </c>
      <c r="BR137" s="397">
        <f t="shared" ref="BR137:BR200" ca="1" si="365">IFERROR(INDIRECT("成就验算表!"&amp;$DK137&amp;RIGHT(BR$3,LEN(BR$3)-12)+4),"")</f>
        <v>0</v>
      </c>
      <c r="BS137" s="397">
        <f t="shared" ref="BS137:BS200" ca="1" si="366">IFERROR(INDIRECT("成就验算表!"&amp;$DJ137&amp;RIGHT(BS$3,LEN(BS$3)-11)+4),"")</f>
        <v>0</v>
      </c>
      <c r="BT137" s="397">
        <f t="shared" ref="BT137:BT200" ca="1" si="367">IFERROR(INDIRECT("成就验算表!"&amp;$DK137&amp;RIGHT(BT$3,LEN(BT$3)-12)+4),"")</f>
        <v>0</v>
      </c>
      <c r="BU137" s="397">
        <f t="shared" ref="BU137:BU200" ca="1" si="368">IFERROR(INDIRECT("成就验算表!"&amp;$DJ137&amp;RIGHT(BU$3,LEN(BU$3)-11)+4),"")</f>
        <v>0</v>
      </c>
      <c r="BV137" s="397">
        <f t="shared" ref="BV137:BV200" ca="1" si="369">IFERROR(INDIRECT("成就验算表!"&amp;$DK137&amp;RIGHT(BV$3,LEN(BV$3)-12)+4),"")</f>
        <v>0</v>
      </c>
      <c r="BW137" s="397">
        <f t="shared" ref="BW137:BW200" ca="1" si="370">IFERROR(INDIRECT("成就验算表!"&amp;$DJ137&amp;RIGHT(BW$3,LEN(BW$3)-11)+4),"")</f>
        <v>0</v>
      </c>
      <c r="BX137" s="397">
        <f t="shared" ref="BX137:BX200" ca="1" si="371">IFERROR(INDIRECT("成就验算表!"&amp;$DK137&amp;RIGHT(BX$3,LEN(BX$3)-12)+4),"")</f>
        <v>0</v>
      </c>
      <c r="BY137" s="397">
        <f t="shared" ref="BY137:BY200" ca="1" si="372">IFERROR(INDIRECT("成就验算表!"&amp;$DJ137&amp;RIGHT(BY$3,LEN(BY$3)-11)+4),"")</f>
        <v>0</v>
      </c>
      <c r="BZ137" s="397">
        <f t="shared" ref="BZ137:BZ200" ca="1" si="373">IFERROR(INDIRECT("成就验算表!"&amp;$DK137&amp;RIGHT(BZ$3,LEN(BZ$3)-12)+4),"")</f>
        <v>0</v>
      </c>
      <c r="CA137" s="397">
        <f t="shared" ref="CA137:CA200" ca="1" si="374">IFERROR(INDIRECT("成就验算表!"&amp;$DJ137&amp;RIGHT(CA$3,LEN(CA$3)-11)+4),"")</f>
        <v>0</v>
      </c>
      <c r="CB137" s="397">
        <f t="shared" ref="CB137:CB200" ca="1" si="375">IFERROR(INDIRECT("成就验算表!"&amp;$DK137&amp;RIGHT(CB$3,LEN(CB$3)-12)+4),"")</f>
        <v>0</v>
      </c>
      <c r="CC137" s="397">
        <f t="shared" ref="CC137:CC200" ca="1" si="376">IFERROR(INDIRECT("成就验算表!"&amp;$DJ137&amp;RIGHT(CC$3,LEN(CC$3)-11)+4),"")</f>
        <v>0</v>
      </c>
      <c r="CD137" s="397">
        <f t="shared" ref="CD137:CD200" ca="1" si="377">IFERROR(INDIRECT("成就验算表!"&amp;$DK137&amp;RIGHT(CD$3,LEN(CD$3)-12)+4),"")</f>
        <v>0</v>
      </c>
      <c r="CE137" s="397">
        <f t="shared" ref="CE137:CE200" ca="1" si="378">IFERROR(INDIRECT("成就验算表!"&amp;$DJ137&amp;RIGHT(CE$3,LEN(CE$3)-11)+4),"")</f>
        <v>0</v>
      </c>
      <c r="CF137" s="397">
        <f t="shared" ref="CF137:CF200" ca="1" si="379">IFERROR(INDIRECT("成就验算表!"&amp;$DK137&amp;RIGHT(CF$3,LEN(CF$3)-12)+4),"")</f>
        <v>0</v>
      </c>
      <c r="CG137" s="397">
        <f t="shared" ref="CG137:CG200" ca="1" si="380">IFERROR(INDIRECT("成就验算表!"&amp;$DJ137&amp;RIGHT(CG$3,LEN(CG$3)-11)+4),"")</f>
        <v>0</v>
      </c>
      <c r="CH137" s="397">
        <f t="shared" ref="CH137:CH200" ca="1" si="381">IFERROR(INDIRECT("成就验算表!"&amp;$DK137&amp;RIGHT(CH$3,LEN(CH$3)-12)+4),"")</f>
        <v>0</v>
      </c>
      <c r="CI137" s="397">
        <f t="shared" ref="CI137:CI200" ca="1" si="382">IFERROR(INDIRECT("成就验算表!"&amp;$DJ137&amp;RIGHT(CI$3,LEN(CI$3)-11)+4),"")</f>
        <v>0</v>
      </c>
      <c r="CJ137" s="397">
        <f t="shared" ref="CJ137:CJ200" ca="1" si="383">IFERROR(INDIRECT("成就验算表!"&amp;$DK137&amp;RIGHT(CJ$3,LEN(CJ$3)-12)+4),"")</f>
        <v>0</v>
      </c>
      <c r="CK137" s="397">
        <f t="shared" ref="CK137:CK200" ca="1" si="384">IFERROR(INDIRECT("成就验算表!"&amp;$DJ137&amp;RIGHT(CK$3,LEN(CK$3)-11)+4),"")</f>
        <v>0</v>
      </c>
      <c r="CL137" s="397">
        <f t="shared" ref="CL137:CL200" ca="1" si="385">IFERROR(INDIRECT("成就验算表!"&amp;$DK137&amp;RIGHT(CL$3,LEN(CL$3)-12)+4),"")</f>
        <v>0</v>
      </c>
      <c r="CM137" s="397">
        <f t="shared" ref="CM137:CM200" ca="1" si="386">IFERROR(INDIRECT("成就验算表!"&amp;$DJ137&amp;RIGHT(CM$3,LEN(CM$3)-11)+4),"")</f>
        <v>0</v>
      </c>
      <c r="CN137" s="397">
        <f t="shared" ref="CN137:CN200" ca="1" si="387">IFERROR(INDIRECT("成就验算表!"&amp;$DK137&amp;RIGHT(CN$3,LEN(CN$3)-12)+4),"")</f>
        <v>0</v>
      </c>
      <c r="CO137" s="397">
        <f t="shared" ref="CO137:CO200" ca="1" si="388">IFERROR(INDIRECT("成就验算表!"&amp;$DJ137&amp;RIGHT(CO$3,LEN(CO$3)-11)+4),"")</f>
        <v>0</v>
      </c>
      <c r="CP137" s="397">
        <f t="shared" ref="CP137:CP200" ca="1" si="389">IFERROR(INDIRECT("成就验算表!"&amp;$DK137&amp;RIGHT(CP$3,LEN(CP$3)-12)+4),"")</f>
        <v>0</v>
      </c>
      <c r="CQ137" s="397">
        <f t="shared" ref="CQ137:CQ200" ca="1" si="390">IFERROR(INDIRECT("成就验算表!"&amp;$DJ137&amp;RIGHT(CQ$3,LEN(CQ$3)-11)+4),"")</f>
        <v>0</v>
      </c>
      <c r="CR137" s="397">
        <f t="shared" ref="CR137:CR200" ca="1" si="391">IFERROR(INDIRECT("成就验算表!"&amp;$DK137&amp;RIGHT(CR$3,LEN(CR$3)-12)+4),"")</f>
        <v>0</v>
      </c>
      <c r="CS137" s="397">
        <f t="shared" ref="CS137:CS200" ca="1" si="392">IFERROR(INDIRECT("成就验算表!"&amp;$DJ137&amp;RIGHT(CS$3,LEN(CS$3)-11)+4),"")</f>
        <v>0</v>
      </c>
      <c r="CT137" s="397">
        <f t="shared" ref="CT137:CT200" ca="1" si="393">IFERROR(INDIRECT("成就验算表!"&amp;$DK137&amp;RIGHT(CT$3,LEN(CT$3)-12)+4),"")</f>
        <v>0</v>
      </c>
      <c r="CU137" s="397">
        <f t="shared" ref="CU137:CU200" ca="1" si="394">IFERROR(INDIRECT("成就验算表!"&amp;$DJ137&amp;RIGHT(CU$3,LEN(CU$3)-11)+4),"")</f>
        <v>0</v>
      </c>
      <c r="CV137" s="397">
        <f t="shared" ref="CV137:CV200" ca="1" si="395">IFERROR(INDIRECT("成就验算表!"&amp;$DK137&amp;RIGHT(CV$3,LEN(CV$3)-12)+4),"")</f>
        <v>0</v>
      </c>
      <c r="CW137" s="397">
        <f t="shared" ref="CW137:CW200" ca="1" si="396">IFERROR(INDIRECT("成就验算表!"&amp;$DJ137&amp;RIGHT(CW$3,LEN(CW$3)-11)+4),"")</f>
        <v>0</v>
      </c>
      <c r="CX137" s="397">
        <f t="shared" ref="CX137:CX200" ca="1" si="397">IFERROR(INDIRECT("成就验算表!"&amp;$DK137&amp;RIGHT(CX$3,LEN(CX$3)-12)+4),"")</f>
        <v>0</v>
      </c>
      <c r="CY137" s="397">
        <f t="shared" ref="CY137:CY200" ca="1" si="398">IFERROR(INDIRECT("成就验算表!"&amp;$DJ137&amp;RIGHT(CY$3,LEN(CY$3)-11)+4),"")</f>
        <v>0</v>
      </c>
      <c r="CZ137" s="397">
        <f t="shared" ref="CZ137:CZ200" ca="1" si="399">IFERROR(INDIRECT("成就验算表!"&amp;$DK137&amp;RIGHT(CZ$3,LEN(CZ$3)-12)+4),"")</f>
        <v>0</v>
      </c>
      <c r="DA137" s="397">
        <f t="shared" ref="DA137:DA200" ca="1" si="400">IFERROR(INDIRECT("成就验算表!"&amp;$DJ137&amp;RIGHT(DA$3,LEN(DA$3)-11)+4),"")</f>
        <v>0</v>
      </c>
      <c r="DB137" s="397">
        <f t="shared" ref="DB137:DB200" ca="1" si="401">IFERROR(INDIRECT("成就验算表!"&amp;$DK137&amp;RIGHT(DB$3,LEN(DB$3)-12)+4),"")</f>
        <v>0</v>
      </c>
      <c r="DC137" s="397">
        <f t="shared" ref="DC137:DC200" ca="1" si="402">IFERROR(INDIRECT("成就验算表!"&amp;$DJ137&amp;RIGHT(DC$3,LEN(DC$3)-11)+4),"")</f>
        <v>0</v>
      </c>
      <c r="DD137" s="397">
        <f t="shared" ref="DD137:DD200" ca="1" si="403">IFERROR(INDIRECT("成就验算表!"&amp;$DK137&amp;RIGHT(DD$3,LEN(DD$3)-12)+4),"")</f>
        <v>0</v>
      </c>
      <c r="DE137" s="397">
        <f t="shared" ref="DE137:DE200" ca="1" si="404">IFERROR(INDIRECT("成就验算表!"&amp;$DJ137&amp;RIGHT(DE$3,LEN(DE$3)-11)+4),"")</f>
        <v>0</v>
      </c>
      <c r="DF137" s="397">
        <f t="shared" ref="DF137:DF200" ca="1" si="405">IFERROR(INDIRECT("成就验算表!"&amp;$DK137&amp;RIGHT(DF$3,LEN(DF$3)-12)+4),"")</f>
        <v>0</v>
      </c>
      <c r="DG137" s="397">
        <f t="shared" ref="DG137:DG200" ca="1" si="406">IFERROR(INDIRECT("成就验算表!"&amp;$DJ137&amp;RIGHT(DG$3,LEN(DG$3)-11)+4),"")</f>
        <v>0</v>
      </c>
      <c r="DH137" s="397">
        <f t="shared" ref="DH137:DH200" ca="1" si="407">IFERROR(INDIRECT("成就验算表!"&amp;$DK137&amp;RIGHT(DH$3,LEN(DH$3)-12)+4),"")</f>
        <v>0</v>
      </c>
      <c r="DJ137" s="125" t="str">
        <f t="shared" ref="DJ137:DK137" si="408">DJ135</f>
        <v>MU</v>
      </c>
      <c r="DK137" s="125" t="str">
        <f t="shared" si="408"/>
        <v>ND</v>
      </c>
      <c r="DN137" s="84" t="s">
        <v>1121</v>
      </c>
      <c r="DR137" s="40" t="s">
        <v>1545</v>
      </c>
      <c r="DS137" s="11">
        <f t="shared" si="301"/>
        <v>1</v>
      </c>
      <c r="DT137" s="11">
        <f t="shared" si="302"/>
        <v>8</v>
      </c>
      <c r="DU137" s="41">
        <v>1</v>
      </c>
      <c r="DV137" s="40" t="s">
        <v>412</v>
      </c>
      <c r="DW137" s="11">
        <f t="shared" si="303"/>
        <v>2</v>
      </c>
      <c r="DX137" s="11">
        <f t="shared" si="304"/>
        <v>1001</v>
      </c>
      <c r="DY137" s="41">
        <v>2</v>
      </c>
    </row>
    <row r="138" spans="1:129" x14ac:dyDescent="0.25">
      <c r="A138" s="125">
        <v>135</v>
      </c>
      <c r="B138" s="125">
        <v>1</v>
      </c>
      <c r="C138" s="125">
        <v>6</v>
      </c>
      <c r="D138" s="125">
        <v>39</v>
      </c>
      <c r="E138" s="125" t="s">
        <v>1116</v>
      </c>
      <c r="F138" s="84" t="s">
        <v>1144</v>
      </c>
      <c r="G138" s="392" t="s">
        <v>1118</v>
      </c>
      <c r="H138" s="84" t="s">
        <v>1145</v>
      </c>
      <c r="I138" s="392" t="s">
        <v>1120</v>
      </c>
      <c r="K138" s="130">
        <v>76</v>
      </c>
      <c r="M138" s="397">
        <f t="shared" ca="1" si="308"/>
        <v>1</v>
      </c>
      <c r="N138" s="397" t="str">
        <f t="shared" ca="1" si="309"/>
        <v>1|8|20,1|2|50000</v>
      </c>
      <c r="O138" s="397">
        <f t="shared" ca="1" si="310"/>
        <v>0</v>
      </c>
      <c r="P138" s="397">
        <f t="shared" ca="1" si="311"/>
        <v>0</v>
      </c>
      <c r="Q138" s="397">
        <f t="shared" ca="1" si="312"/>
        <v>0</v>
      </c>
      <c r="R138" s="397">
        <f t="shared" ca="1" si="313"/>
        <v>0</v>
      </c>
      <c r="S138" s="397">
        <f t="shared" ca="1" si="314"/>
        <v>0</v>
      </c>
      <c r="T138" s="397">
        <f t="shared" ca="1" si="315"/>
        <v>0</v>
      </c>
      <c r="U138" s="397">
        <f t="shared" ca="1" si="316"/>
        <v>0</v>
      </c>
      <c r="V138" s="397">
        <f t="shared" ca="1" si="317"/>
        <v>0</v>
      </c>
      <c r="W138" s="397">
        <f t="shared" ca="1" si="318"/>
        <v>0</v>
      </c>
      <c r="X138" s="397">
        <f t="shared" ca="1" si="319"/>
        <v>0</v>
      </c>
      <c r="Y138" s="397">
        <f t="shared" ca="1" si="320"/>
        <v>0</v>
      </c>
      <c r="Z138" s="397">
        <f t="shared" ca="1" si="321"/>
        <v>0</v>
      </c>
      <c r="AA138" s="397">
        <f t="shared" ca="1" si="322"/>
        <v>0</v>
      </c>
      <c r="AB138" s="397">
        <f t="shared" ca="1" si="323"/>
        <v>0</v>
      </c>
      <c r="AC138" s="397">
        <f t="shared" ca="1" si="324"/>
        <v>0</v>
      </c>
      <c r="AD138" s="397">
        <f t="shared" ca="1" si="325"/>
        <v>0</v>
      </c>
      <c r="AE138" s="397">
        <f t="shared" ca="1" si="326"/>
        <v>0</v>
      </c>
      <c r="AF138" s="397">
        <f t="shared" ca="1" si="327"/>
        <v>0</v>
      </c>
      <c r="AG138" s="397">
        <f t="shared" ca="1" si="328"/>
        <v>0</v>
      </c>
      <c r="AH138" s="397">
        <f t="shared" ca="1" si="329"/>
        <v>0</v>
      </c>
      <c r="AI138" s="397">
        <f t="shared" ca="1" si="330"/>
        <v>0</v>
      </c>
      <c r="AJ138" s="397">
        <f t="shared" ca="1" si="331"/>
        <v>0</v>
      </c>
      <c r="AK138" s="397">
        <f t="shared" ca="1" si="332"/>
        <v>0</v>
      </c>
      <c r="AL138" s="397">
        <f t="shared" ca="1" si="333"/>
        <v>0</v>
      </c>
      <c r="AM138" s="397">
        <f t="shared" ca="1" si="334"/>
        <v>0</v>
      </c>
      <c r="AN138" s="397">
        <f t="shared" ca="1" si="335"/>
        <v>0</v>
      </c>
      <c r="AO138" s="397">
        <f t="shared" ca="1" si="336"/>
        <v>0</v>
      </c>
      <c r="AP138" s="397">
        <f t="shared" ca="1" si="337"/>
        <v>0</v>
      </c>
      <c r="AQ138" s="397">
        <f t="shared" ca="1" si="338"/>
        <v>0</v>
      </c>
      <c r="AR138" s="397">
        <f t="shared" ca="1" si="339"/>
        <v>0</v>
      </c>
      <c r="AS138" s="397">
        <f t="shared" ca="1" si="340"/>
        <v>0</v>
      </c>
      <c r="AT138" s="397">
        <f t="shared" ca="1" si="341"/>
        <v>0</v>
      </c>
      <c r="AU138" s="397">
        <f t="shared" ca="1" si="342"/>
        <v>0</v>
      </c>
      <c r="AV138" s="397">
        <f t="shared" ca="1" si="343"/>
        <v>0</v>
      </c>
      <c r="AW138" s="397">
        <f t="shared" ca="1" si="344"/>
        <v>0</v>
      </c>
      <c r="AX138" s="397">
        <f t="shared" ca="1" si="345"/>
        <v>0</v>
      </c>
      <c r="AY138" s="397">
        <f t="shared" ca="1" si="346"/>
        <v>0</v>
      </c>
      <c r="AZ138" s="397">
        <f t="shared" ca="1" si="347"/>
        <v>0</v>
      </c>
      <c r="BA138" s="397">
        <f t="shared" ca="1" si="348"/>
        <v>0</v>
      </c>
      <c r="BB138" s="397">
        <f t="shared" ca="1" si="349"/>
        <v>0</v>
      </c>
      <c r="BC138" s="397">
        <f t="shared" ca="1" si="350"/>
        <v>0</v>
      </c>
      <c r="BD138" s="397">
        <f t="shared" ca="1" si="351"/>
        <v>0</v>
      </c>
      <c r="BE138" s="397">
        <f t="shared" ca="1" si="352"/>
        <v>0</v>
      </c>
      <c r="BF138" s="397">
        <f t="shared" ca="1" si="353"/>
        <v>0</v>
      </c>
      <c r="BG138" s="397">
        <f t="shared" ca="1" si="354"/>
        <v>0</v>
      </c>
      <c r="BH138" s="397">
        <f t="shared" ca="1" si="355"/>
        <v>0</v>
      </c>
      <c r="BI138" s="397">
        <f t="shared" ca="1" si="356"/>
        <v>0</v>
      </c>
      <c r="BJ138" s="397">
        <f t="shared" ca="1" si="357"/>
        <v>0</v>
      </c>
      <c r="BK138" s="397">
        <f t="shared" ca="1" si="358"/>
        <v>0</v>
      </c>
      <c r="BL138" s="397">
        <f t="shared" ca="1" si="359"/>
        <v>0</v>
      </c>
      <c r="BM138" s="397">
        <f t="shared" ca="1" si="360"/>
        <v>0</v>
      </c>
      <c r="BN138" s="397">
        <f t="shared" ca="1" si="361"/>
        <v>0</v>
      </c>
      <c r="BO138" s="397">
        <f t="shared" ca="1" si="362"/>
        <v>0</v>
      </c>
      <c r="BP138" s="397">
        <f t="shared" ca="1" si="363"/>
        <v>0</v>
      </c>
      <c r="BQ138" s="397">
        <f t="shared" ca="1" si="364"/>
        <v>0</v>
      </c>
      <c r="BR138" s="397">
        <f t="shared" ca="1" si="365"/>
        <v>0</v>
      </c>
      <c r="BS138" s="397">
        <f t="shared" ca="1" si="366"/>
        <v>0</v>
      </c>
      <c r="BT138" s="397">
        <f t="shared" ca="1" si="367"/>
        <v>0</v>
      </c>
      <c r="BU138" s="397">
        <f t="shared" ca="1" si="368"/>
        <v>0</v>
      </c>
      <c r="BV138" s="397">
        <f t="shared" ca="1" si="369"/>
        <v>0</v>
      </c>
      <c r="BW138" s="397">
        <f t="shared" ca="1" si="370"/>
        <v>0</v>
      </c>
      <c r="BX138" s="397">
        <f t="shared" ca="1" si="371"/>
        <v>0</v>
      </c>
      <c r="BY138" s="397">
        <f t="shared" ca="1" si="372"/>
        <v>0</v>
      </c>
      <c r="BZ138" s="397">
        <f t="shared" ca="1" si="373"/>
        <v>0</v>
      </c>
      <c r="CA138" s="397">
        <f t="shared" ca="1" si="374"/>
        <v>0</v>
      </c>
      <c r="CB138" s="397">
        <f t="shared" ca="1" si="375"/>
        <v>0</v>
      </c>
      <c r="CC138" s="397">
        <f t="shared" ca="1" si="376"/>
        <v>0</v>
      </c>
      <c r="CD138" s="397">
        <f t="shared" ca="1" si="377"/>
        <v>0</v>
      </c>
      <c r="CE138" s="397">
        <f t="shared" ca="1" si="378"/>
        <v>0</v>
      </c>
      <c r="CF138" s="397">
        <f t="shared" ca="1" si="379"/>
        <v>0</v>
      </c>
      <c r="CG138" s="397">
        <f t="shared" ca="1" si="380"/>
        <v>0</v>
      </c>
      <c r="CH138" s="397">
        <f t="shared" ca="1" si="381"/>
        <v>0</v>
      </c>
      <c r="CI138" s="397">
        <f t="shared" ca="1" si="382"/>
        <v>0</v>
      </c>
      <c r="CJ138" s="397">
        <f t="shared" ca="1" si="383"/>
        <v>0</v>
      </c>
      <c r="CK138" s="397">
        <f t="shared" ca="1" si="384"/>
        <v>0</v>
      </c>
      <c r="CL138" s="397">
        <f t="shared" ca="1" si="385"/>
        <v>0</v>
      </c>
      <c r="CM138" s="397">
        <f t="shared" ca="1" si="386"/>
        <v>0</v>
      </c>
      <c r="CN138" s="397">
        <f t="shared" ca="1" si="387"/>
        <v>0</v>
      </c>
      <c r="CO138" s="397">
        <f t="shared" ca="1" si="388"/>
        <v>0</v>
      </c>
      <c r="CP138" s="397">
        <f t="shared" ca="1" si="389"/>
        <v>0</v>
      </c>
      <c r="CQ138" s="397">
        <f t="shared" ca="1" si="390"/>
        <v>0</v>
      </c>
      <c r="CR138" s="397">
        <f t="shared" ca="1" si="391"/>
        <v>0</v>
      </c>
      <c r="CS138" s="397">
        <f t="shared" ca="1" si="392"/>
        <v>0</v>
      </c>
      <c r="CT138" s="397">
        <f t="shared" ca="1" si="393"/>
        <v>0</v>
      </c>
      <c r="CU138" s="397">
        <f t="shared" ca="1" si="394"/>
        <v>0</v>
      </c>
      <c r="CV138" s="397">
        <f t="shared" ca="1" si="395"/>
        <v>0</v>
      </c>
      <c r="CW138" s="397">
        <f t="shared" ca="1" si="396"/>
        <v>0</v>
      </c>
      <c r="CX138" s="397">
        <f t="shared" ca="1" si="397"/>
        <v>0</v>
      </c>
      <c r="CY138" s="397">
        <f t="shared" ca="1" si="398"/>
        <v>0</v>
      </c>
      <c r="CZ138" s="397">
        <f t="shared" ca="1" si="399"/>
        <v>0</v>
      </c>
      <c r="DA138" s="397">
        <f t="shared" ca="1" si="400"/>
        <v>0</v>
      </c>
      <c r="DB138" s="397">
        <f t="shared" ca="1" si="401"/>
        <v>0</v>
      </c>
      <c r="DC138" s="397">
        <f t="shared" ca="1" si="402"/>
        <v>0</v>
      </c>
      <c r="DD138" s="397">
        <f t="shared" ca="1" si="403"/>
        <v>0</v>
      </c>
      <c r="DE138" s="397">
        <f t="shared" ca="1" si="404"/>
        <v>0</v>
      </c>
      <c r="DF138" s="397">
        <f t="shared" ca="1" si="405"/>
        <v>0</v>
      </c>
      <c r="DG138" s="397">
        <f t="shared" ca="1" si="406"/>
        <v>0</v>
      </c>
      <c r="DH138" s="397">
        <f t="shared" ca="1" si="407"/>
        <v>0</v>
      </c>
      <c r="DJ138" s="125" t="str">
        <f t="shared" ref="DJ138:DK138" si="409">DJ136</f>
        <v>MJ</v>
      </c>
      <c r="DK138" s="125" t="str">
        <f t="shared" si="409"/>
        <v>MS</v>
      </c>
      <c r="DN138" s="84" t="s">
        <v>1121</v>
      </c>
      <c r="DR138" s="40" t="s">
        <v>1543</v>
      </c>
      <c r="DS138" s="11">
        <f t="shared" si="301"/>
        <v>1</v>
      </c>
      <c r="DT138" s="11">
        <f t="shared" si="302"/>
        <v>8</v>
      </c>
      <c r="DU138" s="41">
        <v>1</v>
      </c>
      <c r="DV138" s="40" t="s">
        <v>412</v>
      </c>
      <c r="DW138" s="11">
        <f t="shared" si="303"/>
        <v>2</v>
      </c>
      <c r="DX138" s="11">
        <f t="shared" si="304"/>
        <v>1001</v>
      </c>
      <c r="DY138" s="41">
        <v>2</v>
      </c>
    </row>
    <row r="139" spans="1:129" x14ac:dyDescent="0.25">
      <c r="A139" s="125">
        <v>136</v>
      </c>
      <c r="B139" s="125">
        <v>1</v>
      </c>
      <c r="C139" s="125">
        <v>6</v>
      </c>
      <c r="D139" s="125">
        <v>39</v>
      </c>
      <c r="E139" s="125" t="s">
        <v>1116</v>
      </c>
      <c r="F139" s="84" t="s">
        <v>1146</v>
      </c>
      <c r="G139" s="392" t="s">
        <v>1118</v>
      </c>
      <c r="H139" s="84" t="s">
        <v>1147</v>
      </c>
      <c r="I139" s="392" t="s">
        <v>1120</v>
      </c>
      <c r="K139" s="130">
        <v>66</v>
      </c>
      <c r="M139" s="397">
        <f t="shared" ca="1" si="308"/>
        <v>1</v>
      </c>
      <c r="N139" s="397" t="str">
        <f t="shared" ca="1" si="309"/>
        <v>1|8|20,1|1|5</v>
      </c>
      <c r="O139" s="397">
        <f t="shared" ca="1" si="310"/>
        <v>0</v>
      </c>
      <c r="P139" s="397">
        <f t="shared" ca="1" si="311"/>
        <v>0</v>
      </c>
      <c r="Q139" s="397">
        <f t="shared" ca="1" si="312"/>
        <v>0</v>
      </c>
      <c r="R139" s="397">
        <f t="shared" ca="1" si="313"/>
        <v>0</v>
      </c>
      <c r="S139" s="397">
        <f t="shared" ca="1" si="314"/>
        <v>0</v>
      </c>
      <c r="T139" s="397">
        <f t="shared" ca="1" si="315"/>
        <v>0</v>
      </c>
      <c r="U139" s="397">
        <f t="shared" ca="1" si="316"/>
        <v>0</v>
      </c>
      <c r="V139" s="397">
        <f t="shared" ca="1" si="317"/>
        <v>0</v>
      </c>
      <c r="W139" s="397">
        <f t="shared" ca="1" si="318"/>
        <v>0</v>
      </c>
      <c r="X139" s="397">
        <f t="shared" ca="1" si="319"/>
        <v>0</v>
      </c>
      <c r="Y139" s="397">
        <f t="shared" ca="1" si="320"/>
        <v>0</v>
      </c>
      <c r="Z139" s="397">
        <f t="shared" ca="1" si="321"/>
        <v>0</v>
      </c>
      <c r="AA139" s="397">
        <f t="shared" ca="1" si="322"/>
        <v>0</v>
      </c>
      <c r="AB139" s="397">
        <f t="shared" ca="1" si="323"/>
        <v>0</v>
      </c>
      <c r="AC139" s="397">
        <f t="shared" ca="1" si="324"/>
        <v>0</v>
      </c>
      <c r="AD139" s="397">
        <f t="shared" ca="1" si="325"/>
        <v>0</v>
      </c>
      <c r="AE139" s="397">
        <f t="shared" ca="1" si="326"/>
        <v>0</v>
      </c>
      <c r="AF139" s="397">
        <f t="shared" ca="1" si="327"/>
        <v>0</v>
      </c>
      <c r="AG139" s="397">
        <f t="shared" ca="1" si="328"/>
        <v>0</v>
      </c>
      <c r="AH139" s="397">
        <f t="shared" ca="1" si="329"/>
        <v>0</v>
      </c>
      <c r="AI139" s="397">
        <f t="shared" ca="1" si="330"/>
        <v>0</v>
      </c>
      <c r="AJ139" s="397">
        <f t="shared" ca="1" si="331"/>
        <v>0</v>
      </c>
      <c r="AK139" s="397">
        <f t="shared" ca="1" si="332"/>
        <v>0</v>
      </c>
      <c r="AL139" s="397">
        <f t="shared" ca="1" si="333"/>
        <v>0</v>
      </c>
      <c r="AM139" s="397">
        <f t="shared" ca="1" si="334"/>
        <v>0</v>
      </c>
      <c r="AN139" s="397">
        <f t="shared" ca="1" si="335"/>
        <v>0</v>
      </c>
      <c r="AO139" s="397">
        <f t="shared" ca="1" si="336"/>
        <v>0</v>
      </c>
      <c r="AP139" s="397">
        <f t="shared" ca="1" si="337"/>
        <v>0</v>
      </c>
      <c r="AQ139" s="397">
        <f t="shared" ca="1" si="338"/>
        <v>0</v>
      </c>
      <c r="AR139" s="397">
        <f t="shared" ca="1" si="339"/>
        <v>0</v>
      </c>
      <c r="AS139" s="397">
        <f t="shared" ca="1" si="340"/>
        <v>0</v>
      </c>
      <c r="AT139" s="397">
        <f t="shared" ca="1" si="341"/>
        <v>0</v>
      </c>
      <c r="AU139" s="397">
        <f t="shared" ca="1" si="342"/>
        <v>0</v>
      </c>
      <c r="AV139" s="397">
        <f t="shared" ca="1" si="343"/>
        <v>0</v>
      </c>
      <c r="AW139" s="397">
        <f t="shared" ca="1" si="344"/>
        <v>0</v>
      </c>
      <c r="AX139" s="397">
        <f t="shared" ca="1" si="345"/>
        <v>0</v>
      </c>
      <c r="AY139" s="397">
        <f t="shared" ca="1" si="346"/>
        <v>0</v>
      </c>
      <c r="AZ139" s="397">
        <f t="shared" ca="1" si="347"/>
        <v>0</v>
      </c>
      <c r="BA139" s="397">
        <f t="shared" ca="1" si="348"/>
        <v>0</v>
      </c>
      <c r="BB139" s="397">
        <f t="shared" ca="1" si="349"/>
        <v>0</v>
      </c>
      <c r="BC139" s="397">
        <f t="shared" ca="1" si="350"/>
        <v>0</v>
      </c>
      <c r="BD139" s="397">
        <f t="shared" ca="1" si="351"/>
        <v>0</v>
      </c>
      <c r="BE139" s="397">
        <f t="shared" ca="1" si="352"/>
        <v>0</v>
      </c>
      <c r="BF139" s="397">
        <f t="shared" ca="1" si="353"/>
        <v>0</v>
      </c>
      <c r="BG139" s="397">
        <f t="shared" ca="1" si="354"/>
        <v>0</v>
      </c>
      <c r="BH139" s="397">
        <f t="shared" ca="1" si="355"/>
        <v>0</v>
      </c>
      <c r="BI139" s="397">
        <f t="shared" ca="1" si="356"/>
        <v>0</v>
      </c>
      <c r="BJ139" s="397">
        <f t="shared" ca="1" si="357"/>
        <v>0</v>
      </c>
      <c r="BK139" s="397">
        <f t="shared" ca="1" si="358"/>
        <v>0</v>
      </c>
      <c r="BL139" s="397">
        <f t="shared" ca="1" si="359"/>
        <v>0</v>
      </c>
      <c r="BM139" s="397">
        <f t="shared" ca="1" si="360"/>
        <v>0</v>
      </c>
      <c r="BN139" s="397">
        <f t="shared" ca="1" si="361"/>
        <v>0</v>
      </c>
      <c r="BO139" s="397">
        <f t="shared" ca="1" si="362"/>
        <v>0</v>
      </c>
      <c r="BP139" s="397">
        <f t="shared" ca="1" si="363"/>
        <v>0</v>
      </c>
      <c r="BQ139" s="397">
        <f t="shared" ca="1" si="364"/>
        <v>0</v>
      </c>
      <c r="BR139" s="397">
        <f t="shared" ca="1" si="365"/>
        <v>0</v>
      </c>
      <c r="BS139" s="397">
        <f t="shared" ca="1" si="366"/>
        <v>0</v>
      </c>
      <c r="BT139" s="397">
        <f t="shared" ca="1" si="367"/>
        <v>0</v>
      </c>
      <c r="BU139" s="397">
        <f t="shared" ca="1" si="368"/>
        <v>0</v>
      </c>
      <c r="BV139" s="397">
        <f t="shared" ca="1" si="369"/>
        <v>0</v>
      </c>
      <c r="BW139" s="397">
        <f t="shared" ca="1" si="370"/>
        <v>0</v>
      </c>
      <c r="BX139" s="397">
        <f t="shared" ca="1" si="371"/>
        <v>0</v>
      </c>
      <c r="BY139" s="397">
        <f t="shared" ca="1" si="372"/>
        <v>0</v>
      </c>
      <c r="BZ139" s="397">
        <f t="shared" ca="1" si="373"/>
        <v>0</v>
      </c>
      <c r="CA139" s="397">
        <f t="shared" ca="1" si="374"/>
        <v>0</v>
      </c>
      <c r="CB139" s="397">
        <f t="shared" ca="1" si="375"/>
        <v>0</v>
      </c>
      <c r="CC139" s="397">
        <f t="shared" ca="1" si="376"/>
        <v>0</v>
      </c>
      <c r="CD139" s="397">
        <f t="shared" ca="1" si="377"/>
        <v>0</v>
      </c>
      <c r="CE139" s="397">
        <f t="shared" ca="1" si="378"/>
        <v>0</v>
      </c>
      <c r="CF139" s="397">
        <f t="shared" ca="1" si="379"/>
        <v>0</v>
      </c>
      <c r="CG139" s="397">
        <f t="shared" ca="1" si="380"/>
        <v>0</v>
      </c>
      <c r="CH139" s="397">
        <f t="shared" ca="1" si="381"/>
        <v>0</v>
      </c>
      <c r="CI139" s="397">
        <f t="shared" ca="1" si="382"/>
        <v>0</v>
      </c>
      <c r="CJ139" s="397">
        <f t="shared" ca="1" si="383"/>
        <v>0</v>
      </c>
      <c r="CK139" s="397">
        <f t="shared" ca="1" si="384"/>
        <v>0</v>
      </c>
      <c r="CL139" s="397">
        <f t="shared" ca="1" si="385"/>
        <v>0</v>
      </c>
      <c r="CM139" s="397">
        <f t="shared" ca="1" si="386"/>
        <v>0</v>
      </c>
      <c r="CN139" s="397">
        <f t="shared" ca="1" si="387"/>
        <v>0</v>
      </c>
      <c r="CO139" s="397">
        <f t="shared" ca="1" si="388"/>
        <v>0</v>
      </c>
      <c r="CP139" s="397">
        <f t="shared" ca="1" si="389"/>
        <v>0</v>
      </c>
      <c r="CQ139" s="397">
        <f t="shared" ca="1" si="390"/>
        <v>0</v>
      </c>
      <c r="CR139" s="397">
        <f t="shared" ca="1" si="391"/>
        <v>0</v>
      </c>
      <c r="CS139" s="397">
        <f t="shared" ca="1" si="392"/>
        <v>0</v>
      </c>
      <c r="CT139" s="397">
        <f t="shared" ca="1" si="393"/>
        <v>0</v>
      </c>
      <c r="CU139" s="397">
        <f t="shared" ca="1" si="394"/>
        <v>0</v>
      </c>
      <c r="CV139" s="397">
        <f t="shared" ca="1" si="395"/>
        <v>0</v>
      </c>
      <c r="CW139" s="397">
        <f t="shared" ca="1" si="396"/>
        <v>0</v>
      </c>
      <c r="CX139" s="397">
        <f t="shared" ca="1" si="397"/>
        <v>0</v>
      </c>
      <c r="CY139" s="397">
        <f t="shared" ca="1" si="398"/>
        <v>0</v>
      </c>
      <c r="CZ139" s="397">
        <f t="shared" ca="1" si="399"/>
        <v>0</v>
      </c>
      <c r="DA139" s="397">
        <f t="shared" ca="1" si="400"/>
        <v>0</v>
      </c>
      <c r="DB139" s="397">
        <f t="shared" ca="1" si="401"/>
        <v>0</v>
      </c>
      <c r="DC139" s="397">
        <f t="shared" ca="1" si="402"/>
        <v>0</v>
      </c>
      <c r="DD139" s="397">
        <f t="shared" ca="1" si="403"/>
        <v>0</v>
      </c>
      <c r="DE139" s="397">
        <f t="shared" ca="1" si="404"/>
        <v>0</v>
      </c>
      <c r="DF139" s="397">
        <f t="shared" ca="1" si="405"/>
        <v>0</v>
      </c>
      <c r="DG139" s="397">
        <f t="shared" ca="1" si="406"/>
        <v>0</v>
      </c>
      <c r="DH139" s="397">
        <f t="shared" ca="1" si="407"/>
        <v>0</v>
      </c>
      <c r="DJ139" s="125" t="str">
        <f t="shared" ref="DJ139:DK139" si="410">DJ137</f>
        <v>MU</v>
      </c>
      <c r="DK139" s="125" t="str">
        <f t="shared" si="410"/>
        <v>ND</v>
      </c>
      <c r="DN139" s="84" t="s">
        <v>1121</v>
      </c>
      <c r="DR139" s="40" t="s">
        <v>1544</v>
      </c>
      <c r="DS139" s="11">
        <f t="shared" si="301"/>
        <v>1</v>
      </c>
      <c r="DT139" s="11">
        <f t="shared" si="302"/>
        <v>8</v>
      </c>
      <c r="DU139" s="41">
        <v>1</v>
      </c>
      <c r="DV139" s="40" t="s">
        <v>412</v>
      </c>
      <c r="DW139" s="11">
        <f t="shared" si="303"/>
        <v>2</v>
      </c>
      <c r="DX139" s="11">
        <f t="shared" si="304"/>
        <v>1001</v>
      </c>
      <c r="DY139" s="41">
        <v>2</v>
      </c>
    </row>
    <row r="140" spans="1:129" x14ac:dyDescent="0.25">
      <c r="A140" s="125">
        <v>137</v>
      </c>
      <c r="B140" s="125">
        <v>1</v>
      </c>
      <c r="C140" s="125">
        <v>6</v>
      </c>
      <c r="D140" s="125">
        <v>39</v>
      </c>
      <c r="E140" s="125" t="s">
        <v>1116</v>
      </c>
      <c r="F140" s="84" t="s">
        <v>1148</v>
      </c>
      <c r="G140" s="392" t="s">
        <v>1118</v>
      </c>
      <c r="H140" s="84" t="s">
        <v>1149</v>
      </c>
      <c r="I140" s="392" t="s">
        <v>1120</v>
      </c>
      <c r="K140" s="130">
        <v>67</v>
      </c>
      <c r="M140" s="397">
        <f t="shared" ca="1" si="308"/>
        <v>1</v>
      </c>
      <c r="N140" s="397" t="str">
        <f t="shared" ca="1" si="309"/>
        <v>1|8|20,1|2|50000</v>
      </c>
      <c r="O140" s="397">
        <f t="shared" ca="1" si="310"/>
        <v>0</v>
      </c>
      <c r="P140" s="397">
        <f t="shared" ca="1" si="311"/>
        <v>0</v>
      </c>
      <c r="Q140" s="397">
        <f t="shared" ca="1" si="312"/>
        <v>0</v>
      </c>
      <c r="R140" s="397">
        <f t="shared" ca="1" si="313"/>
        <v>0</v>
      </c>
      <c r="S140" s="397">
        <f t="shared" ca="1" si="314"/>
        <v>0</v>
      </c>
      <c r="T140" s="397">
        <f t="shared" ca="1" si="315"/>
        <v>0</v>
      </c>
      <c r="U140" s="397">
        <f t="shared" ca="1" si="316"/>
        <v>0</v>
      </c>
      <c r="V140" s="397">
        <f t="shared" ca="1" si="317"/>
        <v>0</v>
      </c>
      <c r="W140" s="397">
        <f t="shared" ca="1" si="318"/>
        <v>0</v>
      </c>
      <c r="X140" s="397">
        <f t="shared" ca="1" si="319"/>
        <v>0</v>
      </c>
      <c r="Y140" s="397">
        <f t="shared" ca="1" si="320"/>
        <v>0</v>
      </c>
      <c r="Z140" s="397">
        <f t="shared" ca="1" si="321"/>
        <v>0</v>
      </c>
      <c r="AA140" s="397">
        <f t="shared" ca="1" si="322"/>
        <v>0</v>
      </c>
      <c r="AB140" s="397">
        <f t="shared" ca="1" si="323"/>
        <v>0</v>
      </c>
      <c r="AC140" s="397">
        <f t="shared" ca="1" si="324"/>
        <v>0</v>
      </c>
      <c r="AD140" s="397">
        <f t="shared" ca="1" si="325"/>
        <v>0</v>
      </c>
      <c r="AE140" s="397">
        <f t="shared" ca="1" si="326"/>
        <v>0</v>
      </c>
      <c r="AF140" s="397">
        <f t="shared" ca="1" si="327"/>
        <v>0</v>
      </c>
      <c r="AG140" s="397">
        <f t="shared" ca="1" si="328"/>
        <v>0</v>
      </c>
      <c r="AH140" s="397">
        <f t="shared" ca="1" si="329"/>
        <v>0</v>
      </c>
      <c r="AI140" s="397">
        <f t="shared" ca="1" si="330"/>
        <v>0</v>
      </c>
      <c r="AJ140" s="397">
        <f t="shared" ca="1" si="331"/>
        <v>0</v>
      </c>
      <c r="AK140" s="397">
        <f t="shared" ca="1" si="332"/>
        <v>0</v>
      </c>
      <c r="AL140" s="397">
        <f t="shared" ca="1" si="333"/>
        <v>0</v>
      </c>
      <c r="AM140" s="397">
        <f t="shared" ca="1" si="334"/>
        <v>0</v>
      </c>
      <c r="AN140" s="397">
        <f t="shared" ca="1" si="335"/>
        <v>0</v>
      </c>
      <c r="AO140" s="397">
        <f t="shared" ca="1" si="336"/>
        <v>0</v>
      </c>
      <c r="AP140" s="397">
        <f t="shared" ca="1" si="337"/>
        <v>0</v>
      </c>
      <c r="AQ140" s="397">
        <f t="shared" ca="1" si="338"/>
        <v>0</v>
      </c>
      <c r="AR140" s="397">
        <f t="shared" ca="1" si="339"/>
        <v>0</v>
      </c>
      <c r="AS140" s="397">
        <f t="shared" ca="1" si="340"/>
        <v>0</v>
      </c>
      <c r="AT140" s="397">
        <f t="shared" ca="1" si="341"/>
        <v>0</v>
      </c>
      <c r="AU140" s="397">
        <f t="shared" ca="1" si="342"/>
        <v>0</v>
      </c>
      <c r="AV140" s="397">
        <f t="shared" ca="1" si="343"/>
        <v>0</v>
      </c>
      <c r="AW140" s="397">
        <f t="shared" ca="1" si="344"/>
        <v>0</v>
      </c>
      <c r="AX140" s="397">
        <f t="shared" ca="1" si="345"/>
        <v>0</v>
      </c>
      <c r="AY140" s="397">
        <f t="shared" ca="1" si="346"/>
        <v>0</v>
      </c>
      <c r="AZ140" s="397">
        <f t="shared" ca="1" si="347"/>
        <v>0</v>
      </c>
      <c r="BA140" s="397">
        <f t="shared" ca="1" si="348"/>
        <v>0</v>
      </c>
      <c r="BB140" s="397">
        <f t="shared" ca="1" si="349"/>
        <v>0</v>
      </c>
      <c r="BC140" s="397">
        <f t="shared" ca="1" si="350"/>
        <v>0</v>
      </c>
      <c r="BD140" s="397">
        <f t="shared" ca="1" si="351"/>
        <v>0</v>
      </c>
      <c r="BE140" s="397">
        <f t="shared" ca="1" si="352"/>
        <v>0</v>
      </c>
      <c r="BF140" s="397">
        <f t="shared" ca="1" si="353"/>
        <v>0</v>
      </c>
      <c r="BG140" s="397">
        <f t="shared" ca="1" si="354"/>
        <v>0</v>
      </c>
      <c r="BH140" s="397">
        <f t="shared" ca="1" si="355"/>
        <v>0</v>
      </c>
      <c r="BI140" s="397">
        <f t="shared" ca="1" si="356"/>
        <v>0</v>
      </c>
      <c r="BJ140" s="397">
        <f t="shared" ca="1" si="357"/>
        <v>0</v>
      </c>
      <c r="BK140" s="397">
        <f t="shared" ca="1" si="358"/>
        <v>0</v>
      </c>
      <c r="BL140" s="397">
        <f t="shared" ca="1" si="359"/>
        <v>0</v>
      </c>
      <c r="BM140" s="397">
        <f t="shared" ca="1" si="360"/>
        <v>0</v>
      </c>
      <c r="BN140" s="397">
        <f t="shared" ca="1" si="361"/>
        <v>0</v>
      </c>
      <c r="BO140" s="397">
        <f t="shared" ca="1" si="362"/>
        <v>0</v>
      </c>
      <c r="BP140" s="397">
        <f t="shared" ca="1" si="363"/>
        <v>0</v>
      </c>
      <c r="BQ140" s="397">
        <f t="shared" ca="1" si="364"/>
        <v>0</v>
      </c>
      <c r="BR140" s="397">
        <f t="shared" ca="1" si="365"/>
        <v>0</v>
      </c>
      <c r="BS140" s="397">
        <f t="shared" ca="1" si="366"/>
        <v>0</v>
      </c>
      <c r="BT140" s="397">
        <f t="shared" ca="1" si="367"/>
        <v>0</v>
      </c>
      <c r="BU140" s="397">
        <f t="shared" ca="1" si="368"/>
        <v>0</v>
      </c>
      <c r="BV140" s="397">
        <f t="shared" ca="1" si="369"/>
        <v>0</v>
      </c>
      <c r="BW140" s="397">
        <f t="shared" ca="1" si="370"/>
        <v>0</v>
      </c>
      <c r="BX140" s="397">
        <f t="shared" ca="1" si="371"/>
        <v>0</v>
      </c>
      <c r="BY140" s="397">
        <f t="shared" ca="1" si="372"/>
        <v>0</v>
      </c>
      <c r="BZ140" s="397">
        <f t="shared" ca="1" si="373"/>
        <v>0</v>
      </c>
      <c r="CA140" s="397">
        <f t="shared" ca="1" si="374"/>
        <v>0</v>
      </c>
      <c r="CB140" s="397">
        <f t="shared" ca="1" si="375"/>
        <v>0</v>
      </c>
      <c r="CC140" s="397">
        <f t="shared" ca="1" si="376"/>
        <v>0</v>
      </c>
      <c r="CD140" s="397">
        <f t="shared" ca="1" si="377"/>
        <v>0</v>
      </c>
      <c r="CE140" s="397">
        <f t="shared" ca="1" si="378"/>
        <v>0</v>
      </c>
      <c r="CF140" s="397">
        <f t="shared" ca="1" si="379"/>
        <v>0</v>
      </c>
      <c r="CG140" s="397">
        <f t="shared" ca="1" si="380"/>
        <v>0</v>
      </c>
      <c r="CH140" s="397">
        <f t="shared" ca="1" si="381"/>
        <v>0</v>
      </c>
      <c r="CI140" s="397">
        <f t="shared" ca="1" si="382"/>
        <v>0</v>
      </c>
      <c r="CJ140" s="397">
        <f t="shared" ca="1" si="383"/>
        <v>0</v>
      </c>
      <c r="CK140" s="397">
        <f t="shared" ca="1" si="384"/>
        <v>0</v>
      </c>
      <c r="CL140" s="397">
        <f t="shared" ca="1" si="385"/>
        <v>0</v>
      </c>
      <c r="CM140" s="397">
        <f t="shared" ca="1" si="386"/>
        <v>0</v>
      </c>
      <c r="CN140" s="397">
        <f t="shared" ca="1" si="387"/>
        <v>0</v>
      </c>
      <c r="CO140" s="397">
        <f t="shared" ca="1" si="388"/>
        <v>0</v>
      </c>
      <c r="CP140" s="397">
        <f t="shared" ca="1" si="389"/>
        <v>0</v>
      </c>
      <c r="CQ140" s="397">
        <f t="shared" ca="1" si="390"/>
        <v>0</v>
      </c>
      <c r="CR140" s="397">
        <f t="shared" ca="1" si="391"/>
        <v>0</v>
      </c>
      <c r="CS140" s="397">
        <f t="shared" ca="1" si="392"/>
        <v>0</v>
      </c>
      <c r="CT140" s="397">
        <f t="shared" ca="1" si="393"/>
        <v>0</v>
      </c>
      <c r="CU140" s="397">
        <f t="shared" ca="1" si="394"/>
        <v>0</v>
      </c>
      <c r="CV140" s="397">
        <f t="shared" ca="1" si="395"/>
        <v>0</v>
      </c>
      <c r="CW140" s="397">
        <f t="shared" ca="1" si="396"/>
        <v>0</v>
      </c>
      <c r="CX140" s="397">
        <f t="shared" ca="1" si="397"/>
        <v>0</v>
      </c>
      <c r="CY140" s="397">
        <f t="shared" ca="1" si="398"/>
        <v>0</v>
      </c>
      <c r="CZ140" s="397">
        <f t="shared" ca="1" si="399"/>
        <v>0</v>
      </c>
      <c r="DA140" s="397">
        <f t="shared" ca="1" si="400"/>
        <v>0</v>
      </c>
      <c r="DB140" s="397">
        <f t="shared" ca="1" si="401"/>
        <v>0</v>
      </c>
      <c r="DC140" s="397">
        <f t="shared" ca="1" si="402"/>
        <v>0</v>
      </c>
      <c r="DD140" s="397">
        <f t="shared" ca="1" si="403"/>
        <v>0</v>
      </c>
      <c r="DE140" s="397">
        <f t="shared" ca="1" si="404"/>
        <v>0</v>
      </c>
      <c r="DF140" s="397">
        <f t="shared" ca="1" si="405"/>
        <v>0</v>
      </c>
      <c r="DG140" s="397">
        <f t="shared" ca="1" si="406"/>
        <v>0</v>
      </c>
      <c r="DH140" s="397">
        <f t="shared" ca="1" si="407"/>
        <v>0</v>
      </c>
      <c r="DJ140" s="125" t="str">
        <f t="shared" ref="DJ140:DK140" si="411">DJ138</f>
        <v>MJ</v>
      </c>
      <c r="DK140" s="125" t="str">
        <f t="shared" si="411"/>
        <v>MS</v>
      </c>
      <c r="DN140" s="84" t="s">
        <v>1121</v>
      </c>
      <c r="DR140" s="40" t="s">
        <v>1545</v>
      </c>
      <c r="DS140" s="11">
        <f t="shared" si="301"/>
        <v>1</v>
      </c>
      <c r="DT140" s="11">
        <f t="shared" si="302"/>
        <v>8</v>
      </c>
      <c r="DU140" s="41">
        <v>1</v>
      </c>
      <c r="DV140" s="40" t="s">
        <v>412</v>
      </c>
      <c r="DW140" s="11">
        <f t="shared" si="303"/>
        <v>2</v>
      </c>
      <c r="DX140" s="11">
        <f t="shared" si="304"/>
        <v>1001</v>
      </c>
      <c r="DY140" s="41">
        <v>2</v>
      </c>
    </row>
    <row r="141" spans="1:129" x14ac:dyDescent="0.25">
      <c r="A141" s="125">
        <v>138</v>
      </c>
      <c r="B141" s="125">
        <v>1</v>
      </c>
      <c r="C141" s="125">
        <v>6</v>
      </c>
      <c r="D141" s="125">
        <v>39</v>
      </c>
      <c r="E141" s="125" t="s">
        <v>1116</v>
      </c>
      <c r="F141" s="84" t="s">
        <v>1150</v>
      </c>
      <c r="G141" s="392" t="s">
        <v>1118</v>
      </c>
      <c r="H141" s="84" t="s">
        <v>1151</v>
      </c>
      <c r="I141" s="392" t="s">
        <v>1120</v>
      </c>
      <c r="K141" s="130">
        <v>68</v>
      </c>
      <c r="M141" s="397">
        <f t="shared" ca="1" si="308"/>
        <v>1</v>
      </c>
      <c r="N141" s="397" t="str">
        <f t="shared" ca="1" si="309"/>
        <v>1|8|20,1|1|5</v>
      </c>
      <c r="O141" s="397">
        <f t="shared" ca="1" si="310"/>
        <v>0</v>
      </c>
      <c r="P141" s="397">
        <f t="shared" ca="1" si="311"/>
        <v>0</v>
      </c>
      <c r="Q141" s="397">
        <f t="shared" ca="1" si="312"/>
        <v>0</v>
      </c>
      <c r="R141" s="397">
        <f t="shared" ca="1" si="313"/>
        <v>0</v>
      </c>
      <c r="S141" s="397">
        <f t="shared" ca="1" si="314"/>
        <v>0</v>
      </c>
      <c r="T141" s="397">
        <f t="shared" ca="1" si="315"/>
        <v>0</v>
      </c>
      <c r="U141" s="397">
        <f t="shared" ca="1" si="316"/>
        <v>0</v>
      </c>
      <c r="V141" s="397">
        <f t="shared" ca="1" si="317"/>
        <v>0</v>
      </c>
      <c r="W141" s="397">
        <f t="shared" ca="1" si="318"/>
        <v>0</v>
      </c>
      <c r="X141" s="397">
        <f t="shared" ca="1" si="319"/>
        <v>0</v>
      </c>
      <c r="Y141" s="397">
        <f t="shared" ca="1" si="320"/>
        <v>0</v>
      </c>
      <c r="Z141" s="397">
        <f t="shared" ca="1" si="321"/>
        <v>0</v>
      </c>
      <c r="AA141" s="397">
        <f t="shared" ca="1" si="322"/>
        <v>0</v>
      </c>
      <c r="AB141" s="397">
        <f t="shared" ca="1" si="323"/>
        <v>0</v>
      </c>
      <c r="AC141" s="397">
        <f t="shared" ca="1" si="324"/>
        <v>0</v>
      </c>
      <c r="AD141" s="397">
        <f t="shared" ca="1" si="325"/>
        <v>0</v>
      </c>
      <c r="AE141" s="397">
        <f t="shared" ca="1" si="326"/>
        <v>0</v>
      </c>
      <c r="AF141" s="397">
        <f t="shared" ca="1" si="327"/>
        <v>0</v>
      </c>
      <c r="AG141" s="397">
        <f t="shared" ca="1" si="328"/>
        <v>0</v>
      </c>
      <c r="AH141" s="397">
        <f t="shared" ca="1" si="329"/>
        <v>0</v>
      </c>
      <c r="AI141" s="397">
        <f t="shared" ca="1" si="330"/>
        <v>0</v>
      </c>
      <c r="AJ141" s="397">
        <f t="shared" ca="1" si="331"/>
        <v>0</v>
      </c>
      <c r="AK141" s="397">
        <f t="shared" ca="1" si="332"/>
        <v>0</v>
      </c>
      <c r="AL141" s="397">
        <f t="shared" ca="1" si="333"/>
        <v>0</v>
      </c>
      <c r="AM141" s="397">
        <f t="shared" ca="1" si="334"/>
        <v>0</v>
      </c>
      <c r="AN141" s="397">
        <f t="shared" ca="1" si="335"/>
        <v>0</v>
      </c>
      <c r="AO141" s="397">
        <f t="shared" ca="1" si="336"/>
        <v>0</v>
      </c>
      <c r="AP141" s="397">
        <f t="shared" ca="1" si="337"/>
        <v>0</v>
      </c>
      <c r="AQ141" s="397">
        <f t="shared" ca="1" si="338"/>
        <v>0</v>
      </c>
      <c r="AR141" s="397">
        <f t="shared" ca="1" si="339"/>
        <v>0</v>
      </c>
      <c r="AS141" s="397">
        <f t="shared" ca="1" si="340"/>
        <v>0</v>
      </c>
      <c r="AT141" s="397">
        <f t="shared" ca="1" si="341"/>
        <v>0</v>
      </c>
      <c r="AU141" s="397">
        <f t="shared" ca="1" si="342"/>
        <v>0</v>
      </c>
      <c r="AV141" s="397">
        <f t="shared" ca="1" si="343"/>
        <v>0</v>
      </c>
      <c r="AW141" s="397">
        <f t="shared" ca="1" si="344"/>
        <v>0</v>
      </c>
      <c r="AX141" s="397">
        <f t="shared" ca="1" si="345"/>
        <v>0</v>
      </c>
      <c r="AY141" s="397">
        <f t="shared" ca="1" si="346"/>
        <v>0</v>
      </c>
      <c r="AZ141" s="397">
        <f t="shared" ca="1" si="347"/>
        <v>0</v>
      </c>
      <c r="BA141" s="397">
        <f t="shared" ca="1" si="348"/>
        <v>0</v>
      </c>
      <c r="BB141" s="397">
        <f t="shared" ca="1" si="349"/>
        <v>0</v>
      </c>
      <c r="BC141" s="397">
        <f t="shared" ca="1" si="350"/>
        <v>0</v>
      </c>
      <c r="BD141" s="397">
        <f t="shared" ca="1" si="351"/>
        <v>0</v>
      </c>
      <c r="BE141" s="397">
        <f t="shared" ca="1" si="352"/>
        <v>0</v>
      </c>
      <c r="BF141" s="397">
        <f t="shared" ca="1" si="353"/>
        <v>0</v>
      </c>
      <c r="BG141" s="397">
        <f t="shared" ca="1" si="354"/>
        <v>0</v>
      </c>
      <c r="BH141" s="397">
        <f t="shared" ca="1" si="355"/>
        <v>0</v>
      </c>
      <c r="BI141" s="397">
        <f t="shared" ca="1" si="356"/>
        <v>0</v>
      </c>
      <c r="BJ141" s="397">
        <f t="shared" ca="1" si="357"/>
        <v>0</v>
      </c>
      <c r="BK141" s="397">
        <f t="shared" ca="1" si="358"/>
        <v>0</v>
      </c>
      <c r="BL141" s="397">
        <f t="shared" ca="1" si="359"/>
        <v>0</v>
      </c>
      <c r="BM141" s="397">
        <f t="shared" ca="1" si="360"/>
        <v>0</v>
      </c>
      <c r="BN141" s="397">
        <f t="shared" ca="1" si="361"/>
        <v>0</v>
      </c>
      <c r="BO141" s="397">
        <f t="shared" ca="1" si="362"/>
        <v>0</v>
      </c>
      <c r="BP141" s="397">
        <f t="shared" ca="1" si="363"/>
        <v>0</v>
      </c>
      <c r="BQ141" s="397">
        <f t="shared" ca="1" si="364"/>
        <v>0</v>
      </c>
      <c r="BR141" s="397">
        <f t="shared" ca="1" si="365"/>
        <v>0</v>
      </c>
      <c r="BS141" s="397">
        <f t="shared" ca="1" si="366"/>
        <v>0</v>
      </c>
      <c r="BT141" s="397">
        <f t="shared" ca="1" si="367"/>
        <v>0</v>
      </c>
      <c r="BU141" s="397">
        <f t="shared" ca="1" si="368"/>
        <v>0</v>
      </c>
      <c r="BV141" s="397">
        <f t="shared" ca="1" si="369"/>
        <v>0</v>
      </c>
      <c r="BW141" s="397">
        <f t="shared" ca="1" si="370"/>
        <v>0</v>
      </c>
      <c r="BX141" s="397">
        <f t="shared" ca="1" si="371"/>
        <v>0</v>
      </c>
      <c r="BY141" s="397">
        <f t="shared" ca="1" si="372"/>
        <v>0</v>
      </c>
      <c r="BZ141" s="397">
        <f t="shared" ca="1" si="373"/>
        <v>0</v>
      </c>
      <c r="CA141" s="397">
        <f t="shared" ca="1" si="374"/>
        <v>0</v>
      </c>
      <c r="CB141" s="397">
        <f t="shared" ca="1" si="375"/>
        <v>0</v>
      </c>
      <c r="CC141" s="397">
        <f t="shared" ca="1" si="376"/>
        <v>0</v>
      </c>
      <c r="CD141" s="397">
        <f t="shared" ca="1" si="377"/>
        <v>0</v>
      </c>
      <c r="CE141" s="397">
        <f t="shared" ca="1" si="378"/>
        <v>0</v>
      </c>
      <c r="CF141" s="397">
        <f t="shared" ca="1" si="379"/>
        <v>0</v>
      </c>
      <c r="CG141" s="397">
        <f t="shared" ca="1" si="380"/>
        <v>0</v>
      </c>
      <c r="CH141" s="397">
        <f t="shared" ca="1" si="381"/>
        <v>0</v>
      </c>
      <c r="CI141" s="397">
        <f t="shared" ca="1" si="382"/>
        <v>0</v>
      </c>
      <c r="CJ141" s="397">
        <f t="shared" ca="1" si="383"/>
        <v>0</v>
      </c>
      <c r="CK141" s="397">
        <f t="shared" ca="1" si="384"/>
        <v>0</v>
      </c>
      <c r="CL141" s="397">
        <f t="shared" ca="1" si="385"/>
        <v>0</v>
      </c>
      <c r="CM141" s="397">
        <f t="shared" ca="1" si="386"/>
        <v>0</v>
      </c>
      <c r="CN141" s="397">
        <f t="shared" ca="1" si="387"/>
        <v>0</v>
      </c>
      <c r="CO141" s="397">
        <f t="shared" ca="1" si="388"/>
        <v>0</v>
      </c>
      <c r="CP141" s="397">
        <f t="shared" ca="1" si="389"/>
        <v>0</v>
      </c>
      <c r="CQ141" s="397">
        <f t="shared" ca="1" si="390"/>
        <v>0</v>
      </c>
      <c r="CR141" s="397">
        <f t="shared" ca="1" si="391"/>
        <v>0</v>
      </c>
      <c r="CS141" s="397">
        <f t="shared" ca="1" si="392"/>
        <v>0</v>
      </c>
      <c r="CT141" s="397">
        <f t="shared" ca="1" si="393"/>
        <v>0</v>
      </c>
      <c r="CU141" s="397">
        <f t="shared" ca="1" si="394"/>
        <v>0</v>
      </c>
      <c r="CV141" s="397">
        <f t="shared" ca="1" si="395"/>
        <v>0</v>
      </c>
      <c r="CW141" s="397">
        <f t="shared" ca="1" si="396"/>
        <v>0</v>
      </c>
      <c r="CX141" s="397">
        <f t="shared" ca="1" si="397"/>
        <v>0</v>
      </c>
      <c r="CY141" s="397">
        <f t="shared" ca="1" si="398"/>
        <v>0</v>
      </c>
      <c r="CZ141" s="397">
        <f t="shared" ca="1" si="399"/>
        <v>0</v>
      </c>
      <c r="DA141" s="397">
        <f t="shared" ca="1" si="400"/>
        <v>0</v>
      </c>
      <c r="DB141" s="397">
        <f t="shared" ca="1" si="401"/>
        <v>0</v>
      </c>
      <c r="DC141" s="397">
        <f t="shared" ca="1" si="402"/>
        <v>0</v>
      </c>
      <c r="DD141" s="397">
        <f t="shared" ca="1" si="403"/>
        <v>0</v>
      </c>
      <c r="DE141" s="397">
        <f t="shared" ca="1" si="404"/>
        <v>0</v>
      </c>
      <c r="DF141" s="397">
        <f t="shared" ca="1" si="405"/>
        <v>0</v>
      </c>
      <c r="DG141" s="397">
        <f t="shared" ca="1" si="406"/>
        <v>0</v>
      </c>
      <c r="DH141" s="397">
        <f t="shared" ca="1" si="407"/>
        <v>0</v>
      </c>
      <c r="DJ141" s="125" t="str">
        <f t="shared" ref="DJ141:DK141" si="412">DJ139</f>
        <v>MU</v>
      </c>
      <c r="DK141" s="125" t="str">
        <f t="shared" si="412"/>
        <v>ND</v>
      </c>
      <c r="DN141" s="84" t="s">
        <v>1121</v>
      </c>
      <c r="DR141" s="40" t="s">
        <v>1543</v>
      </c>
      <c r="DS141" s="11">
        <f t="shared" si="301"/>
        <v>1</v>
      </c>
      <c r="DT141" s="11">
        <f t="shared" si="302"/>
        <v>8</v>
      </c>
      <c r="DU141" s="41">
        <v>1</v>
      </c>
      <c r="DV141" s="40" t="s">
        <v>412</v>
      </c>
      <c r="DW141" s="11">
        <f t="shared" si="303"/>
        <v>2</v>
      </c>
      <c r="DX141" s="11">
        <f t="shared" si="304"/>
        <v>1001</v>
      </c>
      <c r="DY141" s="41">
        <v>2</v>
      </c>
    </row>
    <row r="142" spans="1:129" x14ac:dyDescent="0.25">
      <c r="A142" s="125">
        <v>139</v>
      </c>
      <c r="B142" s="125">
        <v>1</v>
      </c>
      <c r="C142" s="125">
        <v>6</v>
      </c>
      <c r="D142" s="125">
        <v>39</v>
      </c>
      <c r="E142" s="125" t="s">
        <v>1116</v>
      </c>
      <c r="F142" s="84" t="s">
        <v>1152</v>
      </c>
      <c r="G142" s="392" t="s">
        <v>1118</v>
      </c>
      <c r="H142" s="84" t="s">
        <v>1153</v>
      </c>
      <c r="I142" s="392" t="s">
        <v>1120</v>
      </c>
      <c r="K142" s="130">
        <v>77</v>
      </c>
      <c r="M142" s="397">
        <f t="shared" ca="1" si="308"/>
        <v>1</v>
      </c>
      <c r="N142" s="397" t="str">
        <f t="shared" ca="1" si="309"/>
        <v>1|8|20,1|2|50000</v>
      </c>
      <c r="O142" s="397">
        <f t="shared" ca="1" si="310"/>
        <v>0</v>
      </c>
      <c r="P142" s="397">
        <f t="shared" ca="1" si="311"/>
        <v>0</v>
      </c>
      <c r="Q142" s="397">
        <f t="shared" ca="1" si="312"/>
        <v>0</v>
      </c>
      <c r="R142" s="397">
        <f t="shared" ca="1" si="313"/>
        <v>0</v>
      </c>
      <c r="S142" s="397">
        <f t="shared" ca="1" si="314"/>
        <v>0</v>
      </c>
      <c r="T142" s="397">
        <f t="shared" ca="1" si="315"/>
        <v>0</v>
      </c>
      <c r="U142" s="397">
        <f t="shared" ca="1" si="316"/>
        <v>0</v>
      </c>
      <c r="V142" s="397">
        <f t="shared" ca="1" si="317"/>
        <v>0</v>
      </c>
      <c r="W142" s="397">
        <f t="shared" ca="1" si="318"/>
        <v>0</v>
      </c>
      <c r="X142" s="397">
        <f t="shared" ca="1" si="319"/>
        <v>0</v>
      </c>
      <c r="Y142" s="397">
        <f t="shared" ca="1" si="320"/>
        <v>0</v>
      </c>
      <c r="Z142" s="397">
        <f t="shared" ca="1" si="321"/>
        <v>0</v>
      </c>
      <c r="AA142" s="397">
        <f t="shared" ca="1" si="322"/>
        <v>0</v>
      </c>
      <c r="AB142" s="397">
        <f t="shared" ca="1" si="323"/>
        <v>0</v>
      </c>
      <c r="AC142" s="397">
        <f t="shared" ca="1" si="324"/>
        <v>0</v>
      </c>
      <c r="AD142" s="397">
        <f t="shared" ca="1" si="325"/>
        <v>0</v>
      </c>
      <c r="AE142" s="397">
        <f t="shared" ca="1" si="326"/>
        <v>0</v>
      </c>
      <c r="AF142" s="397">
        <f t="shared" ca="1" si="327"/>
        <v>0</v>
      </c>
      <c r="AG142" s="397">
        <f t="shared" ca="1" si="328"/>
        <v>0</v>
      </c>
      <c r="AH142" s="397">
        <f t="shared" ca="1" si="329"/>
        <v>0</v>
      </c>
      <c r="AI142" s="397">
        <f t="shared" ca="1" si="330"/>
        <v>0</v>
      </c>
      <c r="AJ142" s="397">
        <f t="shared" ca="1" si="331"/>
        <v>0</v>
      </c>
      <c r="AK142" s="397">
        <f t="shared" ca="1" si="332"/>
        <v>0</v>
      </c>
      <c r="AL142" s="397">
        <f t="shared" ca="1" si="333"/>
        <v>0</v>
      </c>
      <c r="AM142" s="397">
        <f t="shared" ca="1" si="334"/>
        <v>0</v>
      </c>
      <c r="AN142" s="397">
        <f t="shared" ca="1" si="335"/>
        <v>0</v>
      </c>
      <c r="AO142" s="397">
        <f t="shared" ca="1" si="336"/>
        <v>0</v>
      </c>
      <c r="AP142" s="397">
        <f t="shared" ca="1" si="337"/>
        <v>0</v>
      </c>
      <c r="AQ142" s="397">
        <f t="shared" ca="1" si="338"/>
        <v>0</v>
      </c>
      <c r="AR142" s="397">
        <f t="shared" ca="1" si="339"/>
        <v>0</v>
      </c>
      <c r="AS142" s="397">
        <f t="shared" ca="1" si="340"/>
        <v>0</v>
      </c>
      <c r="AT142" s="397">
        <f t="shared" ca="1" si="341"/>
        <v>0</v>
      </c>
      <c r="AU142" s="397">
        <f t="shared" ca="1" si="342"/>
        <v>0</v>
      </c>
      <c r="AV142" s="397">
        <f t="shared" ca="1" si="343"/>
        <v>0</v>
      </c>
      <c r="AW142" s="397">
        <f t="shared" ca="1" si="344"/>
        <v>0</v>
      </c>
      <c r="AX142" s="397">
        <f t="shared" ca="1" si="345"/>
        <v>0</v>
      </c>
      <c r="AY142" s="397">
        <f t="shared" ca="1" si="346"/>
        <v>0</v>
      </c>
      <c r="AZ142" s="397">
        <f t="shared" ca="1" si="347"/>
        <v>0</v>
      </c>
      <c r="BA142" s="397">
        <f t="shared" ca="1" si="348"/>
        <v>0</v>
      </c>
      <c r="BB142" s="397">
        <f t="shared" ca="1" si="349"/>
        <v>0</v>
      </c>
      <c r="BC142" s="397">
        <f t="shared" ca="1" si="350"/>
        <v>0</v>
      </c>
      <c r="BD142" s="397">
        <f t="shared" ca="1" si="351"/>
        <v>0</v>
      </c>
      <c r="BE142" s="397">
        <f t="shared" ca="1" si="352"/>
        <v>0</v>
      </c>
      <c r="BF142" s="397">
        <f t="shared" ca="1" si="353"/>
        <v>0</v>
      </c>
      <c r="BG142" s="397">
        <f t="shared" ca="1" si="354"/>
        <v>0</v>
      </c>
      <c r="BH142" s="397">
        <f t="shared" ca="1" si="355"/>
        <v>0</v>
      </c>
      <c r="BI142" s="397">
        <f t="shared" ca="1" si="356"/>
        <v>0</v>
      </c>
      <c r="BJ142" s="397">
        <f t="shared" ca="1" si="357"/>
        <v>0</v>
      </c>
      <c r="BK142" s="397">
        <f t="shared" ca="1" si="358"/>
        <v>0</v>
      </c>
      <c r="BL142" s="397">
        <f t="shared" ca="1" si="359"/>
        <v>0</v>
      </c>
      <c r="BM142" s="397">
        <f t="shared" ca="1" si="360"/>
        <v>0</v>
      </c>
      <c r="BN142" s="397">
        <f t="shared" ca="1" si="361"/>
        <v>0</v>
      </c>
      <c r="BO142" s="397">
        <f t="shared" ca="1" si="362"/>
        <v>0</v>
      </c>
      <c r="BP142" s="397">
        <f t="shared" ca="1" si="363"/>
        <v>0</v>
      </c>
      <c r="BQ142" s="397">
        <f t="shared" ca="1" si="364"/>
        <v>0</v>
      </c>
      <c r="BR142" s="397">
        <f t="shared" ca="1" si="365"/>
        <v>0</v>
      </c>
      <c r="BS142" s="397">
        <f t="shared" ca="1" si="366"/>
        <v>0</v>
      </c>
      <c r="BT142" s="397">
        <f t="shared" ca="1" si="367"/>
        <v>0</v>
      </c>
      <c r="BU142" s="397">
        <f t="shared" ca="1" si="368"/>
        <v>0</v>
      </c>
      <c r="BV142" s="397">
        <f t="shared" ca="1" si="369"/>
        <v>0</v>
      </c>
      <c r="BW142" s="397">
        <f t="shared" ca="1" si="370"/>
        <v>0</v>
      </c>
      <c r="BX142" s="397">
        <f t="shared" ca="1" si="371"/>
        <v>0</v>
      </c>
      <c r="BY142" s="397">
        <f t="shared" ca="1" si="372"/>
        <v>0</v>
      </c>
      <c r="BZ142" s="397">
        <f t="shared" ca="1" si="373"/>
        <v>0</v>
      </c>
      <c r="CA142" s="397">
        <f t="shared" ca="1" si="374"/>
        <v>0</v>
      </c>
      <c r="CB142" s="397">
        <f t="shared" ca="1" si="375"/>
        <v>0</v>
      </c>
      <c r="CC142" s="397">
        <f t="shared" ca="1" si="376"/>
        <v>0</v>
      </c>
      <c r="CD142" s="397">
        <f t="shared" ca="1" si="377"/>
        <v>0</v>
      </c>
      <c r="CE142" s="397">
        <f t="shared" ca="1" si="378"/>
        <v>0</v>
      </c>
      <c r="CF142" s="397">
        <f t="shared" ca="1" si="379"/>
        <v>0</v>
      </c>
      <c r="CG142" s="397">
        <f t="shared" ca="1" si="380"/>
        <v>0</v>
      </c>
      <c r="CH142" s="397">
        <f t="shared" ca="1" si="381"/>
        <v>0</v>
      </c>
      <c r="CI142" s="397">
        <f t="shared" ca="1" si="382"/>
        <v>0</v>
      </c>
      <c r="CJ142" s="397">
        <f t="shared" ca="1" si="383"/>
        <v>0</v>
      </c>
      <c r="CK142" s="397">
        <f t="shared" ca="1" si="384"/>
        <v>0</v>
      </c>
      <c r="CL142" s="397">
        <f t="shared" ca="1" si="385"/>
        <v>0</v>
      </c>
      <c r="CM142" s="397">
        <f t="shared" ca="1" si="386"/>
        <v>0</v>
      </c>
      <c r="CN142" s="397">
        <f t="shared" ca="1" si="387"/>
        <v>0</v>
      </c>
      <c r="CO142" s="397">
        <f t="shared" ca="1" si="388"/>
        <v>0</v>
      </c>
      <c r="CP142" s="397">
        <f t="shared" ca="1" si="389"/>
        <v>0</v>
      </c>
      <c r="CQ142" s="397">
        <f t="shared" ca="1" si="390"/>
        <v>0</v>
      </c>
      <c r="CR142" s="397">
        <f t="shared" ca="1" si="391"/>
        <v>0</v>
      </c>
      <c r="CS142" s="397">
        <f t="shared" ca="1" si="392"/>
        <v>0</v>
      </c>
      <c r="CT142" s="397">
        <f t="shared" ca="1" si="393"/>
        <v>0</v>
      </c>
      <c r="CU142" s="397">
        <f t="shared" ca="1" si="394"/>
        <v>0</v>
      </c>
      <c r="CV142" s="397">
        <f t="shared" ca="1" si="395"/>
        <v>0</v>
      </c>
      <c r="CW142" s="397">
        <f t="shared" ca="1" si="396"/>
        <v>0</v>
      </c>
      <c r="CX142" s="397">
        <f t="shared" ca="1" si="397"/>
        <v>0</v>
      </c>
      <c r="CY142" s="397">
        <f t="shared" ca="1" si="398"/>
        <v>0</v>
      </c>
      <c r="CZ142" s="397">
        <f t="shared" ca="1" si="399"/>
        <v>0</v>
      </c>
      <c r="DA142" s="397">
        <f t="shared" ca="1" si="400"/>
        <v>0</v>
      </c>
      <c r="DB142" s="397">
        <f t="shared" ca="1" si="401"/>
        <v>0</v>
      </c>
      <c r="DC142" s="397">
        <f t="shared" ca="1" si="402"/>
        <v>0</v>
      </c>
      <c r="DD142" s="397">
        <f t="shared" ca="1" si="403"/>
        <v>0</v>
      </c>
      <c r="DE142" s="397">
        <f t="shared" ca="1" si="404"/>
        <v>0</v>
      </c>
      <c r="DF142" s="397">
        <f t="shared" ca="1" si="405"/>
        <v>0</v>
      </c>
      <c r="DG142" s="397">
        <f t="shared" ca="1" si="406"/>
        <v>0</v>
      </c>
      <c r="DH142" s="397">
        <f t="shared" ca="1" si="407"/>
        <v>0</v>
      </c>
      <c r="DJ142" s="125" t="str">
        <f t="shared" ref="DJ142:DK142" si="413">DJ140</f>
        <v>MJ</v>
      </c>
      <c r="DK142" s="125" t="str">
        <f t="shared" si="413"/>
        <v>MS</v>
      </c>
      <c r="DN142" s="84" t="s">
        <v>1121</v>
      </c>
      <c r="DR142" s="40" t="s">
        <v>1544</v>
      </c>
      <c r="DS142" s="11">
        <f t="shared" si="301"/>
        <v>1</v>
      </c>
      <c r="DT142" s="11">
        <f t="shared" si="302"/>
        <v>8</v>
      </c>
      <c r="DU142" s="41">
        <v>1</v>
      </c>
      <c r="DV142" s="40" t="s">
        <v>412</v>
      </c>
      <c r="DW142" s="11">
        <f t="shared" si="303"/>
        <v>2</v>
      </c>
      <c r="DX142" s="11">
        <f t="shared" si="304"/>
        <v>1001</v>
      </c>
      <c r="DY142" s="41">
        <v>2</v>
      </c>
    </row>
    <row r="143" spans="1:129" x14ac:dyDescent="0.25">
      <c r="A143" s="125">
        <v>140</v>
      </c>
      <c r="B143" s="125">
        <v>1</v>
      </c>
      <c r="C143" s="125">
        <v>6</v>
      </c>
      <c r="D143" s="125">
        <v>39</v>
      </c>
      <c r="E143" s="125" t="s">
        <v>1116</v>
      </c>
      <c r="F143" s="84" t="s">
        <v>1154</v>
      </c>
      <c r="G143" s="392" t="s">
        <v>1118</v>
      </c>
      <c r="H143" s="84" t="s">
        <v>1155</v>
      </c>
      <c r="I143" s="392" t="s">
        <v>1120</v>
      </c>
      <c r="K143" s="130">
        <v>74</v>
      </c>
      <c r="M143" s="397">
        <f t="shared" ca="1" si="308"/>
        <v>1</v>
      </c>
      <c r="N143" s="397" t="str">
        <f t="shared" ca="1" si="309"/>
        <v>1|8|20,1|1|5</v>
      </c>
      <c r="O143" s="397">
        <f t="shared" ca="1" si="310"/>
        <v>0</v>
      </c>
      <c r="P143" s="397">
        <f t="shared" ca="1" si="311"/>
        <v>0</v>
      </c>
      <c r="Q143" s="397">
        <f t="shared" ca="1" si="312"/>
        <v>0</v>
      </c>
      <c r="R143" s="397">
        <f t="shared" ca="1" si="313"/>
        <v>0</v>
      </c>
      <c r="S143" s="397">
        <f t="shared" ca="1" si="314"/>
        <v>0</v>
      </c>
      <c r="T143" s="397">
        <f t="shared" ca="1" si="315"/>
        <v>0</v>
      </c>
      <c r="U143" s="397">
        <f t="shared" ca="1" si="316"/>
        <v>0</v>
      </c>
      <c r="V143" s="397">
        <f t="shared" ca="1" si="317"/>
        <v>0</v>
      </c>
      <c r="W143" s="397">
        <f t="shared" ca="1" si="318"/>
        <v>0</v>
      </c>
      <c r="X143" s="397">
        <f t="shared" ca="1" si="319"/>
        <v>0</v>
      </c>
      <c r="Y143" s="397">
        <f t="shared" ca="1" si="320"/>
        <v>0</v>
      </c>
      <c r="Z143" s="397">
        <f t="shared" ca="1" si="321"/>
        <v>0</v>
      </c>
      <c r="AA143" s="397">
        <f t="shared" ca="1" si="322"/>
        <v>0</v>
      </c>
      <c r="AB143" s="397">
        <f t="shared" ca="1" si="323"/>
        <v>0</v>
      </c>
      <c r="AC143" s="397">
        <f t="shared" ca="1" si="324"/>
        <v>0</v>
      </c>
      <c r="AD143" s="397">
        <f t="shared" ca="1" si="325"/>
        <v>0</v>
      </c>
      <c r="AE143" s="397">
        <f t="shared" ca="1" si="326"/>
        <v>0</v>
      </c>
      <c r="AF143" s="397">
        <f t="shared" ca="1" si="327"/>
        <v>0</v>
      </c>
      <c r="AG143" s="397">
        <f t="shared" ca="1" si="328"/>
        <v>0</v>
      </c>
      <c r="AH143" s="397">
        <f t="shared" ca="1" si="329"/>
        <v>0</v>
      </c>
      <c r="AI143" s="397">
        <f t="shared" ca="1" si="330"/>
        <v>0</v>
      </c>
      <c r="AJ143" s="397">
        <f t="shared" ca="1" si="331"/>
        <v>0</v>
      </c>
      <c r="AK143" s="397">
        <f t="shared" ca="1" si="332"/>
        <v>0</v>
      </c>
      <c r="AL143" s="397">
        <f t="shared" ca="1" si="333"/>
        <v>0</v>
      </c>
      <c r="AM143" s="397">
        <f t="shared" ca="1" si="334"/>
        <v>0</v>
      </c>
      <c r="AN143" s="397">
        <f t="shared" ca="1" si="335"/>
        <v>0</v>
      </c>
      <c r="AO143" s="397">
        <f t="shared" ca="1" si="336"/>
        <v>0</v>
      </c>
      <c r="AP143" s="397">
        <f t="shared" ca="1" si="337"/>
        <v>0</v>
      </c>
      <c r="AQ143" s="397">
        <f t="shared" ca="1" si="338"/>
        <v>0</v>
      </c>
      <c r="AR143" s="397">
        <f t="shared" ca="1" si="339"/>
        <v>0</v>
      </c>
      <c r="AS143" s="397">
        <f t="shared" ca="1" si="340"/>
        <v>0</v>
      </c>
      <c r="AT143" s="397">
        <f t="shared" ca="1" si="341"/>
        <v>0</v>
      </c>
      <c r="AU143" s="397">
        <f t="shared" ca="1" si="342"/>
        <v>0</v>
      </c>
      <c r="AV143" s="397">
        <f t="shared" ca="1" si="343"/>
        <v>0</v>
      </c>
      <c r="AW143" s="397">
        <f t="shared" ca="1" si="344"/>
        <v>0</v>
      </c>
      <c r="AX143" s="397">
        <f t="shared" ca="1" si="345"/>
        <v>0</v>
      </c>
      <c r="AY143" s="397">
        <f t="shared" ca="1" si="346"/>
        <v>0</v>
      </c>
      <c r="AZ143" s="397">
        <f t="shared" ca="1" si="347"/>
        <v>0</v>
      </c>
      <c r="BA143" s="397">
        <f t="shared" ca="1" si="348"/>
        <v>0</v>
      </c>
      <c r="BB143" s="397">
        <f t="shared" ca="1" si="349"/>
        <v>0</v>
      </c>
      <c r="BC143" s="397">
        <f t="shared" ca="1" si="350"/>
        <v>0</v>
      </c>
      <c r="BD143" s="397">
        <f t="shared" ca="1" si="351"/>
        <v>0</v>
      </c>
      <c r="BE143" s="397">
        <f t="shared" ca="1" si="352"/>
        <v>0</v>
      </c>
      <c r="BF143" s="397">
        <f t="shared" ca="1" si="353"/>
        <v>0</v>
      </c>
      <c r="BG143" s="397">
        <f t="shared" ca="1" si="354"/>
        <v>0</v>
      </c>
      <c r="BH143" s="397">
        <f t="shared" ca="1" si="355"/>
        <v>0</v>
      </c>
      <c r="BI143" s="397">
        <f t="shared" ca="1" si="356"/>
        <v>0</v>
      </c>
      <c r="BJ143" s="397">
        <f t="shared" ca="1" si="357"/>
        <v>0</v>
      </c>
      <c r="BK143" s="397">
        <f t="shared" ca="1" si="358"/>
        <v>0</v>
      </c>
      <c r="BL143" s="397">
        <f t="shared" ca="1" si="359"/>
        <v>0</v>
      </c>
      <c r="BM143" s="397">
        <f t="shared" ca="1" si="360"/>
        <v>0</v>
      </c>
      <c r="BN143" s="397">
        <f t="shared" ca="1" si="361"/>
        <v>0</v>
      </c>
      <c r="BO143" s="397">
        <f t="shared" ca="1" si="362"/>
        <v>0</v>
      </c>
      <c r="BP143" s="397">
        <f t="shared" ca="1" si="363"/>
        <v>0</v>
      </c>
      <c r="BQ143" s="397">
        <f t="shared" ca="1" si="364"/>
        <v>0</v>
      </c>
      <c r="BR143" s="397">
        <f t="shared" ca="1" si="365"/>
        <v>0</v>
      </c>
      <c r="BS143" s="397">
        <f t="shared" ca="1" si="366"/>
        <v>0</v>
      </c>
      <c r="BT143" s="397">
        <f t="shared" ca="1" si="367"/>
        <v>0</v>
      </c>
      <c r="BU143" s="397">
        <f t="shared" ca="1" si="368"/>
        <v>0</v>
      </c>
      <c r="BV143" s="397">
        <f t="shared" ca="1" si="369"/>
        <v>0</v>
      </c>
      <c r="BW143" s="397">
        <f t="shared" ca="1" si="370"/>
        <v>0</v>
      </c>
      <c r="BX143" s="397">
        <f t="shared" ca="1" si="371"/>
        <v>0</v>
      </c>
      <c r="BY143" s="397">
        <f t="shared" ca="1" si="372"/>
        <v>0</v>
      </c>
      <c r="BZ143" s="397">
        <f t="shared" ca="1" si="373"/>
        <v>0</v>
      </c>
      <c r="CA143" s="397">
        <f t="shared" ca="1" si="374"/>
        <v>0</v>
      </c>
      <c r="CB143" s="397">
        <f t="shared" ca="1" si="375"/>
        <v>0</v>
      </c>
      <c r="CC143" s="397">
        <f t="shared" ca="1" si="376"/>
        <v>0</v>
      </c>
      <c r="CD143" s="397">
        <f t="shared" ca="1" si="377"/>
        <v>0</v>
      </c>
      <c r="CE143" s="397">
        <f t="shared" ca="1" si="378"/>
        <v>0</v>
      </c>
      <c r="CF143" s="397">
        <f t="shared" ca="1" si="379"/>
        <v>0</v>
      </c>
      <c r="CG143" s="397">
        <f t="shared" ca="1" si="380"/>
        <v>0</v>
      </c>
      <c r="CH143" s="397">
        <f t="shared" ca="1" si="381"/>
        <v>0</v>
      </c>
      <c r="CI143" s="397">
        <f t="shared" ca="1" si="382"/>
        <v>0</v>
      </c>
      <c r="CJ143" s="397">
        <f t="shared" ca="1" si="383"/>
        <v>0</v>
      </c>
      <c r="CK143" s="397">
        <f t="shared" ca="1" si="384"/>
        <v>0</v>
      </c>
      <c r="CL143" s="397">
        <f t="shared" ca="1" si="385"/>
        <v>0</v>
      </c>
      <c r="CM143" s="397">
        <f t="shared" ca="1" si="386"/>
        <v>0</v>
      </c>
      <c r="CN143" s="397">
        <f t="shared" ca="1" si="387"/>
        <v>0</v>
      </c>
      <c r="CO143" s="397">
        <f t="shared" ca="1" si="388"/>
        <v>0</v>
      </c>
      <c r="CP143" s="397">
        <f t="shared" ca="1" si="389"/>
        <v>0</v>
      </c>
      <c r="CQ143" s="397">
        <f t="shared" ca="1" si="390"/>
        <v>0</v>
      </c>
      <c r="CR143" s="397">
        <f t="shared" ca="1" si="391"/>
        <v>0</v>
      </c>
      <c r="CS143" s="397">
        <f t="shared" ca="1" si="392"/>
        <v>0</v>
      </c>
      <c r="CT143" s="397">
        <f t="shared" ca="1" si="393"/>
        <v>0</v>
      </c>
      <c r="CU143" s="397">
        <f t="shared" ca="1" si="394"/>
        <v>0</v>
      </c>
      <c r="CV143" s="397">
        <f t="shared" ca="1" si="395"/>
        <v>0</v>
      </c>
      <c r="CW143" s="397">
        <f t="shared" ca="1" si="396"/>
        <v>0</v>
      </c>
      <c r="CX143" s="397">
        <f t="shared" ca="1" si="397"/>
        <v>0</v>
      </c>
      <c r="CY143" s="397">
        <f t="shared" ca="1" si="398"/>
        <v>0</v>
      </c>
      <c r="CZ143" s="397">
        <f t="shared" ca="1" si="399"/>
        <v>0</v>
      </c>
      <c r="DA143" s="397">
        <f t="shared" ca="1" si="400"/>
        <v>0</v>
      </c>
      <c r="DB143" s="397">
        <f t="shared" ca="1" si="401"/>
        <v>0</v>
      </c>
      <c r="DC143" s="397">
        <f t="shared" ca="1" si="402"/>
        <v>0</v>
      </c>
      <c r="DD143" s="397">
        <f t="shared" ca="1" si="403"/>
        <v>0</v>
      </c>
      <c r="DE143" s="397">
        <f t="shared" ca="1" si="404"/>
        <v>0</v>
      </c>
      <c r="DF143" s="397">
        <f t="shared" ca="1" si="405"/>
        <v>0</v>
      </c>
      <c r="DG143" s="397">
        <f t="shared" ca="1" si="406"/>
        <v>0</v>
      </c>
      <c r="DH143" s="397">
        <f t="shared" ca="1" si="407"/>
        <v>0</v>
      </c>
      <c r="DJ143" s="125" t="str">
        <f t="shared" ref="DJ143:DK143" si="414">DJ141</f>
        <v>MU</v>
      </c>
      <c r="DK143" s="125" t="str">
        <f t="shared" si="414"/>
        <v>ND</v>
      </c>
      <c r="DN143" s="84" t="s">
        <v>1121</v>
      </c>
      <c r="DR143" s="40" t="s">
        <v>1545</v>
      </c>
      <c r="DS143" s="11">
        <f t="shared" si="301"/>
        <v>1</v>
      </c>
      <c r="DT143" s="11">
        <f t="shared" si="302"/>
        <v>8</v>
      </c>
      <c r="DU143" s="41">
        <v>1</v>
      </c>
      <c r="DV143" s="40" t="s">
        <v>412</v>
      </c>
      <c r="DW143" s="11">
        <f t="shared" si="303"/>
        <v>2</v>
      </c>
      <c r="DX143" s="11">
        <f t="shared" si="304"/>
        <v>1001</v>
      </c>
      <c r="DY143" s="41">
        <v>2</v>
      </c>
    </row>
    <row r="144" spans="1:129" x14ac:dyDescent="0.35">
      <c r="A144" s="125">
        <v>141</v>
      </c>
      <c r="B144" s="125">
        <v>1</v>
      </c>
      <c r="C144" s="125">
        <v>6</v>
      </c>
      <c r="D144" s="125">
        <v>39</v>
      </c>
      <c r="E144" s="125" t="s">
        <v>1116</v>
      </c>
      <c r="F144" s="84" t="s">
        <v>1156</v>
      </c>
      <c r="G144" s="392" t="s">
        <v>1118</v>
      </c>
      <c r="H144" s="84" t="s">
        <v>1157</v>
      </c>
      <c r="I144" s="392" t="s">
        <v>1120</v>
      </c>
      <c r="K144" s="129">
        <v>78</v>
      </c>
      <c r="M144" s="397">
        <f t="shared" ca="1" si="308"/>
        <v>1</v>
      </c>
      <c r="N144" s="397" t="str">
        <f t="shared" ca="1" si="309"/>
        <v>1|8|20,1|2|50000</v>
      </c>
      <c r="O144" s="397">
        <f t="shared" ca="1" si="310"/>
        <v>0</v>
      </c>
      <c r="P144" s="397">
        <f t="shared" ca="1" si="311"/>
        <v>0</v>
      </c>
      <c r="Q144" s="397">
        <f t="shared" ca="1" si="312"/>
        <v>0</v>
      </c>
      <c r="R144" s="397">
        <f t="shared" ca="1" si="313"/>
        <v>0</v>
      </c>
      <c r="S144" s="397">
        <f t="shared" ca="1" si="314"/>
        <v>0</v>
      </c>
      <c r="T144" s="397">
        <f t="shared" ca="1" si="315"/>
        <v>0</v>
      </c>
      <c r="U144" s="397">
        <f t="shared" ca="1" si="316"/>
        <v>0</v>
      </c>
      <c r="V144" s="397">
        <f t="shared" ca="1" si="317"/>
        <v>0</v>
      </c>
      <c r="W144" s="397">
        <f t="shared" ca="1" si="318"/>
        <v>0</v>
      </c>
      <c r="X144" s="397">
        <f t="shared" ca="1" si="319"/>
        <v>0</v>
      </c>
      <c r="Y144" s="397">
        <f t="shared" ca="1" si="320"/>
        <v>0</v>
      </c>
      <c r="Z144" s="397">
        <f t="shared" ca="1" si="321"/>
        <v>0</v>
      </c>
      <c r="AA144" s="397">
        <f t="shared" ca="1" si="322"/>
        <v>0</v>
      </c>
      <c r="AB144" s="397">
        <f t="shared" ca="1" si="323"/>
        <v>0</v>
      </c>
      <c r="AC144" s="397">
        <f t="shared" ca="1" si="324"/>
        <v>0</v>
      </c>
      <c r="AD144" s="397">
        <f t="shared" ca="1" si="325"/>
        <v>0</v>
      </c>
      <c r="AE144" s="397">
        <f t="shared" ca="1" si="326"/>
        <v>0</v>
      </c>
      <c r="AF144" s="397">
        <f t="shared" ca="1" si="327"/>
        <v>0</v>
      </c>
      <c r="AG144" s="397">
        <f t="shared" ca="1" si="328"/>
        <v>0</v>
      </c>
      <c r="AH144" s="397">
        <f t="shared" ca="1" si="329"/>
        <v>0</v>
      </c>
      <c r="AI144" s="397">
        <f t="shared" ca="1" si="330"/>
        <v>0</v>
      </c>
      <c r="AJ144" s="397">
        <f t="shared" ca="1" si="331"/>
        <v>0</v>
      </c>
      <c r="AK144" s="397">
        <f t="shared" ca="1" si="332"/>
        <v>0</v>
      </c>
      <c r="AL144" s="397">
        <f t="shared" ca="1" si="333"/>
        <v>0</v>
      </c>
      <c r="AM144" s="397">
        <f t="shared" ca="1" si="334"/>
        <v>0</v>
      </c>
      <c r="AN144" s="397">
        <f t="shared" ca="1" si="335"/>
        <v>0</v>
      </c>
      <c r="AO144" s="397">
        <f t="shared" ca="1" si="336"/>
        <v>0</v>
      </c>
      <c r="AP144" s="397">
        <f t="shared" ca="1" si="337"/>
        <v>0</v>
      </c>
      <c r="AQ144" s="397">
        <f t="shared" ca="1" si="338"/>
        <v>0</v>
      </c>
      <c r="AR144" s="397">
        <f t="shared" ca="1" si="339"/>
        <v>0</v>
      </c>
      <c r="AS144" s="397">
        <f t="shared" ca="1" si="340"/>
        <v>0</v>
      </c>
      <c r="AT144" s="397">
        <f t="shared" ca="1" si="341"/>
        <v>0</v>
      </c>
      <c r="AU144" s="397">
        <f t="shared" ca="1" si="342"/>
        <v>0</v>
      </c>
      <c r="AV144" s="397">
        <f t="shared" ca="1" si="343"/>
        <v>0</v>
      </c>
      <c r="AW144" s="397">
        <f t="shared" ca="1" si="344"/>
        <v>0</v>
      </c>
      <c r="AX144" s="397">
        <f t="shared" ca="1" si="345"/>
        <v>0</v>
      </c>
      <c r="AY144" s="397">
        <f t="shared" ca="1" si="346"/>
        <v>0</v>
      </c>
      <c r="AZ144" s="397">
        <f t="shared" ca="1" si="347"/>
        <v>0</v>
      </c>
      <c r="BA144" s="397">
        <f t="shared" ca="1" si="348"/>
        <v>0</v>
      </c>
      <c r="BB144" s="397">
        <f t="shared" ca="1" si="349"/>
        <v>0</v>
      </c>
      <c r="BC144" s="397">
        <f t="shared" ca="1" si="350"/>
        <v>0</v>
      </c>
      <c r="BD144" s="397">
        <f t="shared" ca="1" si="351"/>
        <v>0</v>
      </c>
      <c r="BE144" s="397">
        <f t="shared" ca="1" si="352"/>
        <v>0</v>
      </c>
      <c r="BF144" s="397">
        <f t="shared" ca="1" si="353"/>
        <v>0</v>
      </c>
      <c r="BG144" s="397">
        <f t="shared" ca="1" si="354"/>
        <v>0</v>
      </c>
      <c r="BH144" s="397">
        <f t="shared" ca="1" si="355"/>
        <v>0</v>
      </c>
      <c r="BI144" s="397">
        <f t="shared" ca="1" si="356"/>
        <v>0</v>
      </c>
      <c r="BJ144" s="397">
        <f t="shared" ca="1" si="357"/>
        <v>0</v>
      </c>
      <c r="BK144" s="397">
        <f t="shared" ca="1" si="358"/>
        <v>0</v>
      </c>
      <c r="BL144" s="397">
        <f t="shared" ca="1" si="359"/>
        <v>0</v>
      </c>
      <c r="BM144" s="397">
        <f t="shared" ca="1" si="360"/>
        <v>0</v>
      </c>
      <c r="BN144" s="397">
        <f t="shared" ca="1" si="361"/>
        <v>0</v>
      </c>
      <c r="BO144" s="397">
        <f t="shared" ca="1" si="362"/>
        <v>0</v>
      </c>
      <c r="BP144" s="397">
        <f t="shared" ca="1" si="363"/>
        <v>0</v>
      </c>
      <c r="BQ144" s="397">
        <f t="shared" ca="1" si="364"/>
        <v>0</v>
      </c>
      <c r="BR144" s="397">
        <f t="shared" ca="1" si="365"/>
        <v>0</v>
      </c>
      <c r="BS144" s="397">
        <f t="shared" ca="1" si="366"/>
        <v>0</v>
      </c>
      <c r="BT144" s="397">
        <f t="shared" ca="1" si="367"/>
        <v>0</v>
      </c>
      <c r="BU144" s="397">
        <f t="shared" ca="1" si="368"/>
        <v>0</v>
      </c>
      <c r="BV144" s="397">
        <f t="shared" ca="1" si="369"/>
        <v>0</v>
      </c>
      <c r="BW144" s="397">
        <f t="shared" ca="1" si="370"/>
        <v>0</v>
      </c>
      <c r="BX144" s="397">
        <f t="shared" ca="1" si="371"/>
        <v>0</v>
      </c>
      <c r="BY144" s="397">
        <f t="shared" ca="1" si="372"/>
        <v>0</v>
      </c>
      <c r="BZ144" s="397">
        <f t="shared" ca="1" si="373"/>
        <v>0</v>
      </c>
      <c r="CA144" s="397">
        <f t="shared" ca="1" si="374"/>
        <v>0</v>
      </c>
      <c r="CB144" s="397">
        <f t="shared" ca="1" si="375"/>
        <v>0</v>
      </c>
      <c r="CC144" s="397">
        <f t="shared" ca="1" si="376"/>
        <v>0</v>
      </c>
      <c r="CD144" s="397">
        <f t="shared" ca="1" si="377"/>
        <v>0</v>
      </c>
      <c r="CE144" s="397">
        <f t="shared" ca="1" si="378"/>
        <v>0</v>
      </c>
      <c r="CF144" s="397">
        <f t="shared" ca="1" si="379"/>
        <v>0</v>
      </c>
      <c r="CG144" s="397">
        <f t="shared" ca="1" si="380"/>
        <v>0</v>
      </c>
      <c r="CH144" s="397">
        <f t="shared" ca="1" si="381"/>
        <v>0</v>
      </c>
      <c r="CI144" s="397">
        <f t="shared" ca="1" si="382"/>
        <v>0</v>
      </c>
      <c r="CJ144" s="397">
        <f t="shared" ca="1" si="383"/>
        <v>0</v>
      </c>
      <c r="CK144" s="397">
        <f t="shared" ca="1" si="384"/>
        <v>0</v>
      </c>
      <c r="CL144" s="397">
        <f t="shared" ca="1" si="385"/>
        <v>0</v>
      </c>
      <c r="CM144" s="397">
        <f t="shared" ca="1" si="386"/>
        <v>0</v>
      </c>
      <c r="CN144" s="397">
        <f t="shared" ca="1" si="387"/>
        <v>0</v>
      </c>
      <c r="CO144" s="397">
        <f t="shared" ca="1" si="388"/>
        <v>0</v>
      </c>
      <c r="CP144" s="397">
        <f t="shared" ca="1" si="389"/>
        <v>0</v>
      </c>
      <c r="CQ144" s="397">
        <f t="shared" ca="1" si="390"/>
        <v>0</v>
      </c>
      <c r="CR144" s="397">
        <f t="shared" ca="1" si="391"/>
        <v>0</v>
      </c>
      <c r="CS144" s="397">
        <f t="shared" ca="1" si="392"/>
        <v>0</v>
      </c>
      <c r="CT144" s="397">
        <f t="shared" ca="1" si="393"/>
        <v>0</v>
      </c>
      <c r="CU144" s="397">
        <f t="shared" ca="1" si="394"/>
        <v>0</v>
      </c>
      <c r="CV144" s="397">
        <f t="shared" ca="1" si="395"/>
        <v>0</v>
      </c>
      <c r="CW144" s="397">
        <f t="shared" ca="1" si="396"/>
        <v>0</v>
      </c>
      <c r="CX144" s="397">
        <f t="shared" ca="1" si="397"/>
        <v>0</v>
      </c>
      <c r="CY144" s="397">
        <f t="shared" ca="1" si="398"/>
        <v>0</v>
      </c>
      <c r="CZ144" s="397">
        <f t="shared" ca="1" si="399"/>
        <v>0</v>
      </c>
      <c r="DA144" s="397">
        <f t="shared" ca="1" si="400"/>
        <v>0</v>
      </c>
      <c r="DB144" s="397">
        <f t="shared" ca="1" si="401"/>
        <v>0</v>
      </c>
      <c r="DC144" s="397">
        <f t="shared" ca="1" si="402"/>
        <v>0</v>
      </c>
      <c r="DD144" s="397">
        <f t="shared" ca="1" si="403"/>
        <v>0</v>
      </c>
      <c r="DE144" s="397">
        <f t="shared" ca="1" si="404"/>
        <v>0</v>
      </c>
      <c r="DF144" s="397">
        <f t="shared" ca="1" si="405"/>
        <v>0</v>
      </c>
      <c r="DG144" s="397">
        <f t="shared" ca="1" si="406"/>
        <v>0</v>
      </c>
      <c r="DH144" s="397">
        <f t="shared" ca="1" si="407"/>
        <v>0</v>
      </c>
      <c r="DJ144" s="125" t="str">
        <f t="shared" ref="DJ144:DK144" si="415">DJ142</f>
        <v>MJ</v>
      </c>
      <c r="DK144" s="125" t="str">
        <f t="shared" si="415"/>
        <v>MS</v>
      </c>
      <c r="DN144" s="84" t="s">
        <v>1121</v>
      </c>
      <c r="DR144" s="40" t="s">
        <v>1543</v>
      </c>
      <c r="DS144" s="11">
        <f t="shared" si="301"/>
        <v>1</v>
      </c>
      <c r="DT144" s="11">
        <f t="shared" si="302"/>
        <v>8</v>
      </c>
      <c r="DU144" s="41">
        <v>1</v>
      </c>
      <c r="DV144" s="40" t="s">
        <v>412</v>
      </c>
      <c r="DW144" s="11">
        <f t="shared" si="303"/>
        <v>2</v>
      </c>
      <c r="DX144" s="11">
        <f t="shared" si="304"/>
        <v>1001</v>
      </c>
      <c r="DY144" s="41">
        <v>2</v>
      </c>
    </row>
    <row r="145" spans="1:129" x14ac:dyDescent="0.35">
      <c r="A145" s="125">
        <v>142</v>
      </c>
      <c r="B145" s="125">
        <v>1</v>
      </c>
      <c r="C145" s="125">
        <v>6</v>
      </c>
      <c r="D145" s="125">
        <v>39</v>
      </c>
      <c r="E145" s="125" t="s">
        <v>1116</v>
      </c>
      <c r="F145" s="84" t="s">
        <v>1158</v>
      </c>
      <c r="G145" s="392" t="s">
        <v>1118</v>
      </c>
      <c r="H145" s="84" t="s">
        <v>1159</v>
      </c>
      <c r="I145" s="392" t="s">
        <v>1120</v>
      </c>
      <c r="K145" s="129">
        <v>79</v>
      </c>
      <c r="M145" s="397">
        <f t="shared" ca="1" si="308"/>
        <v>1</v>
      </c>
      <c r="N145" s="397" t="str">
        <f t="shared" ca="1" si="309"/>
        <v>1|8|20,1|1|5</v>
      </c>
      <c r="O145" s="397">
        <f t="shared" ca="1" si="310"/>
        <v>0</v>
      </c>
      <c r="P145" s="397">
        <f t="shared" ca="1" si="311"/>
        <v>0</v>
      </c>
      <c r="Q145" s="397">
        <f t="shared" ca="1" si="312"/>
        <v>0</v>
      </c>
      <c r="R145" s="397">
        <f t="shared" ca="1" si="313"/>
        <v>0</v>
      </c>
      <c r="S145" s="397">
        <f t="shared" ca="1" si="314"/>
        <v>0</v>
      </c>
      <c r="T145" s="397">
        <f t="shared" ca="1" si="315"/>
        <v>0</v>
      </c>
      <c r="U145" s="397">
        <f t="shared" ca="1" si="316"/>
        <v>0</v>
      </c>
      <c r="V145" s="397">
        <f t="shared" ca="1" si="317"/>
        <v>0</v>
      </c>
      <c r="W145" s="397">
        <f t="shared" ca="1" si="318"/>
        <v>0</v>
      </c>
      <c r="X145" s="397">
        <f t="shared" ca="1" si="319"/>
        <v>0</v>
      </c>
      <c r="Y145" s="397">
        <f t="shared" ca="1" si="320"/>
        <v>0</v>
      </c>
      <c r="Z145" s="397">
        <f t="shared" ca="1" si="321"/>
        <v>0</v>
      </c>
      <c r="AA145" s="397">
        <f t="shared" ca="1" si="322"/>
        <v>0</v>
      </c>
      <c r="AB145" s="397">
        <f t="shared" ca="1" si="323"/>
        <v>0</v>
      </c>
      <c r="AC145" s="397">
        <f t="shared" ca="1" si="324"/>
        <v>0</v>
      </c>
      <c r="AD145" s="397">
        <f t="shared" ca="1" si="325"/>
        <v>0</v>
      </c>
      <c r="AE145" s="397">
        <f t="shared" ca="1" si="326"/>
        <v>0</v>
      </c>
      <c r="AF145" s="397">
        <f t="shared" ca="1" si="327"/>
        <v>0</v>
      </c>
      <c r="AG145" s="397">
        <f t="shared" ca="1" si="328"/>
        <v>0</v>
      </c>
      <c r="AH145" s="397">
        <f t="shared" ca="1" si="329"/>
        <v>0</v>
      </c>
      <c r="AI145" s="397">
        <f t="shared" ca="1" si="330"/>
        <v>0</v>
      </c>
      <c r="AJ145" s="397">
        <f t="shared" ca="1" si="331"/>
        <v>0</v>
      </c>
      <c r="AK145" s="397">
        <f t="shared" ca="1" si="332"/>
        <v>0</v>
      </c>
      <c r="AL145" s="397">
        <f t="shared" ca="1" si="333"/>
        <v>0</v>
      </c>
      <c r="AM145" s="397">
        <f t="shared" ca="1" si="334"/>
        <v>0</v>
      </c>
      <c r="AN145" s="397">
        <f t="shared" ca="1" si="335"/>
        <v>0</v>
      </c>
      <c r="AO145" s="397">
        <f t="shared" ca="1" si="336"/>
        <v>0</v>
      </c>
      <c r="AP145" s="397">
        <f t="shared" ca="1" si="337"/>
        <v>0</v>
      </c>
      <c r="AQ145" s="397">
        <f t="shared" ca="1" si="338"/>
        <v>0</v>
      </c>
      <c r="AR145" s="397">
        <f t="shared" ca="1" si="339"/>
        <v>0</v>
      </c>
      <c r="AS145" s="397">
        <f t="shared" ca="1" si="340"/>
        <v>0</v>
      </c>
      <c r="AT145" s="397">
        <f t="shared" ca="1" si="341"/>
        <v>0</v>
      </c>
      <c r="AU145" s="397">
        <f t="shared" ca="1" si="342"/>
        <v>0</v>
      </c>
      <c r="AV145" s="397">
        <f t="shared" ca="1" si="343"/>
        <v>0</v>
      </c>
      <c r="AW145" s="397">
        <f t="shared" ca="1" si="344"/>
        <v>0</v>
      </c>
      <c r="AX145" s="397">
        <f t="shared" ca="1" si="345"/>
        <v>0</v>
      </c>
      <c r="AY145" s="397">
        <f t="shared" ca="1" si="346"/>
        <v>0</v>
      </c>
      <c r="AZ145" s="397">
        <f t="shared" ca="1" si="347"/>
        <v>0</v>
      </c>
      <c r="BA145" s="397">
        <f t="shared" ca="1" si="348"/>
        <v>0</v>
      </c>
      <c r="BB145" s="397">
        <f t="shared" ca="1" si="349"/>
        <v>0</v>
      </c>
      <c r="BC145" s="397">
        <f t="shared" ca="1" si="350"/>
        <v>0</v>
      </c>
      <c r="BD145" s="397">
        <f t="shared" ca="1" si="351"/>
        <v>0</v>
      </c>
      <c r="BE145" s="397">
        <f t="shared" ca="1" si="352"/>
        <v>0</v>
      </c>
      <c r="BF145" s="397">
        <f t="shared" ca="1" si="353"/>
        <v>0</v>
      </c>
      <c r="BG145" s="397">
        <f t="shared" ca="1" si="354"/>
        <v>0</v>
      </c>
      <c r="BH145" s="397">
        <f t="shared" ca="1" si="355"/>
        <v>0</v>
      </c>
      <c r="BI145" s="397">
        <f t="shared" ca="1" si="356"/>
        <v>0</v>
      </c>
      <c r="BJ145" s="397">
        <f t="shared" ca="1" si="357"/>
        <v>0</v>
      </c>
      <c r="BK145" s="397">
        <f t="shared" ca="1" si="358"/>
        <v>0</v>
      </c>
      <c r="BL145" s="397">
        <f t="shared" ca="1" si="359"/>
        <v>0</v>
      </c>
      <c r="BM145" s="397">
        <f t="shared" ca="1" si="360"/>
        <v>0</v>
      </c>
      <c r="BN145" s="397">
        <f t="shared" ca="1" si="361"/>
        <v>0</v>
      </c>
      <c r="BO145" s="397">
        <f t="shared" ca="1" si="362"/>
        <v>0</v>
      </c>
      <c r="BP145" s="397">
        <f t="shared" ca="1" si="363"/>
        <v>0</v>
      </c>
      <c r="BQ145" s="397">
        <f t="shared" ca="1" si="364"/>
        <v>0</v>
      </c>
      <c r="BR145" s="397">
        <f t="shared" ca="1" si="365"/>
        <v>0</v>
      </c>
      <c r="BS145" s="397">
        <f t="shared" ca="1" si="366"/>
        <v>0</v>
      </c>
      <c r="BT145" s="397">
        <f t="shared" ca="1" si="367"/>
        <v>0</v>
      </c>
      <c r="BU145" s="397">
        <f t="shared" ca="1" si="368"/>
        <v>0</v>
      </c>
      <c r="BV145" s="397">
        <f t="shared" ca="1" si="369"/>
        <v>0</v>
      </c>
      <c r="BW145" s="397">
        <f t="shared" ca="1" si="370"/>
        <v>0</v>
      </c>
      <c r="BX145" s="397">
        <f t="shared" ca="1" si="371"/>
        <v>0</v>
      </c>
      <c r="BY145" s="397">
        <f t="shared" ca="1" si="372"/>
        <v>0</v>
      </c>
      <c r="BZ145" s="397">
        <f t="shared" ca="1" si="373"/>
        <v>0</v>
      </c>
      <c r="CA145" s="397">
        <f t="shared" ca="1" si="374"/>
        <v>0</v>
      </c>
      <c r="CB145" s="397">
        <f t="shared" ca="1" si="375"/>
        <v>0</v>
      </c>
      <c r="CC145" s="397">
        <f t="shared" ca="1" si="376"/>
        <v>0</v>
      </c>
      <c r="CD145" s="397">
        <f t="shared" ca="1" si="377"/>
        <v>0</v>
      </c>
      <c r="CE145" s="397">
        <f t="shared" ca="1" si="378"/>
        <v>0</v>
      </c>
      <c r="CF145" s="397">
        <f t="shared" ca="1" si="379"/>
        <v>0</v>
      </c>
      <c r="CG145" s="397">
        <f t="shared" ca="1" si="380"/>
        <v>0</v>
      </c>
      <c r="CH145" s="397">
        <f t="shared" ca="1" si="381"/>
        <v>0</v>
      </c>
      <c r="CI145" s="397">
        <f t="shared" ca="1" si="382"/>
        <v>0</v>
      </c>
      <c r="CJ145" s="397">
        <f t="shared" ca="1" si="383"/>
        <v>0</v>
      </c>
      <c r="CK145" s="397">
        <f t="shared" ca="1" si="384"/>
        <v>0</v>
      </c>
      <c r="CL145" s="397">
        <f t="shared" ca="1" si="385"/>
        <v>0</v>
      </c>
      <c r="CM145" s="397">
        <f t="shared" ca="1" si="386"/>
        <v>0</v>
      </c>
      <c r="CN145" s="397">
        <f t="shared" ca="1" si="387"/>
        <v>0</v>
      </c>
      <c r="CO145" s="397">
        <f t="shared" ca="1" si="388"/>
        <v>0</v>
      </c>
      <c r="CP145" s="397">
        <f t="shared" ca="1" si="389"/>
        <v>0</v>
      </c>
      <c r="CQ145" s="397">
        <f t="shared" ca="1" si="390"/>
        <v>0</v>
      </c>
      <c r="CR145" s="397">
        <f t="shared" ca="1" si="391"/>
        <v>0</v>
      </c>
      <c r="CS145" s="397">
        <f t="shared" ca="1" si="392"/>
        <v>0</v>
      </c>
      <c r="CT145" s="397">
        <f t="shared" ca="1" si="393"/>
        <v>0</v>
      </c>
      <c r="CU145" s="397">
        <f t="shared" ca="1" si="394"/>
        <v>0</v>
      </c>
      <c r="CV145" s="397">
        <f t="shared" ca="1" si="395"/>
        <v>0</v>
      </c>
      <c r="CW145" s="397">
        <f t="shared" ca="1" si="396"/>
        <v>0</v>
      </c>
      <c r="CX145" s="397">
        <f t="shared" ca="1" si="397"/>
        <v>0</v>
      </c>
      <c r="CY145" s="397">
        <f t="shared" ca="1" si="398"/>
        <v>0</v>
      </c>
      <c r="CZ145" s="397">
        <f t="shared" ca="1" si="399"/>
        <v>0</v>
      </c>
      <c r="DA145" s="397">
        <f t="shared" ca="1" si="400"/>
        <v>0</v>
      </c>
      <c r="DB145" s="397">
        <f t="shared" ca="1" si="401"/>
        <v>0</v>
      </c>
      <c r="DC145" s="397">
        <f t="shared" ca="1" si="402"/>
        <v>0</v>
      </c>
      <c r="DD145" s="397">
        <f t="shared" ca="1" si="403"/>
        <v>0</v>
      </c>
      <c r="DE145" s="397">
        <f t="shared" ca="1" si="404"/>
        <v>0</v>
      </c>
      <c r="DF145" s="397">
        <f t="shared" ca="1" si="405"/>
        <v>0</v>
      </c>
      <c r="DG145" s="397">
        <f t="shared" ca="1" si="406"/>
        <v>0</v>
      </c>
      <c r="DH145" s="397">
        <f t="shared" ca="1" si="407"/>
        <v>0</v>
      </c>
      <c r="DJ145" s="125" t="str">
        <f t="shared" ref="DJ145:DK145" si="416">DJ143</f>
        <v>MU</v>
      </c>
      <c r="DK145" s="125" t="str">
        <f t="shared" si="416"/>
        <v>ND</v>
      </c>
      <c r="DN145" s="84" t="s">
        <v>1121</v>
      </c>
      <c r="DR145" s="40" t="s">
        <v>1544</v>
      </c>
      <c r="DS145" s="11">
        <f t="shared" si="301"/>
        <v>1</v>
      </c>
      <c r="DT145" s="11">
        <f t="shared" si="302"/>
        <v>8</v>
      </c>
      <c r="DU145" s="41">
        <v>1</v>
      </c>
      <c r="DV145" s="40" t="s">
        <v>412</v>
      </c>
      <c r="DW145" s="11">
        <f t="shared" si="303"/>
        <v>2</v>
      </c>
      <c r="DX145" s="11">
        <f t="shared" si="304"/>
        <v>1001</v>
      </c>
      <c r="DY145" s="41">
        <v>2</v>
      </c>
    </row>
    <row r="146" spans="1:129" x14ac:dyDescent="0.35">
      <c r="A146" s="125">
        <v>143</v>
      </c>
      <c r="B146" s="125">
        <v>1</v>
      </c>
      <c r="C146" s="125">
        <v>6</v>
      </c>
      <c r="D146" s="125">
        <v>39</v>
      </c>
      <c r="E146" s="125" t="s">
        <v>1116</v>
      </c>
      <c r="F146" s="84" t="s">
        <v>1160</v>
      </c>
      <c r="G146" s="392" t="s">
        <v>1118</v>
      </c>
      <c r="H146" s="84" t="s">
        <v>1161</v>
      </c>
      <c r="I146" s="392" t="s">
        <v>1120</v>
      </c>
      <c r="K146" s="129">
        <v>80</v>
      </c>
      <c r="M146" s="397">
        <f t="shared" ca="1" si="308"/>
        <v>1</v>
      </c>
      <c r="N146" s="397" t="str">
        <f t="shared" ca="1" si="309"/>
        <v>1|8|20,1|2|50000</v>
      </c>
      <c r="O146" s="397">
        <f t="shared" ca="1" si="310"/>
        <v>0</v>
      </c>
      <c r="P146" s="397">
        <f t="shared" ca="1" si="311"/>
        <v>0</v>
      </c>
      <c r="Q146" s="397">
        <f t="shared" ca="1" si="312"/>
        <v>0</v>
      </c>
      <c r="R146" s="397">
        <f t="shared" ca="1" si="313"/>
        <v>0</v>
      </c>
      <c r="S146" s="397">
        <f t="shared" ca="1" si="314"/>
        <v>0</v>
      </c>
      <c r="T146" s="397">
        <f t="shared" ca="1" si="315"/>
        <v>0</v>
      </c>
      <c r="U146" s="397">
        <f t="shared" ca="1" si="316"/>
        <v>0</v>
      </c>
      <c r="V146" s="397">
        <f t="shared" ca="1" si="317"/>
        <v>0</v>
      </c>
      <c r="W146" s="397">
        <f t="shared" ca="1" si="318"/>
        <v>0</v>
      </c>
      <c r="X146" s="397">
        <f t="shared" ca="1" si="319"/>
        <v>0</v>
      </c>
      <c r="Y146" s="397">
        <f t="shared" ca="1" si="320"/>
        <v>0</v>
      </c>
      <c r="Z146" s="397">
        <f t="shared" ca="1" si="321"/>
        <v>0</v>
      </c>
      <c r="AA146" s="397">
        <f t="shared" ca="1" si="322"/>
        <v>0</v>
      </c>
      <c r="AB146" s="397">
        <f t="shared" ca="1" si="323"/>
        <v>0</v>
      </c>
      <c r="AC146" s="397">
        <f t="shared" ca="1" si="324"/>
        <v>0</v>
      </c>
      <c r="AD146" s="397">
        <f t="shared" ca="1" si="325"/>
        <v>0</v>
      </c>
      <c r="AE146" s="397">
        <f t="shared" ca="1" si="326"/>
        <v>0</v>
      </c>
      <c r="AF146" s="397">
        <f t="shared" ca="1" si="327"/>
        <v>0</v>
      </c>
      <c r="AG146" s="397">
        <f t="shared" ca="1" si="328"/>
        <v>0</v>
      </c>
      <c r="AH146" s="397">
        <f t="shared" ca="1" si="329"/>
        <v>0</v>
      </c>
      <c r="AI146" s="397">
        <f t="shared" ca="1" si="330"/>
        <v>0</v>
      </c>
      <c r="AJ146" s="397">
        <f t="shared" ca="1" si="331"/>
        <v>0</v>
      </c>
      <c r="AK146" s="397">
        <f t="shared" ca="1" si="332"/>
        <v>0</v>
      </c>
      <c r="AL146" s="397">
        <f t="shared" ca="1" si="333"/>
        <v>0</v>
      </c>
      <c r="AM146" s="397">
        <f t="shared" ca="1" si="334"/>
        <v>0</v>
      </c>
      <c r="AN146" s="397">
        <f t="shared" ca="1" si="335"/>
        <v>0</v>
      </c>
      <c r="AO146" s="397">
        <f t="shared" ca="1" si="336"/>
        <v>0</v>
      </c>
      <c r="AP146" s="397">
        <f t="shared" ca="1" si="337"/>
        <v>0</v>
      </c>
      <c r="AQ146" s="397">
        <f t="shared" ca="1" si="338"/>
        <v>0</v>
      </c>
      <c r="AR146" s="397">
        <f t="shared" ca="1" si="339"/>
        <v>0</v>
      </c>
      <c r="AS146" s="397">
        <f t="shared" ca="1" si="340"/>
        <v>0</v>
      </c>
      <c r="AT146" s="397">
        <f t="shared" ca="1" si="341"/>
        <v>0</v>
      </c>
      <c r="AU146" s="397">
        <f t="shared" ca="1" si="342"/>
        <v>0</v>
      </c>
      <c r="AV146" s="397">
        <f t="shared" ca="1" si="343"/>
        <v>0</v>
      </c>
      <c r="AW146" s="397">
        <f t="shared" ca="1" si="344"/>
        <v>0</v>
      </c>
      <c r="AX146" s="397">
        <f t="shared" ca="1" si="345"/>
        <v>0</v>
      </c>
      <c r="AY146" s="397">
        <f t="shared" ca="1" si="346"/>
        <v>0</v>
      </c>
      <c r="AZ146" s="397">
        <f t="shared" ca="1" si="347"/>
        <v>0</v>
      </c>
      <c r="BA146" s="397">
        <f t="shared" ca="1" si="348"/>
        <v>0</v>
      </c>
      <c r="BB146" s="397">
        <f t="shared" ca="1" si="349"/>
        <v>0</v>
      </c>
      <c r="BC146" s="397">
        <f t="shared" ca="1" si="350"/>
        <v>0</v>
      </c>
      <c r="BD146" s="397">
        <f t="shared" ca="1" si="351"/>
        <v>0</v>
      </c>
      <c r="BE146" s="397">
        <f t="shared" ca="1" si="352"/>
        <v>0</v>
      </c>
      <c r="BF146" s="397">
        <f t="shared" ca="1" si="353"/>
        <v>0</v>
      </c>
      <c r="BG146" s="397">
        <f t="shared" ca="1" si="354"/>
        <v>0</v>
      </c>
      <c r="BH146" s="397">
        <f t="shared" ca="1" si="355"/>
        <v>0</v>
      </c>
      <c r="BI146" s="397">
        <f t="shared" ca="1" si="356"/>
        <v>0</v>
      </c>
      <c r="BJ146" s="397">
        <f t="shared" ca="1" si="357"/>
        <v>0</v>
      </c>
      <c r="BK146" s="397">
        <f t="shared" ca="1" si="358"/>
        <v>0</v>
      </c>
      <c r="BL146" s="397">
        <f t="shared" ca="1" si="359"/>
        <v>0</v>
      </c>
      <c r="BM146" s="397">
        <f t="shared" ca="1" si="360"/>
        <v>0</v>
      </c>
      <c r="BN146" s="397">
        <f t="shared" ca="1" si="361"/>
        <v>0</v>
      </c>
      <c r="BO146" s="397">
        <f t="shared" ca="1" si="362"/>
        <v>0</v>
      </c>
      <c r="BP146" s="397">
        <f t="shared" ca="1" si="363"/>
        <v>0</v>
      </c>
      <c r="BQ146" s="397">
        <f t="shared" ca="1" si="364"/>
        <v>0</v>
      </c>
      <c r="BR146" s="397">
        <f t="shared" ca="1" si="365"/>
        <v>0</v>
      </c>
      <c r="BS146" s="397">
        <f t="shared" ca="1" si="366"/>
        <v>0</v>
      </c>
      <c r="BT146" s="397">
        <f t="shared" ca="1" si="367"/>
        <v>0</v>
      </c>
      <c r="BU146" s="397">
        <f t="shared" ca="1" si="368"/>
        <v>0</v>
      </c>
      <c r="BV146" s="397">
        <f t="shared" ca="1" si="369"/>
        <v>0</v>
      </c>
      <c r="BW146" s="397">
        <f t="shared" ca="1" si="370"/>
        <v>0</v>
      </c>
      <c r="BX146" s="397">
        <f t="shared" ca="1" si="371"/>
        <v>0</v>
      </c>
      <c r="BY146" s="397">
        <f t="shared" ca="1" si="372"/>
        <v>0</v>
      </c>
      <c r="BZ146" s="397">
        <f t="shared" ca="1" si="373"/>
        <v>0</v>
      </c>
      <c r="CA146" s="397">
        <f t="shared" ca="1" si="374"/>
        <v>0</v>
      </c>
      <c r="CB146" s="397">
        <f t="shared" ca="1" si="375"/>
        <v>0</v>
      </c>
      <c r="CC146" s="397">
        <f t="shared" ca="1" si="376"/>
        <v>0</v>
      </c>
      <c r="CD146" s="397">
        <f t="shared" ca="1" si="377"/>
        <v>0</v>
      </c>
      <c r="CE146" s="397">
        <f t="shared" ca="1" si="378"/>
        <v>0</v>
      </c>
      <c r="CF146" s="397">
        <f t="shared" ca="1" si="379"/>
        <v>0</v>
      </c>
      <c r="CG146" s="397">
        <f t="shared" ca="1" si="380"/>
        <v>0</v>
      </c>
      <c r="CH146" s="397">
        <f t="shared" ca="1" si="381"/>
        <v>0</v>
      </c>
      <c r="CI146" s="397">
        <f t="shared" ca="1" si="382"/>
        <v>0</v>
      </c>
      <c r="CJ146" s="397">
        <f t="shared" ca="1" si="383"/>
        <v>0</v>
      </c>
      <c r="CK146" s="397">
        <f t="shared" ca="1" si="384"/>
        <v>0</v>
      </c>
      <c r="CL146" s="397">
        <f t="shared" ca="1" si="385"/>
        <v>0</v>
      </c>
      <c r="CM146" s="397">
        <f t="shared" ca="1" si="386"/>
        <v>0</v>
      </c>
      <c r="CN146" s="397">
        <f t="shared" ca="1" si="387"/>
        <v>0</v>
      </c>
      <c r="CO146" s="397">
        <f t="shared" ca="1" si="388"/>
        <v>0</v>
      </c>
      <c r="CP146" s="397">
        <f t="shared" ca="1" si="389"/>
        <v>0</v>
      </c>
      <c r="CQ146" s="397">
        <f t="shared" ca="1" si="390"/>
        <v>0</v>
      </c>
      <c r="CR146" s="397">
        <f t="shared" ca="1" si="391"/>
        <v>0</v>
      </c>
      <c r="CS146" s="397">
        <f t="shared" ca="1" si="392"/>
        <v>0</v>
      </c>
      <c r="CT146" s="397">
        <f t="shared" ca="1" si="393"/>
        <v>0</v>
      </c>
      <c r="CU146" s="397">
        <f t="shared" ca="1" si="394"/>
        <v>0</v>
      </c>
      <c r="CV146" s="397">
        <f t="shared" ca="1" si="395"/>
        <v>0</v>
      </c>
      <c r="CW146" s="397">
        <f t="shared" ca="1" si="396"/>
        <v>0</v>
      </c>
      <c r="CX146" s="397">
        <f t="shared" ca="1" si="397"/>
        <v>0</v>
      </c>
      <c r="CY146" s="397">
        <f t="shared" ca="1" si="398"/>
        <v>0</v>
      </c>
      <c r="CZ146" s="397">
        <f t="shared" ca="1" si="399"/>
        <v>0</v>
      </c>
      <c r="DA146" s="397">
        <f t="shared" ca="1" si="400"/>
        <v>0</v>
      </c>
      <c r="DB146" s="397">
        <f t="shared" ca="1" si="401"/>
        <v>0</v>
      </c>
      <c r="DC146" s="397">
        <f t="shared" ca="1" si="402"/>
        <v>0</v>
      </c>
      <c r="DD146" s="397">
        <f t="shared" ca="1" si="403"/>
        <v>0</v>
      </c>
      <c r="DE146" s="397">
        <f t="shared" ca="1" si="404"/>
        <v>0</v>
      </c>
      <c r="DF146" s="397">
        <f t="shared" ca="1" si="405"/>
        <v>0</v>
      </c>
      <c r="DG146" s="397">
        <f t="shared" ca="1" si="406"/>
        <v>0</v>
      </c>
      <c r="DH146" s="397">
        <f t="shared" ca="1" si="407"/>
        <v>0</v>
      </c>
      <c r="DJ146" s="125" t="str">
        <f t="shared" ref="DJ146:DK146" si="417">DJ144</f>
        <v>MJ</v>
      </c>
      <c r="DK146" s="125" t="str">
        <f t="shared" si="417"/>
        <v>MS</v>
      </c>
      <c r="DN146" s="84" t="s">
        <v>1121</v>
      </c>
      <c r="DR146" s="40" t="s">
        <v>1545</v>
      </c>
      <c r="DS146" s="11">
        <f t="shared" si="301"/>
        <v>1</v>
      </c>
      <c r="DT146" s="11">
        <f t="shared" si="302"/>
        <v>8</v>
      </c>
      <c r="DU146" s="41">
        <v>1</v>
      </c>
      <c r="DV146" s="40" t="s">
        <v>412</v>
      </c>
      <c r="DW146" s="11">
        <f t="shared" si="303"/>
        <v>2</v>
      </c>
      <c r="DX146" s="11">
        <f t="shared" si="304"/>
        <v>1001</v>
      </c>
      <c r="DY146" s="41">
        <v>2</v>
      </c>
    </row>
    <row r="147" spans="1:129" x14ac:dyDescent="0.35">
      <c r="A147" s="125">
        <v>144</v>
      </c>
      <c r="B147" s="125">
        <v>1</v>
      </c>
      <c r="C147" s="125">
        <v>6</v>
      </c>
      <c r="D147" s="125">
        <v>39</v>
      </c>
      <c r="E147" s="125" t="s">
        <v>1116</v>
      </c>
      <c r="F147" s="84" t="s">
        <v>1162</v>
      </c>
      <c r="G147" s="392" t="s">
        <v>1118</v>
      </c>
      <c r="H147" s="84" t="s">
        <v>1163</v>
      </c>
      <c r="I147" s="392" t="s">
        <v>1120</v>
      </c>
      <c r="K147" s="129">
        <v>81</v>
      </c>
      <c r="M147" s="397">
        <f t="shared" ca="1" si="308"/>
        <v>1</v>
      </c>
      <c r="N147" s="397" t="str">
        <f t="shared" ca="1" si="309"/>
        <v>1|8|20,1|1|5</v>
      </c>
      <c r="O147" s="397">
        <f t="shared" ca="1" si="310"/>
        <v>0</v>
      </c>
      <c r="P147" s="397">
        <f t="shared" ca="1" si="311"/>
        <v>0</v>
      </c>
      <c r="Q147" s="397">
        <f t="shared" ca="1" si="312"/>
        <v>0</v>
      </c>
      <c r="R147" s="397">
        <f t="shared" ca="1" si="313"/>
        <v>0</v>
      </c>
      <c r="S147" s="397">
        <f t="shared" ca="1" si="314"/>
        <v>0</v>
      </c>
      <c r="T147" s="397">
        <f t="shared" ca="1" si="315"/>
        <v>0</v>
      </c>
      <c r="U147" s="397">
        <f t="shared" ca="1" si="316"/>
        <v>0</v>
      </c>
      <c r="V147" s="397">
        <f t="shared" ca="1" si="317"/>
        <v>0</v>
      </c>
      <c r="W147" s="397">
        <f t="shared" ca="1" si="318"/>
        <v>0</v>
      </c>
      <c r="X147" s="397">
        <f t="shared" ca="1" si="319"/>
        <v>0</v>
      </c>
      <c r="Y147" s="397">
        <f t="shared" ca="1" si="320"/>
        <v>0</v>
      </c>
      <c r="Z147" s="397">
        <f t="shared" ca="1" si="321"/>
        <v>0</v>
      </c>
      <c r="AA147" s="397">
        <f t="shared" ca="1" si="322"/>
        <v>0</v>
      </c>
      <c r="AB147" s="397">
        <f t="shared" ca="1" si="323"/>
        <v>0</v>
      </c>
      <c r="AC147" s="397">
        <f t="shared" ca="1" si="324"/>
        <v>0</v>
      </c>
      <c r="AD147" s="397">
        <f t="shared" ca="1" si="325"/>
        <v>0</v>
      </c>
      <c r="AE147" s="397">
        <f t="shared" ca="1" si="326"/>
        <v>0</v>
      </c>
      <c r="AF147" s="397">
        <f t="shared" ca="1" si="327"/>
        <v>0</v>
      </c>
      <c r="AG147" s="397">
        <f t="shared" ca="1" si="328"/>
        <v>0</v>
      </c>
      <c r="AH147" s="397">
        <f t="shared" ca="1" si="329"/>
        <v>0</v>
      </c>
      <c r="AI147" s="397">
        <f t="shared" ca="1" si="330"/>
        <v>0</v>
      </c>
      <c r="AJ147" s="397">
        <f t="shared" ca="1" si="331"/>
        <v>0</v>
      </c>
      <c r="AK147" s="397">
        <f t="shared" ca="1" si="332"/>
        <v>0</v>
      </c>
      <c r="AL147" s="397">
        <f t="shared" ca="1" si="333"/>
        <v>0</v>
      </c>
      <c r="AM147" s="397">
        <f t="shared" ca="1" si="334"/>
        <v>0</v>
      </c>
      <c r="AN147" s="397">
        <f t="shared" ca="1" si="335"/>
        <v>0</v>
      </c>
      <c r="AO147" s="397">
        <f t="shared" ca="1" si="336"/>
        <v>0</v>
      </c>
      <c r="AP147" s="397">
        <f t="shared" ca="1" si="337"/>
        <v>0</v>
      </c>
      <c r="AQ147" s="397">
        <f t="shared" ca="1" si="338"/>
        <v>0</v>
      </c>
      <c r="AR147" s="397">
        <f t="shared" ca="1" si="339"/>
        <v>0</v>
      </c>
      <c r="AS147" s="397">
        <f t="shared" ca="1" si="340"/>
        <v>0</v>
      </c>
      <c r="AT147" s="397">
        <f t="shared" ca="1" si="341"/>
        <v>0</v>
      </c>
      <c r="AU147" s="397">
        <f t="shared" ca="1" si="342"/>
        <v>0</v>
      </c>
      <c r="AV147" s="397">
        <f t="shared" ca="1" si="343"/>
        <v>0</v>
      </c>
      <c r="AW147" s="397">
        <f t="shared" ca="1" si="344"/>
        <v>0</v>
      </c>
      <c r="AX147" s="397">
        <f t="shared" ca="1" si="345"/>
        <v>0</v>
      </c>
      <c r="AY147" s="397">
        <f t="shared" ca="1" si="346"/>
        <v>0</v>
      </c>
      <c r="AZ147" s="397">
        <f t="shared" ca="1" si="347"/>
        <v>0</v>
      </c>
      <c r="BA147" s="397">
        <f t="shared" ca="1" si="348"/>
        <v>0</v>
      </c>
      <c r="BB147" s="397">
        <f t="shared" ca="1" si="349"/>
        <v>0</v>
      </c>
      <c r="BC147" s="397">
        <f t="shared" ca="1" si="350"/>
        <v>0</v>
      </c>
      <c r="BD147" s="397">
        <f t="shared" ca="1" si="351"/>
        <v>0</v>
      </c>
      <c r="BE147" s="397">
        <f t="shared" ca="1" si="352"/>
        <v>0</v>
      </c>
      <c r="BF147" s="397">
        <f t="shared" ca="1" si="353"/>
        <v>0</v>
      </c>
      <c r="BG147" s="397">
        <f t="shared" ca="1" si="354"/>
        <v>0</v>
      </c>
      <c r="BH147" s="397">
        <f t="shared" ca="1" si="355"/>
        <v>0</v>
      </c>
      <c r="BI147" s="397">
        <f t="shared" ca="1" si="356"/>
        <v>0</v>
      </c>
      <c r="BJ147" s="397">
        <f t="shared" ca="1" si="357"/>
        <v>0</v>
      </c>
      <c r="BK147" s="397">
        <f t="shared" ca="1" si="358"/>
        <v>0</v>
      </c>
      <c r="BL147" s="397">
        <f t="shared" ca="1" si="359"/>
        <v>0</v>
      </c>
      <c r="BM147" s="397">
        <f t="shared" ca="1" si="360"/>
        <v>0</v>
      </c>
      <c r="BN147" s="397">
        <f t="shared" ca="1" si="361"/>
        <v>0</v>
      </c>
      <c r="BO147" s="397">
        <f t="shared" ca="1" si="362"/>
        <v>0</v>
      </c>
      <c r="BP147" s="397">
        <f t="shared" ca="1" si="363"/>
        <v>0</v>
      </c>
      <c r="BQ147" s="397">
        <f t="shared" ca="1" si="364"/>
        <v>0</v>
      </c>
      <c r="BR147" s="397">
        <f t="shared" ca="1" si="365"/>
        <v>0</v>
      </c>
      <c r="BS147" s="397">
        <f t="shared" ca="1" si="366"/>
        <v>0</v>
      </c>
      <c r="BT147" s="397">
        <f t="shared" ca="1" si="367"/>
        <v>0</v>
      </c>
      <c r="BU147" s="397">
        <f t="shared" ca="1" si="368"/>
        <v>0</v>
      </c>
      <c r="BV147" s="397">
        <f t="shared" ca="1" si="369"/>
        <v>0</v>
      </c>
      <c r="BW147" s="397">
        <f t="shared" ca="1" si="370"/>
        <v>0</v>
      </c>
      <c r="BX147" s="397">
        <f t="shared" ca="1" si="371"/>
        <v>0</v>
      </c>
      <c r="BY147" s="397">
        <f t="shared" ca="1" si="372"/>
        <v>0</v>
      </c>
      <c r="BZ147" s="397">
        <f t="shared" ca="1" si="373"/>
        <v>0</v>
      </c>
      <c r="CA147" s="397">
        <f t="shared" ca="1" si="374"/>
        <v>0</v>
      </c>
      <c r="CB147" s="397">
        <f t="shared" ca="1" si="375"/>
        <v>0</v>
      </c>
      <c r="CC147" s="397">
        <f t="shared" ca="1" si="376"/>
        <v>0</v>
      </c>
      <c r="CD147" s="397">
        <f t="shared" ca="1" si="377"/>
        <v>0</v>
      </c>
      <c r="CE147" s="397">
        <f t="shared" ca="1" si="378"/>
        <v>0</v>
      </c>
      <c r="CF147" s="397">
        <f t="shared" ca="1" si="379"/>
        <v>0</v>
      </c>
      <c r="CG147" s="397">
        <f t="shared" ca="1" si="380"/>
        <v>0</v>
      </c>
      <c r="CH147" s="397">
        <f t="shared" ca="1" si="381"/>
        <v>0</v>
      </c>
      <c r="CI147" s="397">
        <f t="shared" ca="1" si="382"/>
        <v>0</v>
      </c>
      <c r="CJ147" s="397">
        <f t="shared" ca="1" si="383"/>
        <v>0</v>
      </c>
      <c r="CK147" s="397">
        <f t="shared" ca="1" si="384"/>
        <v>0</v>
      </c>
      <c r="CL147" s="397">
        <f t="shared" ca="1" si="385"/>
        <v>0</v>
      </c>
      <c r="CM147" s="397">
        <f t="shared" ca="1" si="386"/>
        <v>0</v>
      </c>
      <c r="CN147" s="397">
        <f t="shared" ca="1" si="387"/>
        <v>0</v>
      </c>
      <c r="CO147" s="397">
        <f t="shared" ca="1" si="388"/>
        <v>0</v>
      </c>
      <c r="CP147" s="397">
        <f t="shared" ca="1" si="389"/>
        <v>0</v>
      </c>
      <c r="CQ147" s="397">
        <f t="shared" ca="1" si="390"/>
        <v>0</v>
      </c>
      <c r="CR147" s="397">
        <f t="shared" ca="1" si="391"/>
        <v>0</v>
      </c>
      <c r="CS147" s="397">
        <f t="shared" ca="1" si="392"/>
        <v>0</v>
      </c>
      <c r="CT147" s="397">
        <f t="shared" ca="1" si="393"/>
        <v>0</v>
      </c>
      <c r="CU147" s="397">
        <f t="shared" ca="1" si="394"/>
        <v>0</v>
      </c>
      <c r="CV147" s="397">
        <f t="shared" ca="1" si="395"/>
        <v>0</v>
      </c>
      <c r="CW147" s="397">
        <f t="shared" ca="1" si="396"/>
        <v>0</v>
      </c>
      <c r="CX147" s="397">
        <f t="shared" ca="1" si="397"/>
        <v>0</v>
      </c>
      <c r="CY147" s="397">
        <f t="shared" ca="1" si="398"/>
        <v>0</v>
      </c>
      <c r="CZ147" s="397">
        <f t="shared" ca="1" si="399"/>
        <v>0</v>
      </c>
      <c r="DA147" s="397">
        <f t="shared" ca="1" si="400"/>
        <v>0</v>
      </c>
      <c r="DB147" s="397">
        <f t="shared" ca="1" si="401"/>
        <v>0</v>
      </c>
      <c r="DC147" s="397">
        <f t="shared" ca="1" si="402"/>
        <v>0</v>
      </c>
      <c r="DD147" s="397">
        <f t="shared" ca="1" si="403"/>
        <v>0</v>
      </c>
      <c r="DE147" s="397">
        <f t="shared" ca="1" si="404"/>
        <v>0</v>
      </c>
      <c r="DF147" s="397">
        <f t="shared" ca="1" si="405"/>
        <v>0</v>
      </c>
      <c r="DG147" s="397">
        <f t="shared" ca="1" si="406"/>
        <v>0</v>
      </c>
      <c r="DH147" s="397">
        <f t="shared" ca="1" si="407"/>
        <v>0</v>
      </c>
      <c r="DJ147" s="125" t="str">
        <f t="shared" ref="DJ147:DK147" si="418">DJ145</f>
        <v>MU</v>
      </c>
      <c r="DK147" s="125" t="str">
        <f t="shared" si="418"/>
        <v>ND</v>
      </c>
      <c r="DN147" s="84" t="s">
        <v>1121</v>
      </c>
      <c r="DR147" s="40" t="s">
        <v>1543</v>
      </c>
      <c r="DS147" s="11">
        <f t="shared" si="301"/>
        <v>1</v>
      </c>
      <c r="DT147" s="11">
        <f t="shared" si="302"/>
        <v>8</v>
      </c>
      <c r="DU147" s="41">
        <v>1</v>
      </c>
      <c r="DV147" s="40" t="s">
        <v>412</v>
      </c>
      <c r="DW147" s="11">
        <f t="shared" si="303"/>
        <v>2</v>
      </c>
      <c r="DX147" s="11">
        <f t="shared" si="304"/>
        <v>1001</v>
      </c>
      <c r="DY147" s="41">
        <v>2</v>
      </c>
    </row>
    <row r="148" spans="1:129" x14ac:dyDescent="0.35">
      <c r="A148" s="125">
        <v>145</v>
      </c>
      <c r="B148" s="125">
        <v>1</v>
      </c>
      <c r="C148" s="125">
        <v>6</v>
      </c>
      <c r="D148" s="125">
        <v>39</v>
      </c>
      <c r="E148" s="125" t="s">
        <v>1116</v>
      </c>
      <c r="F148" s="84" t="s">
        <v>1164</v>
      </c>
      <c r="G148" s="392" t="s">
        <v>1118</v>
      </c>
      <c r="H148" s="84" t="s">
        <v>1165</v>
      </c>
      <c r="I148" s="392" t="s">
        <v>1120</v>
      </c>
      <c r="K148" s="129">
        <v>82</v>
      </c>
      <c r="M148" s="397">
        <f t="shared" ca="1" si="308"/>
        <v>1</v>
      </c>
      <c r="N148" s="397" t="str">
        <f t="shared" ca="1" si="309"/>
        <v>1|8|20,1|2|50000</v>
      </c>
      <c r="O148" s="397">
        <f t="shared" ca="1" si="310"/>
        <v>0</v>
      </c>
      <c r="P148" s="397">
        <f t="shared" ca="1" si="311"/>
        <v>0</v>
      </c>
      <c r="Q148" s="397">
        <f t="shared" ca="1" si="312"/>
        <v>0</v>
      </c>
      <c r="R148" s="397">
        <f t="shared" ca="1" si="313"/>
        <v>0</v>
      </c>
      <c r="S148" s="397">
        <f t="shared" ca="1" si="314"/>
        <v>0</v>
      </c>
      <c r="T148" s="397">
        <f t="shared" ca="1" si="315"/>
        <v>0</v>
      </c>
      <c r="U148" s="397">
        <f t="shared" ca="1" si="316"/>
        <v>0</v>
      </c>
      <c r="V148" s="397">
        <f t="shared" ca="1" si="317"/>
        <v>0</v>
      </c>
      <c r="W148" s="397">
        <f t="shared" ca="1" si="318"/>
        <v>0</v>
      </c>
      <c r="X148" s="397">
        <f t="shared" ca="1" si="319"/>
        <v>0</v>
      </c>
      <c r="Y148" s="397">
        <f t="shared" ca="1" si="320"/>
        <v>0</v>
      </c>
      <c r="Z148" s="397">
        <f t="shared" ca="1" si="321"/>
        <v>0</v>
      </c>
      <c r="AA148" s="397">
        <f t="shared" ca="1" si="322"/>
        <v>0</v>
      </c>
      <c r="AB148" s="397">
        <f t="shared" ca="1" si="323"/>
        <v>0</v>
      </c>
      <c r="AC148" s="397">
        <f t="shared" ca="1" si="324"/>
        <v>0</v>
      </c>
      <c r="AD148" s="397">
        <f t="shared" ca="1" si="325"/>
        <v>0</v>
      </c>
      <c r="AE148" s="397">
        <f t="shared" ca="1" si="326"/>
        <v>0</v>
      </c>
      <c r="AF148" s="397">
        <f t="shared" ca="1" si="327"/>
        <v>0</v>
      </c>
      <c r="AG148" s="397">
        <f t="shared" ca="1" si="328"/>
        <v>0</v>
      </c>
      <c r="AH148" s="397">
        <f t="shared" ca="1" si="329"/>
        <v>0</v>
      </c>
      <c r="AI148" s="397">
        <f t="shared" ca="1" si="330"/>
        <v>0</v>
      </c>
      <c r="AJ148" s="397">
        <f t="shared" ca="1" si="331"/>
        <v>0</v>
      </c>
      <c r="AK148" s="397">
        <f t="shared" ca="1" si="332"/>
        <v>0</v>
      </c>
      <c r="AL148" s="397">
        <f t="shared" ca="1" si="333"/>
        <v>0</v>
      </c>
      <c r="AM148" s="397">
        <f t="shared" ca="1" si="334"/>
        <v>0</v>
      </c>
      <c r="AN148" s="397">
        <f t="shared" ca="1" si="335"/>
        <v>0</v>
      </c>
      <c r="AO148" s="397">
        <f t="shared" ca="1" si="336"/>
        <v>0</v>
      </c>
      <c r="AP148" s="397">
        <f t="shared" ca="1" si="337"/>
        <v>0</v>
      </c>
      <c r="AQ148" s="397">
        <f t="shared" ca="1" si="338"/>
        <v>0</v>
      </c>
      <c r="AR148" s="397">
        <f t="shared" ca="1" si="339"/>
        <v>0</v>
      </c>
      <c r="AS148" s="397">
        <f t="shared" ca="1" si="340"/>
        <v>0</v>
      </c>
      <c r="AT148" s="397">
        <f t="shared" ca="1" si="341"/>
        <v>0</v>
      </c>
      <c r="AU148" s="397">
        <f t="shared" ca="1" si="342"/>
        <v>0</v>
      </c>
      <c r="AV148" s="397">
        <f t="shared" ca="1" si="343"/>
        <v>0</v>
      </c>
      <c r="AW148" s="397">
        <f t="shared" ca="1" si="344"/>
        <v>0</v>
      </c>
      <c r="AX148" s="397">
        <f t="shared" ca="1" si="345"/>
        <v>0</v>
      </c>
      <c r="AY148" s="397">
        <f t="shared" ca="1" si="346"/>
        <v>0</v>
      </c>
      <c r="AZ148" s="397">
        <f t="shared" ca="1" si="347"/>
        <v>0</v>
      </c>
      <c r="BA148" s="397">
        <f t="shared" ca="1" si="348"/>
        <v>0</v>
      </c>
      <c r="BB148" s="397">
        <f t="shared" ca="1" si="349"/>
        <v>0</v>
      </c>
      <c r="BC148" s="397">
        <f t="shared" ca="1" si="350"/>
        <v>0</v>
      </c>
      <c r="BD148" s="397">
        <f t="shared" ca="1" si="351"/>
        <v>0</v>
      </c>
      <c r="BE148" s="397">
        <f t="shared" ca="1" si="352"/>
        <v>0</v>
      </c>
      <c r="BF148" s="397">
        <f t="shared" ca="1" si="353"/>
        <v>0</v>
      </c>
      <c r="BG148" s="397">
        <f t="shared" ca="1" si="354"/>
        <v>0</v>
      </c>
      <c r="BH148" s="397">
        <f t="shared" ca="1" si="355"/>
        <v>0</v>
      </c>
      <c r="BI148" s="397">
        <f t="shared" ca="1" si="356"/>
        <v>0</v>
      </c>
      <c r="BJ148" s="397">
        <f t="shared" ca="1" si="357"/>
        <v>0</v>
      </c>
      <c r="BK148" s="397">
        <f t="shared" ca="1" si="358"/>
        <v>0</v>
      </c>
      <c r="BL148" s="397">
        <f t="shared" ca="1" si="359"/>
        <v>0</v>
      </c>
      <c r="BM148" s="397">
        <f t="shared" ca="1" si="360"/>
        <v>0</v>
      </c>
      <c r="BN148" s="397">
        <f t="shared" ca="1" si="361"/>
        <v>0</v>
      </c>
      <c r="BO148" s="397">
        <f t="shared" ca="1" si="362"/>
        <v>0</v>
      </c>
      <c r="BP148" s="397">
        <f t="shared" ca="1" si="363"/>
        <v>0</v>
      </c>
      <c r="BQ148" s="397">
        <f t="shared" ca="1" si="364"/>
        <v>0</v>
      </c>
      <c r="BR148" s="397">
        <f t="shared" ca="1" si="365"/>
        <v>0</v>
      </c>
      <c r="BS148" s="397">
        <f t="shared" ca="1" si="366"/>
        <v>0</v>
      </c>
      <c r="BT148" s="397">
        <f t="shared" ca="1" si="367"/>
        <v>0</v>
      </c>
      <c r="BU148" s="397">
        <f t="shared" ca="1" si="368"/>
        <v>0</v>
      </c>
      <c r="BV148" s="397">
        <f t="shared" ca="1" si="369"/>
        <v>0</v>
      </c>
      <c r="BW148" s="397">
        <f t="shared" ca="1" si="370"/>
        <v>0</v>
      </c>
      <c r="BX148" s="397">
        <f t="shared" ca="1" si="371"/>
        <v>0</v>
      </c>
      <c r="BY148" s="397">
        <f t="shared" ca="1" si="372"/>
        <v>0</v>
      </c>
      <c r="BZ148" s="397">
        <f t="shared" ca="1" si="373"/>
        <v>0</v>
      </c>
      <c r="CA148" s="397">
        <f t="shared" ca="1" si="374"/>
        <v>0</v>
      </c>
      <c r="CB148" s="397">
        <f t="shared" ca="1" si="375"/>
        <v>0</v>
      </c>
      <c r="CC148" s="397">
        <f t="shared" ca="1" si="376"/>
        <v>0</v>
      </c>
      <c r="CD148" s="397">
        <f t="shared" ca="1" si="377"/>
        <v>0</v>
      </c>
      <c r="CE148" s="397">
        <f t="shared" ca="1" si="378"/>
        <v>0</v>
      </c>
      <c r="CF148" s="397">
        <f t="shared" ca="1" si="379"/>
        <v>0</v>
      </c>
      <c r="CG148" s="397">
        <f t="shared" ca="1" si="380"/>
        <v>0</v>
      </c>
      <c r="CH148" s="397">
        <f t="shared" ca="1" si="381"/>
        <v>0</v>
      </c>
      <c r="CI148" s="397">
        <f t="shared" ca="1" si="382"/>
        <v>0</v>
      </c>
      <c r="CJ148" s="397">
        <f t="shared" ca="1" si="383"/>
        <v>0</v>
      </c>
      <c r="CK148" s="397">
        <f t="shared" ca="1" si="384"/>
        <v>0</v>
      </c>
      <c r="CL148" s="397">
        <f t="shared" ca="1" si="385"/>
        <v>0</v>
      </c>
      <c r="CM148" s="397">
        <f t="shared" ca="1" si="386"/>
        <v>0</v>
      </c>
      <c r="CN148" s="397">
        <f t="shared" ca="1" si="387"/>
        <v>0</v>
      </c>
      <c r="CO148" s="397">
        <f t="shared" ca="1" si="388"/>
        <v>0</v>
      </c>
      <c r="CP148" s="397">
        <f t="shared" ca="1" si="389"/>
        <v>0</v>
      </c>
      <c r="CQ148" s="397">
        <f t="shared" ca="1" si="390"/>
        <v>0</v>
      </c>
      <c r="CR148" s="397">
        <f t="shared" ca="1" si="391"/>
        <v>0</v>
      </c>
      <c r="CS148" s="397">
        <f t="shared" ca="1" si="392"/>
        <v>0</v>
      </c>
      <c r="CT148" s="397">
        <f t="shared" ca="1" si="393"/>
        <v>0</v>
      </c>
      <c r="CU148" s="397">
        <f t="shared" ca="1" si="394"/>
        <v>0</v>
      </c>
      <c r="CV148" s="397">
        <f t="shared" ca="1" si="395"/>
        <v>0</v>
      </c>
      <c r="CW148" s="397">
        <f t="shared" ca="1" si="396"/>
        <v>0</v>
      </c>
      <c r="CX148" s="397">
        <f t="shared" ca="1" si="397"/>
        <v>0</v>
      </c>
      <c r="CY148" s="397">
        <f t="shared" ca="1" si="398"/>
        <v>0</v>
      </c>
      <c r="CZ148" s="397">
        <f t="shared" ca="1" si="399"/>
        <v>0</v>
      </c>
      <c r="DA148" s="397">
        <f t="shared" ca="1" si="400"/>
        <v>0</v>
      </c>
      <c r="DB148" s="397">
        <f t="shared" ca="1" si="401"/>
        <v>0</v>
      </c>
      <c r="DC148" s="397">
        <f t="shared" ca="1" si="402"/>
        <v>0</v>
      </c>
      <c r="DD148" s="397">
        <f t="shared" ca="1" si="403"/>
        <v>0</v>
      </c>
      <c r="DE148" s="397">
        <f t="shared" ca="1" si="404"/>
        <v>0</v>
      </c>
      <c r="DF148" s="397">
        <f t="shared" ca="1" si="405"/>
        <v>0</v>
      </c>
      <c r="DG148" s="397">
        <f t="shared" ca="1" si="406"/>
        <v>0</v>
      </c>
      <c r="DH148" s="397">
        <f t="shared" ca="1" si="407"/>
        <v>0</v>
      </c>
      <c r="DJ148" s="125" t="str">
        <f t="shared" ref="DJ148:DK148" si="419">DJ146</f>
        <v>MJ</v>
      </c>
      <c r="DK148" s="125" t="str">
        <f t="shared" si="419"/>
        <v>MS</v>
      </c>
      <c r="DN148" s="84" t="s">
        <v>1121</v>
      </c>
      <c r="DR148" s="40" t="s">
        <v>1544</v>
      </c>
      <c r="DS148" s="11">
        <f t="shared" si="301"/>
        <v>1</v>
      </c>
      <c r="DT148" s="11">
        <f t="shared" si="302"/>
        <v>8</v>
      </c>
      <c r="DU148" s="41">
        <v>1</v>
      </c>
      <c r="DV148" s="40" t="s">
        <v>412</v>
      </c>
      <c r="DW148" s="11">
        <f t="shared" si="303"/>
        <v>2</v>
      </c>
      <c r="DX148" s="11">
        <f t="shared" si="304"/>
        <v>1001</v>
      </c>
      <c r="DY148" s="41">
        <v>2</v>
      </c>
    </row>
    <row r="149" spans="1:129" x14ac:dyDescent="0.35">
      <c r="A149" s="125">
        <v>146</v>
      </c>
      <c r="B149" s="125">
        <v>1</v>
      </c>
      <c r="C149" s="125">
        <v>6</v>
      </c>
      <c r="D149" s="125">
        <v>39</v>
      </c>
      <c r="E149" s="125" t="s">
        <v>1116</v>
      </c>
      <c r="F149" s="84" t="s">
        <v>1166</v>
      </c>
      <c r="G149" s="392" t="s">
        <v>1118</v>
      </c>
      <c r="H149" s="84" t="s">
        <v>1167</v>
      </c>
      <c r="I149" s="392" t="s">
        <v>1120</v>
      </c>
      <c r="K149" s="129">
        <v>83</v>
      </c>
      <c r="M149" s="397">
        <f t="shared" ca="1" si="308"/>
        <v>1</v>
      </c>
      <c r="N149" s="397" t="str">
        <f t="shared" ca="1" si="309"/>
        <v>1|8|20,1|1|5</v>
      </c>
      <c r="O149" s="397">
        <f t="shared" ca="1" si="310"/>
        <v>0</v>
      </c>
      <c r="P149" s="397">
        <f t="shared" ca="1" si="311"/>
        <v>0</v>
      </c>
      <c r="Q149" s="397">
        <f t="shared" ca="1" si="312"/>
        <v>0</v>
      </c>
      <c r="R149" s="397">
        <f t="shared" ca="1" si="313"/>
        <v>0</v>
      </c>
      <c r="S149" s="397">
        <f t="shared" ca="1" si="314"/>
        <v>0</v>
      </c>
      <c r="T149" s="397">
        <f t="shared" ca="1" si="315"/>
        <v>0</v>
      </c>
      <c r="U149" s="397">
        <f t="shared" ca="1" si="316"/>
        <v>0</v>
      </c>
      <c r="V149" s="397">
        <f t="shared" ca="1" si="317"/>
        <v>0</v>
      </c>
      <c r="W149" s="397">
        <f t="shared" ca="1" si="318"/>
        <v>0</v>
      </c>
      <c r="X149" s="397">
        <f t="shared" ca="1" si="319"/>
        <v>0</v>
      </c>
      <c r="Y149" s="397">
        <f t="shared" ca="1" si="320"/>
        <v>0</v>
      </c>
      <c r="Z149" s="397">
        <f t="shared" ca="1" si="321"/>
        <v>0</v>
      </c>
      <c r="AA149" s="397">
        <f t="shared" ca="1" si="322"/>
        <v>0</v>
      </c>
      <c r="AB149" s="397">
        <f t="shared" ca="1" si="323"/>
        <v>0</v>
      </c>
      <c r="AC149" s="397">
        <f t="shared" ca="1" si="324"/>
        <v>0</v>
      </c>
      <c r="AD149" s="397">
        <f t="shared" ca="1" si="325"/>
        <v>0</v>
      </c>
      <c r="AE149" s="397">
        <f t="shared" ca="1" si="326"/>
        <v>0</v>
      </c>
      <c r="AF149" s="397">
        <f t="shared" ca="1" si="327"/>
        <v>0</v>
      </c>
      <c r="AG149" s="397">
        <f t="shared" ca="1" si="328"/>
        <v>0</v>
      </c>
      <c r="AH149" s="397">
        <f t="shared" ca="1" si="329"/>
        <v>0</v>
      </c>
      <c r="AI149" s="397">
        <f t="shared" ca="1" si="330"/>
        <v>0</v>
      </c>
      <c r="AJ149" s="397">
        <f t="shared" ca="1" si="331"/>
        <v>0</v>
      </c>
      <c r="AK149" s="397">
        <f t="shared" ca="1" si="332"/>
        <v>0</v>
      </c>
      <c r="AL149" s="397">
        <f t="shared" ca="1" si="333"/>
        <v>0</v>
      </c>
      <c r="AM149" s="397">
        <f t="shared" ca="1" si="334"/>
        <v>0</v>
      </c>
      <c r="AN149" s="397">
        <f t="shared" ca="1" si="335"/>
        <v>0</v>
      </c>
      <c r="AO149" s="397">
        <f t="shared" ca="1" si="336"/>
        <v>0</v>
      </c>
      <c r="AP149" s="397">
        <f t="shared" ca="1" si="337"/>
        <v>0</v>
      </c>
      <c r="AQ149" s="397">
        <f t="shared" ca="1" si="338"/>
        <v>0</v>
      </c>
      <c r="AR149" s="397">
        <f t="shared" ca="1" si="339"/>
        <v>0</v>
      </c>
      <c r="AS149" s="397">
        <f t="shared" ca="1" si="340"/>
        <v>0</v>
      </c>
      <c r="AT149" s="397">
        <f t="shared" ca="1" si="341"/>
        <v>0</v>
      </c>
      <c r="AU149" s="397">
        <f t="shared" ca="1" si="342"/>
        <v>0</v>
      </c>
      <c r="AV149" s="397">
        <f t="shared" ca="1" si="343"/>
        <v>0</v>
      </c>
      <c r="AW149" s="397">
        <f t="shared" ca="1" si="344"/>
        <v>0</v>
      </c>
      <c r="AX149" s="397">
        <f t="shared" ca="1" si="345"/>
        <v>0</v>
      </c>
      <c r="AY149" s="397">
        <f t="shared" ca="1" si="346"/>
        <v>0</v>
      </c>
      <c r="AZ149" s="397">
        <f t="shared" ca="1" si="347"/>
        <v>0</v>
      </c>
      <c r="BA149" s="397">
        <f t="shared" ca="1" si="348"/>
        <v>0</v>
      </c>
      <c r="BB149" s="397">
        <f t="shared" ca="1" si="349"/>
        <v>0</v>
      </c>
      <c r="BC149" s="397">
        <f t="shared" ca="1" si="350"/>
        <v>0</v>
      </c>
      <c r="BD149" s="397">
        <f t="shared" ca="1" si="351"/>
        <v>0</v>
      </c>
      <c r="BE149" s="397">
        <f t="shared" ca="1" si="352"/>
        <v>0</v>
      </c>
      <c r="BF149" s="397">
        <f t="shared" ca="1" si="353"/>
        <v>0</v>
      </c>
      <c r="BG149" s="397">
        <f t="shared" ca="1" si="354"/>
        <v>0</v>
      </c>
      <c r="BH149" s="397">
        <f t="shared" ca="1" si="355"/>
        <v>0</v>
      </c>
      <c r="BI149" s="397">
        <f t="shared" ca="1" si="356"/>
        <v>0</v>
      </c>
      <c r="BJ149" s="397">
        <f t="shared" ca="1" si="357"/>
        <v>0</v>
      </c>
      <c r="BK149" s="397">
        <f t="shared" ca="1" si="358"/>
        <v>0</v>
      </c>
      <c r="BL149" s="397">
        <f t="shared" ca="1" si="359"/>
        <v>0</v>
      </c>
      <c r="BM149" s="397">
        <f t="shared" ca="1" si="360"/>
        <v>0</v>
      </c>
      <c r="BN149" s="397">
        <f t="shared" ca="1" si="361"/>
        <v>0</v>
      </c>
      <c r="BO149" s="397">
        <f t="shared" ca="1" si="362"/>
        <v>0</v>
      </c>
      <c r="BP149" s="397">
        <f t="shared" ca="1" si="363"/>
        <v>0</v>
      </c>
      <c r="BQ149" s="397">
        <f t="shared" ca="1" si="364"/>
        <v>0</v>
      </c>
      <c r="BR149" s="397">
        <f t="shared" ca="1" si="365"/>
        <v>0</v>
      </c>
      <c r="BS149" s="397">
        <f t="shared" ca="1" si="366"/>
        <v>0</v>
      </c>
      <c r="BT149" s="397">
        <f t="shared" ca="1" si="367"/>
        <v>0</v>
      </c>
      <c r="BU149" s="397">
        <f t="shared" ca="1" si="368"/>
        <v>0</v>
      </c>
      <c r="BV149" s="397">
        <f t="shared" ca="1" si="369"/>
        <v>0</v>
      </c>
      <c r="BW149" s="397">
        <f t="shared" ca="1" si="370"/>
        <v>0</v>
      </c>
      <c r="BX149" s="397">
        <f t="shared" ca="1" si="371"/>
        <v>0</v>
      </c>
      <c r="BY149" s="397">
        <f t="shared" ca="1" si="372"/>
        <v>0</v>
      </c>
      <c r="BZ149" s="397">
        <f t="shared" ca="1" si="373"/>
        <v>0</v>
      </c>
      <c r="CA149" s="397">
        <f t="shared" ca="1" si="374"/>
        <v>0</v>
      </c>
      <c r="CB149" s="397">
        <f t="shared" ca="1" si="375"/>
        <v>0</v>
      </c>
      <c r="CC149" s="397">
        <f t="shared" ca="1" si="376"/>
        <v>0</v>
      </c>
      <c r="CD149" s="397">
        <f t="shared" ca="1" si="377"/>
        <v>0</v>
      </c>
      <c r="CE149" s="397">
        <f t="shared" ca="1" si="378"/>
        <v>0</v>
      </c>
      <c r="CF149" s="397">
        <f t="shared" ca="1" si="379"/>
        <v>0</v>
      </c>
      <c r="CG149" s="397">
        <f t="shared" ca="1" si="380"/>
        <v>0</v>
      </c>
      <c r="CH149" s="397">
        <f t="shared" ca="1" si="381"/>
        <v>0</v>
      </c>
      <c r="CI149" s="397">
        <f t="shared" ca="1" si="382"/>
        <v>0</v>
      </c>
      <c r="CJ149" s="397">
        <f t="shared" ca="1" si="383"/>
        <v>0</v>
      </c>
      <c r="CK149" s="397">
        <f t="shared" ca="1" si="384"/>
        <v>0</v>
      </c>
      <c r="CL149" s="397">
        <f t="shared" ca="1" si="385"/>
        <v>0</v>
      </c>
      <c r="CM149" s="397">
        <f t="shared" ca="1" si="386"/>
        <v>0</v>
      </c>
      <c r="CN149" s="397">
        <f t="shared" ca="1" si="387"/>
        <v>0</v>
      </c>
      <c r="CO149" s="397">
        <f t="shared" ca="1" si="388"/>
        <v>0</v>
      </c>
      <c r="CP149" s="397">
        <f t="shared" ca="1" si="389"/>
        <v>0</v>
      </c>
      <c r="CQ149" s="397">
        <f t="shared" ca="1" si="390"/>
        <v>0</v>
      </c>
      <c r="CR149" s="397">
        <f t="shared" ca="1" si="391"/>
        <v>0</v>
      </c>
      <c r="CS149" s="397">
        <f t="shared" ca="1" si="392"/>
        <v>0</v>
      </c>
      <c r="CT149" s="397">
        <f t="shared" ca="1" si="393"/>
        <v>0</v>
      </c>
      <c r="CU149" s="397">
        <f t="shared" ca="1" si="394"/>
        <v>0</v>
      </c>
      <c r="CV149" s="397">
        <f t="shared" ca="1" si="395"/>
        <v>0</v>
      </c>
      <c r="CW149" s="397">
        <f t="shared" ca="1" si="396"/>
        <v>0</v>
      </c>
      <c r="CX149" s="397">
        <f t="shared" ca="1" si="397"/>
        <v>0</v>
      </c>
      <c r="CY149" s="397">
        <f t="shared" ca="1" si="398"/>
        <v>0</v>
      </c>
      <c r="CZ149" s="397">
        <f t="shared" ca="1" si="399"/>
        <v>0</v>
      </c>
      <c r="DA149" s="397">
        <f t="shared" ca="1" si="400"/>
        <v>0</v>
      </c>
      <c r="DB149" s="397">
        <f t="shared" ca="1" si="401"/>
        <v>0</v>
      </c>
      <c r="DC149" s="397">
        <f t="shared" ca="1" si="402"/>
        <v>0</v>
      </c>
      <c r="DD149" s="397">
        <f t="shared" ca="1" si="403"/>
        <v>0</v>
      </c>
      <c r="DE149" s="397">
        <f t="shared" ca="1" si="404"/>
        <v>0</v>
      </c>
      <c r="DF149" s="397">
        <f t="shared" ca="1" si="405"/>
        <v>0</v>
      </c>
      <c r="DG149" s="397">
        <f t="shared" ca="1" si="406"/>
        <v>0</v>
      </c>
      <c r="DH149" s="397">
        <f t="shared" ca="1" si="407"/>
        <v>0</v>
      </c>
      <c r="DJ149" s="125" t="str">
        <f t="shared" ref="DJ149:DK149" si="420">DJ147</f>
        <v>MU</v>
      </c>
      <c r="DK149" s="125" t="str">
        <f t="shared" si="420"/>
        <v>ND</v>
      </c>
      <c r="DN149" s="84" t="s">
        <v>1121</v>
      </c>
      <c r="DR149" s="40" t="s">
        <v>1545</v>
      </c>
      <c r="DS149" s="11">
        <f t="shared" si="301"/>
        <v>1</v>
      </c>
      <c r="DT149" s="11">
        <f t="shared" si="302"/>
        <v>8</v>
      </c>
      <c r="DU149" s="41">
        <v>1</v>
      </c>
      <c r="DV149" s="40" t="s">
        <v>412</v>
      </c>
      <c r="DW149" s="11">
        <f t="shared" si="303"/>
        <v>2</v>
      </c>
      <c r="DX149" s="11">
        <f t="shared" si="304"/>
        <v>1001</v>
      </c>
      <c r="DY149" s="41">
        <v>2</v>
      </c>
    </row>
    <row r="150" spans="1:129" x14ac:dyDescent="0.25">
      <c r="A150" s="125">
        <v>147</v>
      </c>
      <c r="B150" s="125">
        <v>1</v>
      </c>
      <c r="C150" s="125">
        <v>6</v>
      </c>
      <c r="D150" s="125">
        <v>39</v>
      </c>
      <c r="E150" s="125" t="s">
        <v>1168</v>
      </c>
      <c r="F150" s="84" t="s">
        <v>1169</v>
      </c>
      <c r="G150" s="392" t="s">
        <v>1170</v>
      </c>
      <c r="H150" s="84" t="s">
        <v>1171</v>
      </c>
      <c r="I150" s="392" t="s">
        <v>1172</v>
      </c>
      <c r="K150" s="125">
        <v>35</v>
      </c>
      <c r="M150" s="397">
        <f t="shared" ca="1" si="308"/>
        <v>1</v>
      </c>
      <c r="N150" s="397" t="str">
        <f t="shared" ca="1" si="309"/>
        <v>1|8|30,1|2|100000</v>
      </c>
      <c r="O150" s="397">
        <f t="shared" ca="1" si="310"/>
        <v>0</v>
      </c>
      <c r="P150" s="397">
        <f t="shared" ca="1" si="311"/>
        <v>0</v>
      </c>
      <c r="Q150" s="397">
        <f t="shared" ca="1" si="312"/>
        <v>0</v>
      </c>
      <c r="R150" s="397">
        <f t="shared" ca="1" si="313"/>
        <v>0</v>
      </c>
      <c r="S150" s="397">
        <f t="shared" ca="1" si="314"/>
        <v>0</v>
      </c>
      <c r="T150" s="397">
        <f t="shared" ca="1" si="315"/>
        <v>0</v>
      </c>
      <c r="U150" s="397">
        <f t="shared" ca="1" si="316"/>
        <v>0</v>
      </c>
      <c r="V150" s="397">
        <f t="shared" ca="1" si="317"/>
        <v>0</v>
      </c>
      <c r="W150" s="397">
        <f t="shared" ca="1" si="318"/>
        <v>0</v>
      </c>
      <c r="X150" s="397">
        <f t="shared" ca="1" si="319"/>
        <v>0</v>
      </c>
      <c r="Y150" s="397">
        <f t="shared" ca="1" si="320"/>
        <v>0</v>
      </c>
      <c r="Z150" s="397">
        <f t="shared" ca="1" si="321"/>
        <v>0</v>
      </c>
      <c r="AA150" s="397">
        <f t="shared" ca="1" si="322"/>
        <v>0</v>
      </c>
      <c r="AB150" s="397">
        <f t="shared" ca="1" si="323"/>
        <v>0</v>
      </c>
      <c r="AC150" s="397">
        <f t="shared" ca="1" si="324"/>
        <v>0</v>
      </c>
      <c r="AD150" s="397">
        <f t="shared" ca="1" si="325"/>
        <v>0</v>
      </c>
      <c r="AE150" s="397">
        <f t="shared" ca="1" si="326"/>
        <v>0</v>
      </c>
      <c r="AF150" s="397">
        <f t="shared" ca="1" si="327"/>
        <v>0</v>
      </c>
      <c r="AG150" s="397">
        <f t="shared" ca="1" si="328"/>
        <v>0</v>
      </c>
      <c r="AH150" s="397">
        <f t="shared" ca="1" si="329"/>
        <v>0</v>
      </c>
      <c r="AI150" s="397">
        <f t="shared" ca="1" si="330"/>
        <v>0</v>
      </c>
      <c r="AJ150" s="397">
        <f t="shared" ca="1" si="331"/>
        <v>0</v>
      </c>
      <c r="AK150" s="397">
        <f t="shared" ca="1" si="332"/>
        <v>0</v>
      </c>
      <c r="AL150" s="397">
        <f t="shared" ca="1" si="333"/>
        <v>0</v>
      </c>
      <c r="AM150" s="397">
        <f t="shared" ca="1" si="334"/>
        <v>0</v>
      </c>
      <c r="AN150" s="397">
        <f t="shared" ca="1" si="335"/>
        <v>0</v>
      </c>
      <c r="AO150" s="397">
        <f t="shared" ca="1" si="336"/>
        <v>0</v>
      </c>
      <c r="AP150" s="397">
        <f t="shared" ca="1" si="337"/>
        <v>0</v>
      </c>
      <c r="AQ150" s="397">
        <f t="shared" ca="1" si="338"/>
        <v>0</v>
      </c>
      <c r="AR150" s="397">
        <f t="shared" ca="1" si="339"/>
        <v>0</v>
      </c>
      <c r="AS150" s="397">
        <f t="shared" ca="1" si="340"/>
        <v>0</v>
      </c>
      <c r="AT150" s="397">
        <f t="shared" ca="1" si="341"/>
        <v>0</v>
      </c>
      <c r="AU150" s="397">
        <f t="shared" ca="1" si="342"/>
        <v>0</v>
      </c>
      <c r="AV150" s="397">
        <f t="shared" ca="1" si="343"/>
        <v>0</v>
      </c>
      <c r="AW150" s="397">
        <f t="shared" ca="1" si="344"/>
        <v>0</v>
      </c>
      <c r="AX150" s="397">
        <f t="shared" ca="1" si="345"/>
        <v>0</v>
      </c>
      <c r="AY150" s="397">
        <f t="shared" ca="1" si="346"/>
        <v>0</v>
      </c>
      <c r="AZ150" s="397">
        <f t="shared" ca="1" si="347"/>
        <v>0</v>
      </c>
      <c r="BA150" s="397">
        <f t="shared" ca="1" si="348"/>
        <v>0</v>
      </c>
      <c r="BB150" s="397">
        <f t="shared" ca="1" si="349"/>
        <v>0</v>
      </c>
      <c r="BC150" s="397">
        <f t="shared" ca="1" si="350"/>
        <v>0</v>
      </c>
      <c r="BD150" s="397">
        <f t="shared" ca="1" si="351"/>
        <v>0</v>
      </c>
      <c r="BE150" s="397">
        <f t="shared" ca="1" si="352"/>
        <v>0</v>
      </c>
      <c r="BF150" s="397">
        <f t="shared" ca="1" si="353"/>
        <v>0</v>
      </c>
      <c r="BG150" s="397">
        <f t="shared" ca="1" si="354"/>
        <v>0</v>
      </c>
      <c r="BH150" s="397">
        <f t="shared" ca="1" si="355"/>
        <v>0</v>
      </c>
      <c r="BI150" s="397">
        <f t="shared" ca="1" si="356"/>
        <v>0</v>
      </c>
      <c r="BJ150" s="397">
        <f t="shared" ca="1" si="357"/>
        <v>0</v>
      </c>
      <c r="BK150" s="397">
        <f t="shared" ca="1" si="358"/>
        <v>0</v>
      </c>
      <c r="BL150" s="397">
        <f t="shared" ca="1" si="359"/>
        <v>0</v>
      </c>
      <c r="BM150" s="397">
        <f t="shared" ca="1" si="360"/>
        <v>0</v>
      </c>
      <c r="BN150" s="397">
        <f t="shared" ca="1" si="361"/>
        <v>0</v>
      </c>
      <c r="BO150" s="397">
        <f t="shared" ca="1" si="362"/>
        <v>0</v>
      </c>
      <c r="BP150" s="397">
        <f t="shared" ca="1" si="363"/>
        <v>0</v>
      </c>
      <c r="BQ150" s="397">
        <f t="shared" ca="1" si="364"/>
        <v>0</v>
      </c>
      <c r="BR150" s="397">
        <f t="shared" ca="1" si="365"/>
        <v>0</v>
      </c>
      <c r="BS150" s="397">
        <f t="shared" ca="1" si="366"/>
        <v>0</v>
      </c>
      <c r="BT150" s="397">
        <f t="shared" ca="1" si="367"/>
        <v>0</v>
      </c>
      <c r="BU150" s="397">
        <f t="shared" ca="1" si="368"/>
        <v>0</v>
      </c>
      <c r="BV150" s="397">
        <f t="shared" ca="1" si="369"/>
        <v>0</v>
      </c>
      <c r="BW150" s="397">
        <f t="shared" ca="1" si="370"/>
        <v>0</v>
      </c>
      <c r="BX150" s="397">
        <f t="shared" ca="1" si="371"/>
        <v>0</v>
      </c>
      <c r="BY150" s="397">
        <f t="shared" ca="1" si="372"/>
        <v>0</v>
      </c>
      <c r="BZ150" s="397">
        <f t="shared" ca="1" si="373"/>
        <v>0</v>
      </c>
      <c r="CA150" s="397">
        <f t="shared" ca="1" si="374"/>
        <v>0</v>
      </c>
      <c r="CB150" s="397">
        <f t="shared" ca="1" si="375"/>
        <v>0</v>
      </c>
      <c r="CC150" s="397">
        <f t="shared" ca="1" si="376"/>
        <v>0</v>
      </c>
      <c r="CD150" s="397">
        <f t="shared" ca="1" si="377"/>
        <v>0</v>
      </c>
      <c r="CE150" s="397">
        <f t="shared" ca="1" si="378"/>
        <v>0</v>
      </c>
      <c r="CF150" s="397">
        <f t="shared" ca="1" si="379"/>
        <v>0</v>
      </c>
      <c r="CG150" s="397">
        <f t="shared" ca="1" si="380"/>
        <v>0</v>
      </c>
      <c r="CH150" s="397">
        <f t="shared" ca="1" si="381"/>
        <v>0</v>
      </c>
      <c r="CI150" s="397">
        <f t="shared" ca="1" si="382"/>
        <v>0</v>
      </c>
      <c r="CJ150" s="397">
        <f t="shared" ca="1" si="383"/>
        <v>0</v>
      </c>
      <c r="CK150" s="397">
        <f t="shared" ca="1" si="384"/>
        <v>0</v>
      </c>
      <c r="CL150" s="397">
        <f t="shared" ca="1" si="385"/>
        <v>0</v>
      </c>
      <c r="CM150" s="397">
        <f t="shared" ca="1" si="386"/>
        <v>0</v>
      </c>
      <c r="CN150" s="397">
        <f t="shared" ca="1" si="387"/>
        <v>0</v>
      </c>
      <c r="CO150" s="397">
        <f t="shared" ca="1" si="388"/>
        <v>0</v>
      </c>
      <c r="CP150" s="397">
        <f t="shared" ca="1" si="389"/>
        <v>0</v>
      </c>
      <c r="CQ150" s="397">
        <f t="shared" ca="1" si="390"/>
        <v>0</v>
      </c>
      <c r="CR150" s="397">
        <f t="shared" ca="1" si="391"/>
        <v>0</v>
      </c>
      <c r="CS150" s="397">
        <f t="shared" ca="1" si="392"/>
        <v>0</v>
      </c>
      <c r="CT150" s="397">
        <f t="shared" ca="1" si="393"/>
        <v>0</v>
      </c>
      <c r="CU150" s="397">
        <f t="shared" ca="1" si="394"/>
        <v>0</v>
      </c>
      <c r="CV150" s="397">
        <f t="shared" ca="1" si="395"/>
        <v>0</v>
      </c>
      <c r="CW150" s="397">
        <f t="shared" ca="1" si="396"/>
        <v>0</v>
      </c>
      <c r="CX150" s="397">
        <f t="shared" ca="1" si="397"/>
        <v>0</v>
      </c>
      <c r="CY150" s="397">
        <f t="shared" ca="1" si="398"/>
        <v>0</v>
      </c>
      <c r="CZ150" s="397">
        <f t="shared" ca="1" si="399"/>
        <v>0</v>
      </c>
      <c r="DA150" s="397">
        <f t="shared" ca="1" si="400"/>
        <v>0</v>
      </c>
      <c r="DB150" s="397">
        <f t="shared" ca="1" si="401"/>
        <v>0</v>
      </c>
      <c r="DC150" s="397">
        <f t="shared" ca="1" si="402"/>
        <v>0</v>
      </c>
      <c r="DD150" s="397">
        <f t="shared" ca="1" si="403"/>
        <v>0</v>
      </c>
      <c r="DE150" s="397">
        <f t="shared" ca="1" si="404"/>
        <v>0</v>
      </c>
      <c r="DF150" s="397">
        <f t="shared" ca="1" si="405"/>
        <v>0</v>
      </c>
      <c r="DG150" s="397">
        <f t="shared" ca="1" si="406"/>
        <v>0</v>
      </c>
      <c r="DH150" s="397">
        <f t="shared" ca="1" si="407"/>
        <v>0</v>
      </c>
      <c r="DJ150" s="399" t="s">
        <v>1773</v>
      </c>
      <c r="DK150" s="399" t="s">
        <v>1774</v>
      </c>
      <c r="DN150" s="84" t="s">
        <v>1173</v>
      </c>
      <c r="DR150" s="40" t="s">
        <v>1543</v>
      </c>
      <c r="DS150" s="11">
        <f t="shared" si="301"/>
        <v>1</v>
      </c>
      <c r="DT150" s="11">
        <f t="shared" si="302"/>
        <v>8</v>
      </c>
      <c r="DU150" s="41">
        <v>1</v>
      </c>
      <c r="DV150" s="40" t="s">
        <v>412</v>
      </c>
      <c r="DW150" s="11">
        <f t="shared" si="303"/>
        <v>2</v>
      </c>
      <c r="DX150" s="11">
        <f t="shared" si="304"/>
        <v>1001</v>
      </c>
      <c r="DY150" s="41">
        <v>2</v>
      </c>
    </row>
    <row r="151" spans="1:129" x14ac:dyDescent="0.35">
      <c r="A151" s="125">
        <v>148</v>
      </c>
      <c r="B151" s="125">
        <v>1</v>
      </c>
      <c r="C151" s="125">
        <v>6</v>
      </c>
      <c r="D151" s="125">
        <v>39</v>
      </c>
      <c r="E151" s="125" t="s">
        <v>1168</v>
      </c>
      <c r="F151" s="84" t="s">
        <v>1174</v>
      </c>
      <c r="G151" s="392" t="s">
        <v>1170</v>
      </c>
      <c r="H151" s="84" t="s">
        <v>1175</v>
      </c>
      <c r="I151" s="392" t="s">
        <v>1172</v>
      </c>
      <c r="K151" s="129">
        <v>36</v>
      </c>
      <c r="M151" s="397">
        <f t="shared" ca="1" si="308"/>
        <v>1</v>
      </c>
      <c r="N151" s="397" t="str">
        <f t="shared" ca="1" si="309"/>
        <v>1|8|30,1|1|10</v>
      </c>
      <c r="O151" s="397">
        <f t="shared" ca="1" si="310"/>
        <v>0</v>
      </c>
      <c r="P151" s="397">
        <f t="shared" ca="1" si="311"/>
        <v>0</v>
      </c>
      <c r="Q151" s="397">
        <f t="shared" ca="1" si="312"/>
        <v>0</v>
      </c>
      <c r="R151" s="397">
        <f t="shared" ca="1" si="313"/>
        <v>0</v>
      </c>
      <c r="S151" s="397">
        <f t="shared" ca="1" si="314"/>
        <v>0</v>
      </c>
      <c r="T151" s="397">
        <f t="shared" ca="1" si="315"/>
        <v>0</v>
      </c>
      <c r="U151" s="397">
        <f t="shared" ca="1" si="316"/>
        <v>0</v>
      </c>
      <c r="V151" s="397">
        <f t="shared" ca="1" si="317"/>
        <v>0</v>
      </c>
      <c r="W151" s="397">
        <f t="shared" ca="1" si="318"/>
        <v>0</v>
      </c>
      <c r="X151" s="397">
        <f t="shared" ca="1" si="319"/>
        <v>0</v>
      </c>
      <c r="Y151" s="397">
        <f t="shared" ca="1" si="320"/>
        <v>0</v>
      </c>
      <c r="Z151" s="397">
        <f t="shared" ca="1" si="321"/>
        <v>0</v>
      </c>
      <c r="AA151" s="397">
        <f t="shared" ca="1" si="322"/>
        <v>0</v>
      </c>
      <c r="AB151" s="397">
        <f t="shared" ca="1" si="323"/>
        <v>0</v>
      </c>
      <c r="AC151" s="397">
        <f t="shared" ca="1" si="324"/>
        <v>0</v>
      </c>
      <c r="AD151" s="397">
        <f t="shared" ca="1" si="325"/>
        <v>0</v>
      </c>
      <c r="AE151" s="397">
        <f t="shared" ca="1" si="326"/>
        <v>0</v>
      </c>
      <c r="AF151" s="397">
        <f t="shared" ca="1" si="327"/>
        <v>0</v>
      </c>
      <c r="AG151" s="397">
        <f t="shared" ca="1" si="328"/>
        <v>0</v>
      </c>
      <c r="AH151" s="397">
        <f t="shared" ca="1" si="329"/>
        <v>0</v>
      </c>
      <c r="AI151" s="397">
        <f t="shared" ca="1" si="330"/>
        <v>0</v>
      </c>
      <c r="AJ151" s="397">
        <f t="shared" ca="1" si="331"/>
        <v>0</v>
      </c>
      <c r="AK151" s="397">
        <f t="shared" ca="1" si="332"/>
        <v>0</v>
      </c>
      <c r="AL151" s="397">
        <f t="shared" ca="1" si="333"/>
        <v>0</v>
      </c>
      <c r="AM151" s="397">
        <f t="shared" ca="1" si="334"/>
        <v>0</v>
      </c>
      <c r="AN151" s="397">
        <f t="shared" ca="1" si="335"/>
        <v>0</v>
      </c>
      <c r="AO151" s="397">
        <f t="shared" ca="1" si="336"/>
        <v>0</v>
      </c>
      <c r="AP151" s="397">
        <f t="shared" ca="1" si="337"/>
        <v>0</v>
      </c>
      <c r="AQ151" s="397">
        <f t="shared" ca="1" si="338"/>
        <v>0</v>
      </c>
      <c r="AR151" s="397">
        <f t="shared" ca="1" si="339"/>
        <v>0</v>
      </c>
      <c r="AS151" s="397">
        <f t="shared" ca="1" si="340"/>
        <v>0</v>
      </c>
      <c r="AT151" s="397">
        <f t="shared" ca="1" si="341"/>
        <v>0</v>
      </c>
      <c r="AU151" s="397">
        <f t="shared" ca="1" si="342"/>
        <v>0</v>
      </c>
      <c r="AV151" s="397">
        <f t="shared" ca="1" si="343"/>
        <v>0</v>
      </c>
      <c r="AW151" s="397">
        <f t="shared" ca="1" si="344"/>
        <v>0</v>
      </c>
      <c r="AX151" s="397">
        <f t="shared" ca="1" si="345"/>
        <v>0</v>
      </c>
      <c r="AY151" s="397">
        <f t="shared" ca="1" si="346"/>
        <v>0</v>
      </c>
      <c r="AZ151" s="397">
        <f t="shared" ca="1" si="347"/>
        <v>0</v>
      </c>
      <c r="BA151" s="397">
        <f t="shared" ca="1" si="348"/>
        <v>0</v>
      </c>
      <c r="BB151" s="397">
        <f t="shared" ca="1" si="349"/>
        <v>0</v>
      </c>
      <c r="BC151" s="397">
        <f t="shared" ca="1" si="350"/>
        <v>0</v>
      </c>
      <c r="BD151" s="397">
        <f t="shared" ca="1" si="351"/>
        <v>0</v>
      </c>
      <c r="BE151" s="397">
        <f t="shared" ca="1" si="352"/>
        <v>0</v>
      </c>
      <c r="BF151" s="397">
        <f t="shared" ca="1" si="353"/>
        <v>0</v>
      </c>
      <c r="BG151" s="397">
        <f t="shared" ca="1" si="354"/>
        <v>0</v>
      </c>
      <c r="BH151" s="397">
        <f t="shared" ca="1" si="355"/>
        <v>0</v>
      </c>
      <c r="BI151" s="397">
        <f t="shared" ca="1" si="356"/>
        <v>0</v>
      </c>
      <c r="BJ151" s="397">
        <f t="shared" ca="1" si="357"/>
        <v>0</v>
      </c>
      <c r="BK151" s="397">
        <f t="shared" ca="1" si="358"/>
        <v>0</v>
      </c>
      <c r="BL151" s="397">
        <f t="shared" ca="1" si="359"/>
        <v>0</v>
      </c>
      <c r="BM151" s="397">
        <f t="shared" ca="1" si="360"/>
        <v>0</v>
      </c>
      <c r="BN151" s="397">
        <f t="shared" ca="1" si="361"/>
        <v>0</v>
      </c>
      <c r="BO151" s="397">
        <f t="shared" ca="1" si="362"/>
        <v>0</v>
      </c>
      <c r="BP151" s="397">
        <f t="shared" ca="1" si="363"/>
        <v>0</v>
      </c>
      <c r="BQ151" s="397">
        <f t="shared" ca="1" si="364"/>
        <v>0</v>
      </c>
      <c r="BR151" s="397">
        <f t="shared" ca="1" si="365"/>
        <v>0</v>
      </c>
      <c r="BS151" s="397">
        <f t="shared" ca="1" si="366"/>
        <v>0</v>
      </c>
      <c r="BT151" s="397">
        <f t="shared" ca="1" si="367"/>
        <v>0</v>
      </c>
      <c r="BU151" s="397">
        <f t="shared" ca="1" si="368"/>
        <v>0</v>
      </c>
      <c r="BV151" s="397">
        <f t="shared" ca="1" si="369"/>
        <v>0</v>
      </c>
      <c r="BW151" s="397">
        <f t="shared" ca="1" si="370"/>
        <v>0</v>
      </c>
      <c r="BX151" s="397">
        <f t="shared" ca="1" si="371"/>
        <v>0</v>
      </c>
      <c r="BY151" s="397">
        <f t="shared" ca="1" si="372"/>
        <v>0</v>
      </c>
      <c r="BZ151" s="397">
        <f t="shared" ca="1" si="373"/>
        <v>0</v>
      </c>
      <c r="CA151" s="397">
        <f t="shared" ca="1" si="374"/>
        <v>0</v>
      </c>
      <c r="CB151" s="397">
        <f t="shared" ca="1" si="375"/>
        <v>0</v>
      </c>
      <c r="CC151" s="397">
        <f t="shared" ca="1" si="376"/>
        <v>0</v>
      </c>
      <c r="CD151" s="397">
        <f t="shared" ca="1" si="377"/>
        <v>0</v>
      </c>
      <c r="CE151" s="397">
        <f t="shared" ca="1" si="378"/>
        <v>0</v>
      </c>
      <c r="CF151" s="397">
        <f t="shared" ca="1" si="379"/>
        <v>0</v>
      </c>
      <c r="CG151" s="397">
        <f t="shared" ca="1" si="380"/>
        <v>0</v>
      </c>
      <c r="CH151" s="397">
        <f t="shared" ca="1" si="381"/>
        <v>0</v>
      </c>
      <c r="CI151" s="397">
        <f t="shared" ca="1" si="382"/>
        <v>0</v>
      </c>
      <c r="CJ151" s="397">
        <f t="shared" ca="1" si="383"/>
        <v>0</v>
      </c>
      <c r="CK151" s="397">
        <f t="shared" ca="1" si="384"/>
        <v>0</v>
      </c>
      <c r="CL151" s="397">
        <f t="shared" ca="1" si="385"/>
        <v>0</v>
      </c>
      <c r="CM151" s="397">
        <f t="shared" ca="1" si="386"/>
        <v>0</v>
      </c>
      <c r="CN151" s="397">
        <f t="shared" ca="1" si="387"/>
        <v>0</v>
      </c>
      <c r="CO151" s="397">
        <f t="shared" ca="1" si="388"/>
        <v>0</v>
      </c>
      <c r="CP151" s="397">
        <f t="shared" ca="1" si="389"/>
        <v>0</v>
      </c>
      <c r="CQ151" s="397">
        <f t="shared" ca="1" si="390"/>
        <v>0</v>
      </c>
      <c r="CR151" s="397">
        <f t="shared" ca="1" si="391"/>
        <v>0</v>
      </c>
      <c r="CS151" s="397">
        <f t="shared" ca="1" si="392"/>
        <v>0</v>
      </c>
      <c r="CT151" s="397">
        <f t="shared" ca="1" si="393"/>
        <v>0</v>
      </c>
      <c r="CU151" s="397">
        <f t="shared" ca="1" si="394"/>
        <v>0</v>
      </c>
      <c r="CV151" s="397">
        <f t="shared" ca="1" si="395"/>
        <v>0</v>
      </c>
      <c r="CW151" s="397">
        <f t="shared" ca="1" si="396"/>
        <v>0</v>
      </c>
      <c r="CX151" s="397">
        <f t="shared" ca="1" si="397"/>
        <v>0</v>
      </c>
      <c r="CY151" s="397">
        <f t="shared" ca="1" si="398"/>
        <v>0</v>
      </c>
      <c r="CZ151" s="397">
        <f t="shared" ca="1" si="399"/>
        <v>0</v>
      </c>
      <c r="DA151" s="397">
        <f t="shared" ca="1" si="400"/>
        <v>0</v>
      </c>
      <c r="DB151" s="397">
        <f t="shared" ca="1" si="401"/>
        <v>0</v>
      </c>
      <c r="DC151" s="397">
        <f t="shared" ca="1" si="402"/>
        <v>0</v>
      </c>
      <c r="DD151" s="397">
        <f t="shared" ca="1" si="403"/>
        <v>0</v>
      </c>
      <c r="DE151" s="397">
        <f t="shared" ca="1" si="404"/>
        <v>0</v>
      </c>
      <c r="DF151" s="397">
        <f t="shared" ca="1" si="405"/>
        <v>0</v>
      </c>
      <c r="DG151" s="397">
        <f t="shared" ca="1" si="406"/>
        <v>0</v>
      </c>
      <c r="DH151" s="397">
        <f t="shared" ca="1" si="407"/>
        <v>0</v>
      </c>
      <c r="DJ151" s="399" t="s">
        <v>1775</v>
      </c>
      <c r="DK151" s="399" t="s">
        <v>1776</v>
      </c>
      <c r="DN151" s="84" t="s">
        <v>1173</v>
      </c>
      <c r="DR151" s="40" t="s">
        <v>1544</v>
      </c>
      <c r="DS151" s="11">
        <f t="shared" si="301"/>
        <v>1</v>
      </c>
      <c r="DT151" s="11">
        <f t="shared" si="302"/>
        <v>8</v>
      </c>
      <c r="DU151" s="41">
        <v>1</v>
      </c>
      <c r="DV151" s="40" t="s">
        <v>412</v>
      </c>
      <c r="DW151" s="11">
        <f t="shared" si="303"/>
        <v>2</v>
      </c>
      <c r="DX151" s="11">
        <f t="shared" si="304"/>
        <v>1001</v>
      </c>
      <c r="DY151" s="41">
        <v>2</v>
      </c>
    </row>
    <row r="152" spans="1:129" x14ac:dyDescent="0.35">
      <c r="A152" s="125">
        <v>149</v>
      </c>
      <c r="B152" s="125">
        <v>1</v>
      </c>
      <c r="C152" s="125">
        <v>6</v>
      </c>
      <c r="D152" s="125">
        <v>39</v>
      </c>
      <c r="E152" s="125" t="s">
        <v>1168</v>
      </c>
      <c r="F152" s="84" t="s">
        <v>1176</v>
      </c>
      <c r="G152" s="392" t="s">
        <v>1170</v>
      </c>
      <c r="H152" s="84" t="s">
        <v>1177</v>
      </c>
      <c r="I152" s="392" t="s">
        <v>1172</v>
      </c>
      <c r="K152" s="129">
        <v>37</v>
      </c>
      <c r="M152" s="397">
        <f t="shared" ca="1" si="308"/>
        <v>1</v>
      </c>
      <c r="N152" s="397" t="str">
        <f t="shared" ca="1" si="309"/>
        <v>1|8|30,1|2|100000</v>
      </c>
      <c r="O152" s="397">
        <f t="shared" ca="1" si="310"/>
        <v>0</v>
      </c>
      <c r="P152" s="397">
        <f t="shared" ca="1" si="311"/>
        <v>0</v>
      </c>
      <c r="Q152" s="397">
        <f t="shared" ca="1" si="312"/>
        <v>0</v>
      </c>
      <c r="R152" s="397">
        <f t="shared" ca="1" si="313"/>
        <v>0</v>
      </c>
      <c r="S152" s="397">
        <f t="shared" ca="1" si="314"/>
        <v>0</v>
      </c>
      <c r="T152" s="397">
        <f t="shared" ca="1" si="315"/>
        <v>0</v>
      </c>
      <c r="U152" s="397">
        <f t="shared" ca="1" si="316"/>
        <v>0</v>
      </c>
      <c r="V152" s="397">
        <f t="shared" ca="1" si="317"/>
        <v>0</v>
      </c>
      <c r="W152" s="397">
        <f t="shared" ca="1" si="318"/>
        <v>0</v>
      </c>
      <c r="X152" s="397">
        <f t="shared" ca="1" si="319"/>
        <v>0</v>
      </c>
      <c r="Y152" s="397">
        <f t="shared" ca="1" si="320"/>
        <v>0</v>
      </c>
      <c r="Z152" s="397">
        <f t="shared" ca="1" si="321"/>
        <v>0</v>
      </c>
      <c r="AA152" s="397">
        <f t="shared" ca="1" si="322"/>
        <v>0</v>
      </c>
      <c r="AB152" s="397">
        <f t="shared" ca="1" si="323"/>
        <v>0</v>
      </c>
      <c r="AC152" s="397">
        <f t="shared" ca="1" si="324"/>
        <v>0</v>
      </c>
      <c r="AD152" s="397">
        <f t="shared" ca="1" si="325"/>
        <v>0</v>
      </c>
      <c r="AE152" s="397">
        <f t="shared" ca="1" si="326"/>
        <v>0</v>
      </c>
      <c r="AF152" s="397">
        <f t="shared" ca="1" si="327"/>
        <v>0</v>
      </c>
      <c r="AG152" s="397">
        <f t="shared" ca="1" si="328"/>
        <v>0</v>
      </c>
      <c r="AH152" s="397">
        <f t="shared" ca="1" si="329"/>
        <v>0</v>
      </c>
      <c r="AI152" s="397">
        <f t="shared" ca="1" si="330"/>
        <v>0</v>
      </c>
      <c r="AJ152" s="397">
        <f t="shared" ca="1" si="331"/>
        <v>0</v>
      </c>
      <c r="AK152" s="397">
        <f t="shared" ca="1" si="332"/>
        <v>0</v>
      </c>
      <c r="AL152" s="397">
        <f t="shared" ca="1" si="333"/>
        <v>0</v>
      </c>
      <c r="AM152" s="397">
        <f t="shared" ca="1" si="334"/>
        <v>0</v>
      </c>
      <c r="AN152" s="397">
        <f t="shared" ca="1" si="335"/>
        <v>0</v>
      </c>
      <c r="AO152" s="397">
        <f t="shared" ca="1" si="336"/>
        <v>0</v>
      </c>
      <c r="AP152" s="397">
        <f t="shared" ca="1" si="337"/>
        <v>0</v>
      </c>
      <c r="AQ152" s="397">
        <f t="shared" ca="1" si="338"/>
        <v>0</v>
      </c>
      <c r="AR152" s="397">
        <f t="shared" ca="1" si="339"/>
        <v>0</v>
      </c>
      <c r="AS152" s="397">
        <f t="shared" ca="1" si="340"/>
        <v>0</v>
      </c>
      <c r="AT152" s="397">
        <f t="shared" ca="1" si="341"/>
        <v>0</v>
      </c>
      <c r="AU152" s="397">
        <f t="shared" ca="1" si="342"/>
        <v>0</v>
      </c>
      <c r="AV152" s="397">
        <f t="shared" ca="1" si="343"/>
        <v>0</v>
      </c>
      <c r="AW152" s="397">
        <f t="shared" ca="1" si="344"/>
        <v>0</v>
      </c>
      <c r="AX152" s="397">
        <f t="shared" ca="1" si="345"/>
        <v>0</v>
      </c>
      <c r="AY152" s="397">
        <f t="shared" ca="1" si="346"/>
        <v>0</v>
      </c>
      <c r="AZ152" s="397">
        <f t="shared" ca="1" si="347"/>
        <v>0</v>
      </c>
      <c r="BA152" s="397">
        <f t="shared" ca="1" si="348"/>
        <v>0</v>
      </c>
      <c r="BB152" s="397">
        <f t="shared" ca="1" si="349"/>
        <v>0</v>
      </c>
      <c r="BC152" s="397">
        <f t="shared" ca="1" si="350"/>
        <v>0</v>
      </c>
      <c r="BD152" s="397">
        <f t="shared" ca="1" si="351"/>
        <v>0</v>
      </c>
      <c r="BE152" s="397">
        <f t="shared" ca="1" si="352"/>
        <v>0</v>
      </c>
      <c r="BF152" s="397">
        <f t="shared" ca="1" si="353"/>
        <v>0</v>
      </c>
      <c r="BG152" s="397">
        <f t="shared" ca="1" si="354"/>
        <v>0</v>
      </c>
      <c r="BH152" s="397">
        <f t="shared" ca="1" si="355"/>
        <v>0</v>
      </c>
      <c r="BI152" s="397">
        <f t="shared" ca="1" si="356"/>
        <v>0</v>
      </c>
      <c r="BJ152" s="397">
        <f t="shared" ca="1" si="357"/>
        <v>0</v>
      </c>
      <c r="BK152" s="397">
        <f t="shared" ca="1" si="358"/>
        <v>0</v>
      </c>
      <c r="BL152" s="397">
        <f t="shared" ca="1" si="359"/>
        <v>0</v>
      </c>
      <c r="BM152" s="397">
        <f t="shared" ca="1" si="360"/>
        <v>0</v>
      </c>
      <c r="BN152" s="397">
        <f t="shared" ca="1" si="361"/>
        <v>0</v>
      </c>
      <c r="BO152" s="397">
        <f t="shared" ca="1" si="362"/>
        <v>0</v>
      </c>
      <c r="BP152" s="397">
        <f t="shared" ca="1" si="363"/>
        <v>0</v>
      </c>
      <c r="BQ152" s="397">
        <f t="shared" ca="1" si="364"/>
        <v>0</v>
      </c>
      <c r="BR152" s="397">
        <f t="shared" ca="1" si="365"/>
        <v>0</v>
      </c>
      <c r="BS152" s="397">
        <f t="shared" ca="1" si="366"/>
        <v>0</v>
      </c>
      <c r="BT152" s="397">
        <f t="shared" ca="1" si="367"/>
        <v>0</v>
      </c>
      <c r="BU152" s="397">
        <f t="shared" ca="1" si="368"/>
        <v>0</v>
      </c>
      <c r="BV152" s="397">
        <f t="shared" ca="1" si="369"/>
        <v>0</v>
      </c>
      <c r="BW152" s="397">
        <f t="shared" ca="1" si="370"/>
        <v>0</v>
      </c>
      <c r="BX152" s="397">
        <f t="shared" ca="1" si="371"/>
        <v>0</v>
      </c>
      <c r="BY152" s="397">
        <f t="shared" ca="1" si="372"/>
        <v>0</v>
      </c>
      <c r="BZ152" s="397">
        <f t="shared" ca="1" si="373"/>
        <v>0</v>
      </c>
      <c r="CA152" s="397">
        <f t="shared" ca="1" si="374"/>
        <v>0</v>
      </c>
      <c r="CB152" s="397">
        <f t="shared" ca="1" si="375"/>
        <v>0</v>
      </c>
      <c r="CC152" s="397">
        <f t="shared" ca="1" si="376"/>
        <v>0</v>
      </c>
      <c r="CD152" s="397">
        <f t="shared" ca="1" si="377"/>
        <v>0</v>
      </c>
      <c r="CE152" s="397">
        <f t="shared" ca="1" si="378"/>
        <v>0</v>
      </c>
      <c r="CF152" s="397">
        <f t="shared" ca="1" si="379"/>
        <v>0</v>
      </c>
      <c r="CG152" s="397">
        <f t="shared" ca="1" si="380"/>
        <v>0</v>
      </c>
      <c r="CH152" s="397">
        <f t="shared" ca="1" si="381"/>
        <v>0</v>
      </c>
      <c r="CI152" s="397">
        <f t="shared" ca="1" si="382"/>
        <v>0</v>
      </c>
      <c r="CJ152" s="397">
        <f t="shared" ca="1" si="383"/>
        <v>0</v>
      </c>
      <c r="CK152" s="397">
        <f t="shared" ca="1" si="384"/>
        <v>0</v>
      </c>
      <c r="CL152" s="397">
        <f t="shared" ca="1" si="385"/>
        <v>0</v>
      </c>
      <c r="CM152" s="397">
        <f t="shared" ca="1" si="386"/>
        <v>0</v>
      </c>
      <c r="CN152" s="397">
        <f t="shared" ca="1" si="387"/>
        <v>0</v>
      </c>
      <c r="CO152" s="397">
        <f t="shared" ca="1" si="388"/>
        <v>0</v>
      </c>
      <c r="CP152" s="397">
        <f t="shared" ca="1" si="389"/>
        <v>0</v>
      </c>
      <c r="CQ152" s="397">
        <f t="shared" ca="1" si="390"/>
        <v>0</v>
      </c>
      <c r="CR152" s="397">
        <f t="shared" ca="1" si="391"/>
        <v>0</v>
      </c>
      <c r="CS152" s="397">
        <f t="shared" ca="1" si="392"/>
        <v>0</v>
      </c>
      <c r="CT152" s="397">
        <f t="shared" ca="1" si="393"/>
        <v>0</v>
      </c>
      <c r="CU152" s="397">
        <f t="shared" ca="1" si="394"/>
        <v>0</v>
      </c>
      <c r="CV152" s="397">
        <f t="shared" ca="1" si="395"/>
        <v>0</v>
      </c>
      <c r="CW152" s="397">
        <f t="shared" ca="1" si="396"/>
        <v>0</v>
      </c>
      <c r="CX152" s="397">
        <f t="shared" ca="1" si="397"/>
        <v>0</v>
      </c>
      <c r="CY152" s="397">
        <f t="shared" ca="1" si="398"/>
        <v>0</v>
      </c>
      <c r="CZ152" s="397">
        <f t="shared" ca="1" si="399"/>
        <v>0</v>
      </c>
      <c r="DA152" s="397">
        <f t="shared" ca="1" si="400"/>
        <v>0</v>
      </c>
      <c r="DB152" s="397">
        <f t="shared" ca="1" si="401"/>
        <v>0</v>
      </c>
      <c r="DC152" s="397">
        <f t="shared" ca="1" si="402"/>
        <v>0</v>
      </c>
      <c r="DD152" s="397">
        <f t="shared" ca="1" si="403"/>
        <v>0</v>
      </c>
      <c r="DE152" s="397">
        <f t="shared" ca="1" si="404"/>
        <v>0</v>
      </c>
      <c r="DF152" s="397">
        <f t="shared" ca="1" si="405"/>
        <v>0</v>
      </c>
      <c r="DG152" s="397">
        <f t="shared" ca="1" si="406"/>
        <v>0</v>
      </c>
      <c r="DH152" s="397">
        <f t="shared" ca="1" si="407"/>
        <v>0</v>
      </c>
      <c r="DJ152" s="125" t="str">
        <f t="shared" ref="DJ152:DK152" si="421">DJ150</f>
        <v>NF</v>
      </c>
      <c r="DK152" s="125" t="str">
        <f t="shared" si="421"/>
        <v>NO</v>
      </c>
      <c r="DN152" s="84" t="s">
        <v>1173</v>
      </c>
      <c r="DR152" s="40" t="s">
        <v>1545</v>
      </c>
      <c r="DS152" s="11">
        <f t="shared" si="301"/>
        <v>1</v>
      </c>
      <c r="DT152" s="11">
        <f t="shared" si="302"/>
        <v>8</v>
      </c>
      <c r="DU152" s="41">
        <v>1</v>
      </c>
      <c r="DV152" s="40" t="s">
        <v>412</v>
      </c>
      <c r="DW152" s="11">
        <f t="shared" si="303"/>
        <v>2</v>
      </c>
      <c r="DX152" s="11">
        <f t="shared" si="304"/>
        <v>1001</v>
      </c>
      <c r="DY152" s="41">
        <v>2</v>
      </c>
    </row>
    <row r="153" spans="1:129" x14ac:dyDescent="0.35">
      <c r="A153" s="125">
        <v>150</v>
      </c>
      <c r="B153" s="125">
        <v>1</v>
      </c>
      <c r="C153" s="125">
        <v>6</v>
      </c>
      <c r="D153" s="125">
        <v>39</v>
      </c>
      <c r="E153" s="125" t="s">
        <v>1168</v>
      </c>
      <c r="F153" s="84" t="s">
        <v>1178</v>
      </c>
      <c r="G153" s="392" t="s">
        <v>1170</v>
      </c>
      <c r="H153" s="84" t="s">
        <v>1179</v>
      </c>
      <c r="I153" s="392" t="s">
        <v>1172</v>
      </c>
      <c r="K153" s="129">
        <v>38</v>
      </c>
      <c r="M153" s="397">
        <f t="shared" ca="1" si="308"/>
        <v>1</v>
      </c>
      <c r="N153" s="397" t="str">
        <f t="shared" ca="1" si="309"/>
        <v>1|8|30,1|1|10</v>
      </c>
      <c r="O153" s="397">
        <f t="shared" ca="1" si="310"/>
        <v>0</v>
      </c>
      <c r="P153" s="397">
        <f t="shared" ca="1" si="311"/>
        <v>0</v>
      </c>
      <c r="Q153" s="397">
        <f t="shared" ca="1" si="312"/>
        <v>0</v>
      </c>
      <c r="R153" s="397">
        <f t="shared" ca="1" si="313"/>
        <v>0</v>
      </c>
      <c r="S153" s="397">
        <f t="shared" ca="1" si="314"/>
        <v>0</v>
      </c>
      <c r="T153" s="397">
        <f t="shared" ca="1" si="315"/>
        <v>0</v>
      </c>
      <c r="U153" s="397">
        <f t="shared" ca="1" si="316"/>
        <v>0</v>
      </c>
      <c r="V153" s="397">
        <f t="shared" ca="1" si="317"/>
        <v>0</v>
      </c>
      <c r="W153" s="397">
        <f t="shared" ca="1" si="318"/>
        <v>0</v>
      </c>
      <c r="X153" s="397">
        <f t="shared" ca="1" si="319"/>
        <v>0</v>
      </c>
      <c r="Y153" s="397">
        <f t="shared" ca="1" si="320"/>
        <v>0</v>
      </c>
      <c r="Z153" s="397">
        <f t="shared" ca="1" si="321"/>
        <v>0</v>
      </c>
      <c r="AA153" s="397">
        <f t="shared" ca="1" si="322"/>
        <v>0</v>
      </c>
      <c r="AB153" s="397">
        <f t="shared" ca="1" si="323"/>
        <v>0</v>
      </c>
      <c r="AC153" s="397">
        <f t="shared" ca="1" si="324"/>
        <v>0</v>
      </c>
      <c r="AD153" s="397">
        <f t="shared" ca="1" si="325"/>
        <v>0</v>
      </c>
      <c r="AE153" s="397">
        <f t="shared" ca="1" si="326"/>
        <v>0</v>
      </c>
      <c r="AF153" s="397">
        <f t="shared" ca="1" si="327"/>
        <v>0</v>
      </c>
      <c r="AG153" s="397">
        <f t="shared" ca="1" si="328"/>
        <v>0</v>
      </c>
      <c r="AH153" s="397">
        <f t="shared" ca="1" si="329"/>
        <v>0</v>
      </c>
      <c r="AI153" s="397">
        <f t="shared" ca="1" si="330"/>
        <v>0</v>
      </c>
      <c r="AJ153" s="397">
        <f t="shared" ca="1" si="331"/>
        <v>0</v>
      </c>
      <c r="AK153" s="397">
        <f t="shared" ca="1" si="332"/>
        <v>0</v>
      </c>
      <c r="AL153" s="397">
        <f t="shared" ca="1" si="333"/>
        <v>0</v>
      </c>
      <c r="AM153" s="397">
        <f t="shared" ca="1" si="334"/>
        <v>0</v>
      </c>
      <c r="AN153" s="397">
        <f t="shared" ca="1" si="335"/>
        <v>0</v>
      </c>
      <c r="AO153" s="397">
        <f t="shared" ca="1" si="336"/>
        <v>0</v>
      </c>
      <c r="AP153" s="397">
        <f t="shared" ca="1" si="337"/>
        <v>0</v>
      </c>
      <c r="AQ153" s="397">
        <f t="shared" ca="1" si="338"/>
        <v>0</v>
      </c>
      <c r="AR153" s="397">
        <f t="shared" ca="1" si="339"/>
        <v>0</v>
      </c>
      <c r="AS153" s="397">
        <f t="shared" ca="1" si="340"/>
        <v>0</v>
      </c>
      <c r="AT153" s="397">
        <f t="shared" ca="1" si="341"/>
        <v>0</v>
      </c>
      <c r="AU153" s="397">
        <f t="shared" ca="1" si="342"/>
        <v>0</v>
      </c>
      <c r="AV153" s="397">
        <f t="shared" ca="1" si="343"/>
        <v>0</v>
      </c>
      <c r="AW153" s="397">
        <f t="shared" ca="1" si="344"/>
        <v>0</v>
      </c>
      <c r="AX153" s="397">
        <f t="shared" ca="1" si="345"/>
        <v>0</v>
      </c>
      <c r="AY153" s="397">
        <f t="shared" ca="1" si="346"/>
        <v>0</v>
      </c>
      <c r="AZ153" s="397">
        <f t="shared" ca="1" si="347"/>
        <v>0</v>
      </c>
      <c r="BA153" s="397">
        <f t="shared" ca="1" si="348"/>
        <v>0</v>
      </c>
      <c r="BB153" s="397">
        <f t="shared" ca="1" si="349"/>
        <v>0</v>
      </c>
      <c r="BC153" s="397">
        <f t="shared" ca="1" si="350"/>
        <v>0</v>
      </c>
      <c r="BD153" s="397">
        <f t="shared" ca="1" si="351"/>
        <v>0</v>
      </c>
      <c r="BE153" s="397">
        <f t="shared" ca="1" si="352"/>
        <v>0</v>
      </c>
      <c r="BF153" s="397">
        <f t="shared" ca="1" si="353"/>
        <v>0</v>
      </c>
      <c r="BG153" s="397">
        <f t="shared" ca="1" si="354"/>
        <v>0</v>
      </c>
      <c r="BH153" s="397">
        <f t="shared" ca="1" si="355"/>
        <v>0</v>
      </c>
      <c r="BI153" s="397">
        <f t="shared" ca="1" si="356"/>
        <v>0</v>
      </c>
      <c r="BJ153" s="397">
        <f t="shared" ca="1" si="357"/>
        <v>0</v>
      </c>
      <c r="BK153" s="397">
        <f t="shared" ca="1" si="358"/>
        <v>0</v>
      </c>
      <c r="BL153" s="397">
        <f t="shared" ca="1" si="359"/>
        <v>0</v>
      </c>
      <c r="BM153" s="397">
        <f t="shared" ca="1" si="360"/>
        <v>0</v>
      </c>
      <c r="BN153" s="397">
        <f t="shared" ca="1" si="361"/>
        <v>0</v>
      </c>
      <c r="BO153" s="397">
        <f t="shared" ca="1" si="362"/>
        <v>0</v>
      </c>
      <c r="BP153" s="397">
        <f t="shared" ca="1" si="363"/>
        <v>0</v>
      </c>
      <c r="BQ153" s="397">
        <f t="shared" ca="1" si="364"/>
        <v>0</v>
      </c>
      <c r="BR153" s="397">
        <f t="shared" ca="1" si="365"/>
        <v>0</v>
      </c>
      <c r="BS153" s="397">
        <f t="shared" ca="1" si="366"/>
        <v>0</v>
      </c>
      <c r="BT153" s="397">
        <f t="shared" ca="1" si="367"/>
        <v>0</v>
      </c>
      <c r="BU153" s="397">
        <f t="shared" ca="1" si="368"/>
        <v>0</v>
      </c>
      <c r="BV153" s="397">
        <f t="shared" ca="1" si="369"/>
        <v>0</v>
      </c>
      <c r="BW153" s="397">
        <f t="shared" ca="1" si="370"/>
        <v>0</v>
      </c>
      <c r="BX153" s="397">
        <f t="shared" ca="1" si="371"/>
        <v>0</v>
      </c>
      <c r="BY153" s="397">
        <f t="shared" ca="1" si="372"/>
        <v>0</v>
      </c>
      <c r="BZ153" s="397">
        <f t="shared" ca="1" si="373"/>
        <v>0</v>
      </c>
      <c r="CA153" s="397">
        <f t="shared" ca="1" si="374"/>
        <v>0</v>
      </c>
      <c r="CB153" s="397">
        <f t="shared" ca="1" si="375"/>
        <v>0</v>
      </c>
      <c r="CC153" s="397">
        <f t="shared" ca="1" si="376"/>
        <v>0</v>
      </c>
      <c r="CD153" s="397">
        <f t="shared" ca="1" si="377"/>
        <v>0</v>
      </c>
      <c r="CE153" s="397">
        <f t="shared" ca="1" si="378"/>
        <v>0</v>
      </c>
      <c r="CF153" s="397">
        <f t="shared" ca="1" si="379"/>
        <v>0</v>
      </c>
      <c r="CG153" s="397">
        <f t="shared" ca="1" si="380"/>
        <v>0</v>
      </c>
      <c r="CH153" s="397">
        <f t="shared" ca="1" si="381"/>
        <v>0</v>
      </c>
      <c r="CI153" s="397">
        <f t="shared" ca="1" si="382"/>
        <v>0</v>
      </c>
      <c r="CJ153" s="397">
        <f t="shared" ca="1" si="383"/>
        <v>0</v>
      </c>
      <c r="CK153" s="397">
        <f t="shared" ca="1" si="384"/>
        <v>0</v>
      </c>
      <c r="CL153" s="397">
        <f t="shared" ca="1" si="385"/>
        <v>0</v>
      </c>
      <c r="CM153" s="397">
        <f t="shared" ca="1" si="386"/>
        <v>0</v>
      </c>
      <c r="CN153" s="397">
        <f t="shared" ca="1" si="387"/>
        <v>0</v>
      </c>
      <c r="CO153" s="397">
        <f t="shared" ca="1" si="388"/>
        <v>0</v>
      </c>
      <c r="CP153" s="397">
        <f t="shared" ca="1" si="389"/>
        <v>0</v>
      </c>
      <c r="CQ153" s="397">
        <f t="shared" ca="1" si="390"/>
        <v>0</v>
      </c>
      <c r="CR153" s="397">
        <f t="shared" ca="1" si="391"/>
        <v>0</v>
      </c>
      <c r="CS153" s="397">
        <f t="shared" ca="1" si="392"/>
        <v>0</v>
      </c>
      <c r="CT153" s="397">
        <f t="shared" ca="1" si="393"/>
        <v>0</v>
      </c>
      <c r="CU153" s="397">
        <f t="shared" ca="1" si="394"/>
        <v>0</v>
      </c>
      <c r="CV153" s="397">
        <f t="shared" ca="1" si="395"/>
        <v>0</v>
      </c>
      <c r="CW153" s="397">
        <f t="shared" ca="1" si="396"/>
        <v>0</v>
      </c>
      <c r="CX153" s="397">
        <f t="shared" ca="1" si="397"/>
        <v>0</v>
      </c>
      <c r="CY153" s="397">
        <f t="shared" ca="1" si="398"/>
        <v>0</v>
      </c>
      <c r="CZ153" s="397">
        <f t="shared" ca="1" si="399"/>
        <v>0</v>
      </c>
      <c r="DA153" s="397">
        <f t="shared" ca="1" si="400"/>
        <v>0</v>
      </c>
      <c r="DB153" s="397">
        <f t="shared" ca="1" si="401"/>
        <v>0</v>
      </c>
      <c r="DC153" s="397">
        <f t="shared" ca="1" si="402"/>
        <v>0</v>
      </c>
      <c r="DD153" s="397">
        <f t="shared" ca="1" si="403"/>
        <v>0</v>
      </c>
      <c r="DE153" s="397">
        <f t="shared" ca="1" si="404"/>
        <v>0</v>
      </c>
      <c r="DF153" s="397">
        <f t="shared" ca="1" si="405"/>
        <v>0</v>
      </c>
      <c r="DG153" s="397">
        <f t="shared" ca="1" si="406"/>
        <v>0</v>
      </c>
      <c r="DH153" s="397">
        <f t="shared" ca="1" si="407"/>
        <v>0</v>
      </c>
      <c r="DJ153" s="125" t="str">
        <f t="shared" ref="DJ153:DK153" si="422">DJ151</f>
        <v>NQ</v>
      </c>
      <c r="DK153" s="125" t="str">
        <f t="shared" si="422"/>
        <v>NZ</v>
      </c>
      <c r="DN153" s="84" t="s">
        <v>1173</v>
      </c>
      <c r="DR153" s="40" t="s">
        <v>1543</v>
      </c>
      <c r="DS153" s="11">
        <f t="shared" si="301"/>
        <v>1</v>
      </c>
      <c r="DT153" s="11">
        <f t="shared" si="302"/>
        <v>8</v>
      </c>
      <c r="DU153" s="41">
        <v>1</v>
      </c>
      <c r="DV153" s="40" t="s">
        <v>412</v>
      </c>
      <c r="DW153" s="11">
        <f t="shared" si="303"/>
        <v>2</v>
      </c>
      <c r="DX153" s="11">
        <f t="shared" si="304"/>
        <v>1001</v>
      </c>
      <c r="DY153" s="41">
        <v>2</v>
      </c>
    </row>
    <row r="154" spans="1:129" x14ac:dyDescent="0.25">
      <c r="A154" s="125">
        <v>151</v>
      </c>
      <c r="B154" s="125">
        <v>1</v>
      </c>
      <c r="C154" s="125">
        <v>6</v>
      </c>
      <c r="D154" s="125">
        <v>39</v>
      </c>
      <c r="E154" s="125" t="s">
        <v>1168</v>
      </c>
      <c r="F154" s="84" t="s">
        <v>1180</v>
      </c>
      <c r="G154" s="392" t="s">
        <v>1170</v>
      </c>
      <c r="H154" s="84" t="s">
        <v>1181</v>
      </c>
      <c r="I154" s="392" t="s">
        <v>1172</v>
      </c>
      <c r="K154" s="125">
        <v>84</v>
      </c>
      <c r="M154" s="397">
        <f t="shared" ca="1" si="308"/>
        <v>1</v>
      </c>
      <c r="N154" s="397" t="str">
        <f t="shared" ca="1" si="309"/>
        <v>1|8|30,1|2|100000</v>
      </c>
      <c r="O154" s="397">
        <f t="shared" ca="1" si="310"/>
        <v>0</v>
      </c>
      <c r="P154" s="397">
        <f t="shared" ca="1" si="311"/>
        <v>0</v>
      </c>
      <c r="Q154" s="397">
        <f t="shared" ca="1" si="312"/>
        <v>0</v>
      </c>
      <c r="R154" s="397">
        <f t="shared" ca="1" si="313"/>
        <v>0</v>
      </c>
      <c r="S154" s="397">
        <f t="shared" ca="1" si="314"/>
        <v>0</v>
      </c>
      <c r="T154" s="397">
        <f t="shared" ca="1" si="315"/>
        <v>0</v>
      </c>
      <c r="U154" s="397">
        <f t="shared" ca="1" si="316"/>
        <v>0</v>
      </c>
      <c r="V154" s="397">
        <f t="shared" ca="1" si="317"/>
        <v>0</v>
      </c>
      <c r="W154" s="397">
        <f t="shared" ca="1" si="318"/>
        <v>0</v>
      </c>
      <c r="X154" s="397">
        <f t="shared" ca="1" si="319"/>
        <v>0</v>
      </c>
      <c r="Y154" s="397">
        <f t="shared" ca="1" si="320"/>
        <v>0</v>
      </c>
      <c r="Z154" s="397">
        <f t="shared" ca="1" si="321"/>
        <v>0</v>
      </c>
      <c r="AA154" s="397">
        <f t="shared" ca="1" si="322"/>
        <v>0</v>
      </c>
      <c r="AB154" s="397">
        <f t="shared" ca="1" si="323"/>
        <v>0</v>
      </c>
      <c r="AC154" s="397">
        <f t="shared" ca="1" si="324"/>
        <v>0</v>
      </c>
      <c r="AD154" s="397">
        <f t="shared" ca="1" si="325"/>
        <v>0</v>
      </c>
      <c r="AE154" s="397">
        <f t="shared" ca="1" si="326"/>
        <v>0</v>
      </c>
      <c r="AF154" s="397">
        <f t="shared" ca="1" si="327"/>
        <v>0</v>
      </c>
      <c r="AG154" s="397">
        <f t="shared" ca="1" si="328"/>
        <v>0</v>
      </c>
      <c r="AH154" s="397">
        <f t="shared" ca="1" si="329"/>
        <v>0</v>
      </c>
      <c r="AI154" s="397">
        <f t="shared" ca="1" si="330"/>
        <v>0</v>
      </c>
      <c r="AJ154" s="397">
        <f t="shared" ca="1" si="331"/>
        <v>0</v>
      </c>
      <c r="AK154" s="397">
        <f t="shared" ca="1" si="332"/>
        <v>0</v>
      </c>
      <c r="AL154" s="397">
        <f t="shared" ca="1" si="333"/>
        <v>0</v>
      </c>
      <c r="AM154" s="397">
        <f t="shared" ca="1" si="334"/>
        <v>0</v>
      </c>
      <c r="AN154" s="397">
        <f t="shared" ca="1" si="335"/>
        <v>0</v>
      </c>
      <c r="AO154" s="397">
        <f t="shared" ca="1" si="336"/>
        <v>0</v>
      </c>
      <c r="AP154" s="397">
        <f t="shared" ca="1" si="337"/>
        <v>0</v>
      </c>
      <c r="AQ154" s="397">
        <f t="shared" ca="1" si="338"/>
        <v>0</v>
      </c>
      <c r="AR154" s="397">
        <f t="shared" ca="1" si="339"/>
        <v>0</v>
      </c>
      <c r="AS154" s="397">
        <f t="shared" ca="1" si="340"/>
        <v>0</v>
      </c>
      <c r="AT154" s="397">
        <f t="shared" ca="1" si="341"/>
        <v>0</v>
      </c>
      <c r="AU154" s="397">
        <f t="shared" ca="1" si="342"/>
        <v>0</v>
      </c>
      <c r="AV154" s="397">
        <f t="shared" ca="1" si="343"/>
        <v>0</v>
      </c>
      <c r="AW154" s="397">
        <f t="shared" ca="1" si="344"/>
        <v>0</v>
      </c>
      <c r="AX154" s="397">
        <f t="shared" ca="1" si="345"/>
        <v>0</v>
      </c>
      <c r="AY154" s="397">
        <f t="shared" ca="1" si="346"/>
        <v>0</v>
      </c>
      <c r="AZ154" s="397">
        <f t="shared" ca="1" si="347"/>
        <v>0</v>
      </c>
      <c r="BA154" s="397">
        <f t="shared" ca="1" si="348"/>
        <v>0</v>
      </c>
      <c r="BB154" s="397">
        <f t="shared" ca="1" si="349"/>
        <v>0</v>
      </c>
      <c r="BC154" s="397">
        <f t="shared" ca="1" si="350"/>
        <v>0</v>
      </c>
      <c r="BD154" s="397">
        <f t="shared" ca="1" si="351"/>
        <v>0</v>
      </c>
      <c r="BE154" s="397">
        <f t="shared" ca="1" si="352"/>
        <v>0</v>
      </c>
      <c r="BF154" s="397">
        <f t="shared" ca="1" si="353"/>
        <v>0</v>
      </c>
      <c r="BG154" s="397">
        <f t="shared" ca="1" si="354"/>
        <v>0</v>
      </c>
      <c r="BH154" s="397">
        <f t="shared" ca="1" si="355"/>
        <v>0</v>
      </c>
      <c r="BI154" s="397">
        <f t="shared" ca="1" si="356"/>
        <v>0</v>
      </c>
      <c r="BJ154" s="397">
        <f t="shared" ca="1" si="357"/>
        <v>0</v>
      </c>
      <c r="BK154" s="397">
        <f t="shared" ca="1" si="358"/>
        <v>0</v>
      </c>
      <c r="BL154" s="397">
        <f t="shared" ca="1" si="359"/>
        <v>0</v>
      </c>
      <c r="BM154" s="397">
        <f t="shared" ca="1" si="360"/>
        <v>0</v>
      </c>
      <c r="BN154" s="397">
        <f t="shared" ca="1" si="361"/>
        <v>0</v>
      </c>
      <c r="BO154" s="397">
        <f t="shared" ca="1" si="362"/>
        <v>0</v>
      </c>
      <c r="BP154" s="397">
        <f t="shared" ca="1" si="363"/>
        <v>0</v>
      </c>
      <c r="BQ154" s="397">
        <f t="shared" ca="1" si="364"/>
        <v>0</v>
      </c>
      <c r="BR154" s="397">
        <f t="shared" ca="1" si="365"/>
        <v>0</v>
      </c>
      <c r="BS154" s="397">
        <f t="shared" ca="1" si="366"/>
        <v>0</v>
      </c>
      <c r="BT154" s="397">
        <f t="shared" ca="1" si="367"/>
        <v>0</v>
      </c>
      <c r="BU154" s="397">
        <f t="shared" ca="1" si="368"/>
        <v>0</v>
      </c>
      <c r="BV154" s="397">
        <f t="shared" ca="1" si="369"/>
        <v>0</v>
      </c>
      <c r="BW154" s="397">
        <f t="shared" ca="1" si="370"/>
        <v>0</v>
      </c>
      <c r="BX154" s="397">
        <f t="shared" ca="1" si="371"/>
        <v>0</v>
      </c>
      <c r="BY154" s="397">
        <f t="shared" ca="1" si="372"/>
        <v>0</v>
      </c>
      <c r="BZ154" s="397">
        <f t="shared" ca="1" si="373"/>
        <v>0</v>
      </c>
      <c r="CA154" s="397">
        <f t="shared" ca="1" si="374"/>
        <v>0</v>
      </c>
      <c r="CB154" s="397">
        <f t="shared" ca="1" si="375"/>
        <v>0</v>
      </c>
      <c r="CC154" s="397">
        <f t="shared" ca="1" si="376"/>
        <v>0</v>
      </c>
      <c r="CD154" s="397">
        <f t="shared" ca="1" si="377"/>
        <v>0</v>
      </c>
      <c r="CE154" s="397">
        <f t="shared" ca="1" si="378"/>
        <v>0</v>
      </c>
      <c r="CF154" s="397">
        <f t="shared" ca="1" si="379"/>
        <v>0</v>
      </c>
      <c r="CG154" s="397">
        <f t="shared" ca="1" si="380"/>
        <v>0</v>
      </c>
      <c r="CH154" s="397">
        <f t="shared" ca="1" si="381"/>
        <v>0</v>
      </c>
      <c r="CI154" s="397">
        <f t="shared" ca="1" si="382"/>
        <v>0</v>
      </c>
      <c r="CJ154" s="397">
        <f t="shared" ca="1" si="383"/>
        <v>0</v>
      </c>
      <c r="CK154" s="397">
        <f t="shared" ca="1" si="384"/>
        <v>0</v>
      </c>
      <c r="CL154" s="397">
        <f t="shared" ca="1" si="385"/>
        <v>0</v>
      </c>
      <c r="CM154" s="397">
        <f t="shared" ca="1" si="386"/>
        <v>0</v>
      </c>
      <c r="CN154" s="397">
        <f t="shared" ca="1" si="387"/>
        <v>0</v>
      </c>
      <c r="CO154" s="397">
        <f t="shared" ca="1" si="388"/>
        <v>0</v>
      </c>
      <c r="CP154" s="397">
        <f t="shared" ca="1" si="389"/>
        <v>0</v>
      </c>
      <c r="CQ154" s="397">
        <f t="shared" ca="1" si="390"/>
        <v>0</v>
      </c>
      <c r="CR154" s="397">
        <f t="shared" ca="1" si="391"/>
        <v>0</v>
      </c>
      <c r="CS154" s="397">
        <f t="shared" ca="1" si="392"/>
        <v>0</v>
      </c>
      <c r="CT154" s="397">
        <f t="shared" ca="1" si="393"/>
        <v>0</v>
      </c>
      <c r="CU154" s="397">
        <f t="shared" ca="1" si="394"/>
        <v>0</v>
      </c>
      <c r="CV154" s="397">
        <f t="shared" ca="1" si="395"/>
        <v>0</v>
      </c>
      <c r="CW154" s="397">
        <f t="shared" ca="1" si="396"/>
        <v>0</v>
      </c>
      <c r="CX154" s="397">
        <f t="shared" ca="1" si="397"/>
        <v>0</v>
      </c>
      <c r="CY154" s="397">
        <f t="shared" ca="1" si="398"/>
        <v>0</v>
      </c>
      <c r="CZ154" s="397">
        <f t="shared" ca="1" si="399"/>
        <v>0</v>
      </c>
      <c r="DA154" s="397">
        <f t="shared" ca="1" si="400"/>
        <v>0</v>
      </c>
      <c r="DB154" s="397">
        <f t="shared" ca="1" si="401"/>
        <v>0</v>
      </c>
      <c r="DC154" s="397">
        <f t="shared" ca="1" si="402"/>
        <v>0</v>
      </c>
      <c r="DD154" s="397">
        <f t="shared" ca="1" si="403"/>
        <v>0</v>
      </c>
      <c r="DE154" s="397">
        <f t="shared" ca="1" si="404"/>
        <v>0</v>
      </c>
      <c r="DF154" s="397">
        <f t="shared" ca="1" si="405"/>
        <v>0</v>
      </c>
      <c r="DG154" s="397">
        <f t="shared" ca="1" si="406"/>
        <v>0</v>
      </c>
      <c r="DH154" s="397">
        <f t="shared" ca="1" si="407"/>
        <v>0</v>
      </c>
      <c r="DJ154" s="125" t="str">
        <f t="shared" ref="DJ154:DK154" si="423">DJ152</f>
        <v>NF</v>
      </c>
      <c r="DK154" s="125" t="str">
        <f t="shared" si="423"/>
        <v>NO</v>
      </c>
      <c r="DN154" s="84" t="s">
        <v>1173</v>
      </c>
      <c r="DR154" s="40" t="s">
        <v>1544</v>
      </c>
      <c r="DS154" s="11">
        <f t="shared" si="301"/>
        <v>1</v>
      </c>
      <c r="DT154" s="11">
        <f t="shared" si="302"/>
        <v>8</v>
      </c>
      <c r="DU154" s="41">
        <v>1</v>
      </c>
      <c r="DV154" s="40" t="s">
        <v>412</v>
      </c>
      <c r="DW154" s="11">
        <f t="shared" si="303"/>
        <v>2</v>
      </c>
      <c r="DX154" s="11">
        <f t="shared" si="304"/>
        <v>1001</v>
      </c>
      <c r="DY154" s="41">
        <v>2</v>
      </c>
    </row>
    <row r="155" spans="1:129" x14ac:dyDescent="0.25">
      <c r="A155" s="125">
        <v>152</v>
      </c>
      <c r="B155" s="125">
        <v>1</v>
      </c>
      <c r="C155" s="125">
        <v>6</v>
      </c>
      <c r="D155" s="125">
        <v>39</v>
      </c>
      <c r="E155" s="125" t="s">
        <v>1168</v>
      </c>
      <c r="F155" s="84" t="s">
        <v>1182</v>
      </c>
      <c r="G155" s="392" t="s">
        <v>1170</v>
      </c>
      <c r="H155" s="84" t="s">
        <v>1183</v>
      </c>
      <c r="I155" s="392" t="s">
        <v>1172</v>
      </c>
      <c r="K155" s="125">
        <v>41</v>
      </c>
      <c r="M155" s="397">
        <f t="shared" ca="1" si="308"/>
        <v>1</v>
      </c>
      <c r="N155" s="397" t="str">
        <f t="shared" ca="1" si="309"/>
        <v>1|8|30,1|1|10</v>
      </c>
      <c r="O155" s="397">
        <f t="shared" ca="1" si="310"/>
        <v>0</v>
      </c>
      <c r="P155" s="397">
        <f t="shared" ca="1" si="311"/>
        <v>0</v>
      </c>
      <c r="Q155" s="397">
        <f t="shared" ca="1" si="312"/>
        <v>0</v>
      </c>
      <c r="R155" s="397">
        <f t="shared" ca="1" si="313"/>
        <v>0</v>
      </c>
      <c r="S155" s="397">
        <f t="shared" ca="1" si="314"/>
        <v>0</v>
      </c>
      <c r="T155" s="397">
        <f t="shared" ca="1" si="315"/>
        <v>0</v>
      </c>
      <c r="U155" s="397">
        <f t="shared" ca="1" si="316"/>
        <v>0</v>
      </c>
      <c r="V155" s="397">
        <f t="shared" ca="1" si="317"/>
        <v>0</v>
      </c>
      <c r="W155" s="397">
        <f t="shared" ca="1" si="318"/>
        <v>0</v>
      </c>
      <c r="X155" s="397">
        <f t="shared" ca="1" si="319"/>
        <v>0</v>
      </c>
      <c r="Y155" s="397">
        <f t="shared" ca="1" si="320"/>
        <v>0</v>
      </c>
      <c r="Z155" s="397">
        <f t="shared" ca="1" si="321"/>
        <v>0</v>
      </c>
      <c r="AA155" s="397">
        <f t="shared" ca="1" si="322"/>
        <v>0</v>
      </c>
      <c r="AB155" s="397">
        <f t="shared" ca="1" si="323"/>
        <v>0</v>
      </c>
      <c r="AC155" s="397">
        <f t="shared" ca="1" si="324"/>
        <v>0</v>
      </c>
      <c r="AD155" s="397">
        <f t="shared" ca="1" si="325"/>
        <v>0</v>
      </c>
      <c r="AE155" s="397">
        <f t="shared" ca="1" si="326"/>
        <v>0</v>
      </c>
      <c r="AF155" s="397">
        <f t="shared" ca="1" si="327"/>
        <v>0</v>
      </c>
      <c r="AG155" s="397">
        <f t="shared" ca="1" si="328"/>
        <v>0</v>
      </c>
      <c r="AH155" s="397">
        <f t="shared" ca="1" si="329"/>
        <v>0</v>
      </c>
      <c r="AI155" s="397">
        <f t="shared" ca="1" si="330"/>
        <v>0</v>
      </c>
      <c r="AJ155" s="397">
        <f t="shared" ca="1" si="331"/>
        <v>0</v>
      </c>
      <c r="AK155" s="397">
        <f t="shared" ca="1" si="332"/>
        <v>0</v>
      </c>
      <c r="AL155" s="397">
        <f t="shared" ca="1" si="333"/>
        <v>0</v>
      </c>
      <c r="AM155" s="397">
        <f t="shared" ca="1" si="334"/>
        <v>0</v>
      </c>
      <c r="AN155" s="397">
        <f t="shared" ca="1" si="335"/>
        <v>0</v>
      </c>
      <c r="AO155" s="397">
        <f t="shared" ca="1" si="336"/>
        <v>0</v>
      </c>
      <c r="AP155" s="397">
        <f t="shared" ca="1" si="337"/>
        <v>0</v>
      </c>
      <c r="AQ155" s="397">
        <f t="shared" ca="1" si="338"/>
        <v>0</v>
      </c>
      <c r="AR155" s="397">
        <f t="shared" ca="1" si="339"/>
        <v>0</v>
      </c>
      <c r="AS155" s="397">
        <f t="shared" ca="1" si="340"/>
        <v>0</v>
      </c>
      <c r="AT155" s="397">
        <f t="shared" ca="1" si="341"/>
        <v>0</v>
      </c>
      <c r="AU155" s="397">
        <f t="shared" ca="1" si="342"/>
        <v>0</v>
      </c>
      <c r="AV155" s="397">
        <f t="shared" ca="1" si="343"/>
        <v>0</v>
      </c>
      <c r="AW155" s="397">
        <f t="shared" ca="1" si="344"/>
        <v>0</v>
      </c>
      <c r="AX155" s="397">
        <f t="shared" ca="1" si="345"/>
        <v>0</v>
      </c>
      <c r="AY155" s="397">
        <f t="shared" ca="1" si="346"/>
        <v>0</v>
      </c>
      <c r="AZ155" s="397">
        <f t="shared" ca="1" si="347"/>
        <v>0</v>
      </c>
      <c r="BA155" s="397">
        <f t="shared" ca="1" si="348"/>
        <v>0</v>
      </c>
      <c r="BB155" s="397">
        <f t="shared" ca="1" si="349"/>
        <v>0</v>
      </c>
      <c r="BC155" s="397">
        <f t="shared" ca="1" si="350"/>
        <v>0</v>
      </c>
      <c r="BD155" s="397">
        <f t="shared" ca="1" si="351"/>
        <v>0</v>
      </c>
      <c r="BE155" s="397">
        <f t="shared" ca="1" si="352"/>
        <v>0</v>
      </c>
      <c r="BF155" s="397">
        <f t="shared" ca="1" si="353"/>
        <v>0</v>
      </c>
      <c r="BG155" s="397">
        <f t="shared" ca="1" si="354"/>
        <v>0</v>
      </c>
      <c r="BH155" s="397">
        <f t="shared" ca="1" si="355"/>
        <v>0</v>
      </c>
      <c r="BI155" s="397">
        <f t="shared" ca="1" si="356"/>
        <v>0</v>
      </c>
      <c r="BJ155" s="397">
        <f t="shared" ca="1" si="357"/>
        <v>0</v>
      </c>
      <c r="BK155" s="397">
        <f t="shared" ca="1" si="358"/>
        <v>0</v>
      </c>
      <c r="BL155" s="397">
        <f t="shared" ca="1" si="359"/>
        <v>0</v>
      </c>
      <c r="BM155" s="397">
        <f t="shared" ca="1" si="360"/>
        <v>0</v>
      </c>
      <c r="BN155" s="397">
        <f t="shared" ca="1" si="361"/>
        <v>0</v>
      </c>
      <c r="BO155" s="397">
        <f t="shared" ca="1" si="362"/>
        <v>0</v>
      </c>
      <c r="BP155" s="397">
        <f t="shared" ca="1" si="363"/>
        <v>0</v>
      </c>
      <c r="BQ155" s="397">
        <f t="shared" ca="1" si="364"/>
        <v>0</v>
      </c>
      <c r="BR155" s="397">
        <f t="shared" ca="1" si="365"/>
        <v>0</v>
      </c>
      <c r="BS155" s="397">
        <f t="shared" ca="1" si="366"/>
        <v>0</v>
      </c>
      <c r="BT155" s="397">
        <f t="shared" ca="1" si="367"/>
        <v>0</v>
      </c>
      <c r="BU155" s="397">
        <f t="shared" ca="1" si="368"/>
        <v>0</v>
      </c>
      <c r="BV155" s="397">
        <f t="shared" ca="1" si="369"/>
        <v>0</v>
      </c>
      <c r="BW155" s="397">
        <f t="shared" ca="1" si="370"/>
        <v>0</v>
      </c>
      <c r="BX155" s="397">
        <f t="shared" ca="1" si="371"/>
        <v>0</v>
      </c>
      <c r="BY155" s="397">
        <f t="shared" ca="1" si="372"/>
        <v>0</v>
      </c>
      <c r="BZ155" s="397">
        <f t="shared" ca="1" si="373"/>
        <v>0</v>
      </c>
      <c r="CA155" s="397">
        <f t="shared" ca="1" si="374"/>
        <v>0</v>
      </c>
      <c r="CB155" s="397">
        <f t="shared" ca="1" si="375"/>
        <v>0</v>
      </c>
      <c r="CC155" s="397">
        <f t="shared" ca="1" si="376"/>
        <v>0</v>
      </c>
      <c r="CD155" s="397">
        <f t="shared" ca="1" si="377"/>
        <v>0</v>
      </c>
      <c r="CE155" s="397">
        <f t="shared" ca="1" si="378"/>
        <v>0</v>
      </c>
      <c r="CF155" s="397">
        <f t="shared" ca="1" si="379"/>
        <v>0</v>
      </c>
      <c r="CG155" s="397">
        <f t="shared" ca="1" si="380"/>
        <v>0</v>
      </c>
      <c r="CH155" s="397">
        <f t="shared" ca="1" si="381"/>
        <v>0</v>
      </c>
      <c r="CI155" s="397">
        <f t="shared" ca="1" si="382"/>
        <v>0</v>
      </c>
      <c r="CJ155" s="397">
        <f t="shared" ca="1" si="383"/>
        <v>0</v>
      </c>
      <c r="CK155" s="397">
        <f t="shared" ca="1" si="384"/>
        <v>0</v>
      </c>
      <c r="CL155" s="397">
        <f t="shared" ca="1" si="385"/>
        <v>0</v>
      </c>
      <c r="CM155" s="397">
        <f t="shared" ca="1" si="386"/>
        <v>0</v>
      </c>
      <c r="CN155" s="397">
        <f t="shared" ca="1" si="387"/>
        <v>0</v>
      </c>
      <c r="CO155" s="397">
        <f t="shared" ca="1" si="388"/>
        <v>0</v>
      </c>
      <c r="CP155" s="397">
        <f t="shared" ca="1" si="389"/>
        <v>0</v>
      </c>
      <c r="CQ155" s="397">
        <f t="shared" ca="1" si="390"/>
        <v>0</v>
      </c>
      <c r="CR155" s="397">
        <f t="shared" ca="1" si="391"/>
        <v>0</v>
      </c>
      <c r="CS155" s="397">
        <f t="shared" ca="1" si="392"/>
        <v>0</v>
      </c>
      <c r="CT155" s="397">
        <f t="shared" ca="1" si="393"/>
        <v>0</v>
      </c>
      <c r="CU155" s="397">
        <f t="shared" ca="1" si="394"/>
        <v>0</v>
      </c>
      <c r="CV155" s="397">
        <f t="shared" ca="1" si="395"/>
        <v>0</v>
      </c>
      <c r="CW155" s="397">
        <f t="shared" ca="1" si="396"/>
        <v>0</v>
      </c>
      <c r="CX155" s="397">
        <f t="shared" ca="1" si="397"/>
        <v>0</v>
      </c>
      <c r="CY155" s="397">
        <f t="shared" ca="1" si="398"/>
        <v>0</v>
      </c>
      <c r="CZ155" s="397">
        <f t="shared" ca="1" si="399"/>
        <v>0</v>
      </c>
      <c r="DA155" s="397">
        <f t="shared" ca="1" si="400"/>
        <v>0</v>
      </c>
      <c r="DB155" s="397">
        <f t="shared" ca="1" si="401"/>
        <v>0</v>
      </c>
      <c r="DC155" s="397">
        <f t="shared" ca="1" si="402"/>
        <v>0</v>
      </c>
      <c r="DD155" s="397">
        <f t="shared" ca="1" si="403"/>
        <v>0</v>
      </c>
      <c r="DE155" s="397">
        <f t="shared" ca="1" si="404"/>
        <v>0</v>
      </c>
      <c r="DF155" s="397">
        <f t="shared" ca="1" si="405"/>
        <v>0</v>
      </c>
      <c r="DG155" s="397">
        <f t="shared" ca="1" si="406"/>
        <v>0</v>
      </c>
      <c r="DH155" s="397">
        <f t="shared" ca="1" si="407"/>
        <v>0</v>
      </c>
      <c r="DJ155" s="125" t="str">
        <f t="shared" ref="DJ155:DK155" si="424">DJ153</f>
        <v>NQ</v>
      </c>
      <c r="DK155" s="125" t="str">
        <f t="shared" si="424"/>
        <v>NZ</v>
      </c>
      <c r="DN155" s="84" t="s">
        <v>1173</v>
      </c>
      <c r="DR155" s="40" t="s">
        <v>1545</v>
      </c>
      <c r="DS155" s="11">
        <f t="shared" si="301"/>
        <v>1</v>
      </c>
      <c r="DT155" s="11">
        <f t="shared" si="302"/>
        <v>8</v>
      </c>
      <c r="DU155" s="41">
        <v>1</v>
      </c>
      <c r="DV155" s="40" t="s">
        <v>412</v>
      </c>
      <c r="DW155" s="11">
        <f t="shared" si="303"/>
        <v>2</v>
      </c>
      <c r="DX155" s="11">
        <f t="shared" si="304"/>
        <v>1001</v>
      </c>
      <c r="DY155" s="41">
        <v>2</v>
      </c>
    </row>
    <row r="156" spans="1:129" x14ac:dyDescent="0.25">
      <c r="A156" s="125">
        <v>153</v>
      </c>
      <c r="B156" s="125">
        <v>1</v>
      </c>
      <c r="C156" s="125">
        <v>6</v>
      </c>
      <c r="D156" s="125">
        <v>39</v>
      </c>
      <c r="E156" s="125" t="s">
        <v>1168</v>
      </c>
      <c r="F156" s="84" t="s">
        <v>1184</v>
      </c>
      <c r="G156" s="392" t="s">
        <v>1170</v>
      </c>
      <c r="H156" s="84" t="s">
        <v>1185</v>
      </c>
      <c r="I156" s="392" t="s">
        <v>1172</v>
      </c>
      <c r="K156" s="125">
        <v>42</v>
      </c>
      <c r="M156" s="397">
        <f t="shared" ca="1" si="308"/>
        <v>1</v>
      </c>
      <c r="N156" s="397" t="str">
        <f t="shared" ca="1" si="309"/>
        <v>1|8|30,1|2|100000</v>
      </c>
      <c r="O156" s="397">
        <f t="shared" ca="1" si="310"/>
        <v>0</v>
      </c>
      <c r="P156" s="397">
        <f t="shared" ca="1" si="311"/>
        <v>0</v>
      </c>
      <c r="Q156" s="397">
        <f t="shared" ca="1" si="312"/>
        <v>0</v>
      </c>
      <c r="R156" s="397">
        <f t="shared" ca="1" si="313"/>
        <v>0</v>
      </c>
      <c r="S156" s="397">
        <f t="shared" ca="1" si="314"/>
        <v>0</v>
      </c>
      <c r="T156" s="397">
        <f t="shared" ca="1" si="315"/>
        <v>0</v>
      </c>
      <c r="U156" s="397">
        <f t="shared" ca="1" si="316"/>
        <v>0</v>
      </c>
      <c r="V156" s="397">
        <f t="shared" ca="1" si="317"/>
        <v>0</v>
      </c>
      <c r="W156" s="397">
        <f t="shared" ca="1" si="318"/>
        <v>0</v>
      </c>
      <c r="X156" s="397">
        <f t="shared" ca="1" si="319"/>
        <v>0</v>
      </c>
      <c r="Y156" s="397">
        <f t="shared" ca="1" si="320"/>
        <v>0</v>
      </c>
      <c r="Z156" s="397">
        <f t="shared" ca="1" si="321"/>
        <v>0</v>
      </c>
      <c r="AA156" s="397">
        <f t="shared" ca="1" si="322"/>
        <v>0</v>
      </c>
      <c r="AB156" s="397">
        <f t="shared" ca="1" si="323"/>
        <v>0</v>
      </c>
      <c r="AC156" s="397">
        <f t="shared" ca="1" si="324"/>
        <v>0</v>
      </c>
      <c r="AD156" s="397">
        <f t="shared" ca="1" si="325"/>
        <v>0</v>
      </c>
      <c r="AE156" s="397">
        <f t="shared" ca="1" si="326"/>
        <v>0</v>
      </c>
      <c r="AF156" s="397">
        <f t="shared" ca="1" si="327"/>
        <v>0</v>
      </c>
      <c r="AG156" s="397">
        <f t="shared" ca="1" si="328"/>
        <v>0</v>
      </c>
      <c r="AH156" s="397">
        <f t="shared" ca="1" si="329"/>
        <v>0</v>
      </c>
      <c r="AI156" s="397">
        <f t="shared" ca="1" si="330"/>
        <v>0</v>
      </c>
      <c r="AJ156" s="397">
        <f t="shared" ca="1" si="331"/>
        <v>0</v>
      </c>
      <c r="AK156" s="397">
        <f t="shared" ca="1" si="332"/>
        <v>0</v>
      </c>
      <c r="AL156" s="397">
        <f t="shared" ca="1" si="333"/>
        <v>0</v>
      </c>
      <c r="AM156" s="397">
        <f t="shared" ca="1" si="334"/>
        <v>0</v>
      </c>
      <c r="AN156" s="397">
        <f t="shared" ca="1" si="335"/>
        <v>0</v>
      </c>
      <c r="AO156" s="397">
        <f t="shared" ca="1" si="336"/>
        <v>0</v>
      </c>
      <c r="AP156" s="397">
        <f t="shared" ca="1" si="337"/>
        <v>0</v>
      </c>
      <c r="AQ156" s="397">
        <f t="shared" ca="1" si="338"/>
        <v>0</v>
      </c>
      <c r="AR156" s="397">
        <f t="shared" ca="1" si="339"/>
        <v>0</v>
      </c>
      <c r="AS156" s="397">
        <f t="shared" ca="1" si="340"/>
        <v>0</v>
      </c>
      <c r="AT156" s="397">
        <f t="shared" ca="1" si="341"/>
        <v>0</v>
      </c>
      <c r="AU156" s="397">
        <f t="shared" ca="1" si="342"/>
        <v>0</v>
      </c>
      <c r="AV156" s="397">
        <f t="shared" ca="1" si="343"/>
        <v>0</v>
      </c>
      <c r="AW156" s="397">
        <f t="shared" ca="1" si="344"/>
        <v>0</v>
      </c>
      <c r="AX156" s="397">
        <f t="shared" ca="1" si="345"/>
        <v>0</v>
      </c>
      <c r="AY156" s="397">
        <f t="shared" ca="1" si="346"/>
        <v>0</v>
      </c>
      <c r="AZ156" s="397">
        <f t="shared" ca="1" si="347"/>
        <v>0</v>
      </c>
      <c r="BA156" s="397">
        <f t="shared" ca="1" si="348"/>
        <v>0</v>
      </c>
      <c r="BB156" s="397">
        <f t="shared" ca="1" si="349"/>
        <v>0</v>
      </c>
      <c r="BC156" s="397">
        <f t="shared" ca="1" si="350"/>
        <v>0</v>
      </c>
      <c r="BD156" s="397">
        <f t="shared" ca="1" si="351"/>
        <v>0</v>
      </c>
      <c r="BE156" s="397">
        <f t="shared" ca="1" si="352"/>
        <v>0</v>
      </c>
      <c r="BF156" s="397">
        <f t="shared" ca="1" si="353"/>
        <v>0</v>
      </c>
      <c r="BG156" s="397">
        <f t="shared" ca="1" si="354"/>
        <v>0</v>
      </c>
      <c r="BH156" s="397">
        <f t="shared" ca="1" si="355"/>
        <v>0</v>
      </c>
      <c r="BI156" s="397">
        <f t="shared" ca="1" si="356"/>
        <v>0</v>
      </c>
      <c r="BJ156" s="397">
        <f t="shared" ca="1" si="357"/>
        <v>0</v>
      </c>
      <c r="BK156" s="397">
        <f t="shared" ca="1" si="358"/>
        <v>0</v>
      </c>
      <c r="BL156" s="397">
        <f t="shared" ca="1" si="359"/>
        <v>0</v>
      </c>
      <c r="BM156" s="397">
        <f t="shared" ca="1" si="360"/>
        <v>0</v>
      </c>
      <c r="BN156" s="397">
        <f t="shared" ca="1" si="361"/>
        <v>0</v>
      </c>
      <c r="BO156" s="397">
        <f t="shared" ca="1" si="362"/>
        <v>0</v>
      </c>
      <c r="BP156" s="397">
        <f t="shared" ca="1" si="363"/>
        <v>0</v>
      </c>
      <c r="BQ156" s="397">
        <f t="shared" ca="1" si="364"/>
        <v>0</v>
      </c>
      <c r="BR156" s="397">
        <f t="shared" ca="1" si="365"/>
        <v>0</v>
      </c>
      <c r="BS156" s="397">
        <f t="shared" ca="1" si="366"/>
        <v>0</v>
      </c>
      <c r="BT156" s="397">
        <f t="shared" ca="1" si="367"/>
        <v>0</v>
      </c>
      <c r="BU156" s="397">
        <f t="shared" ca="1" si="368"/>
        <v>0</v>
      </c>
      <c r="BV156" s="397">
        <f t="shared" ca="1" si="369"/>
        <v>0</v>
      </c>
      <c r="BW156" s="397">
        <f t="shared" ca="1" si="370"/>
        <v>0</v>
      </c>
      <c r="BX156" s="397">
        <f t="shared" ca="1" si="371"/>
        <v>0</v>
      </c>
      <c r="BY156" s="397">
        <f t="shared" ca="1" si="372"/>
        <v>0</v>
      </c>
      <c r="BZ156" s="397">
        <f t="shared" ca="1" si="373"/>
        <v>0</v>
      </c>
      <c r="CA156" s="397">
        <f t="shared" ca="1" si="374"/>
        <v>0</v>
      </c>
      <c r="CB156" s="397">
        <f t="shared" ca="1" si="375"/>
        <v>0</v>
      </c>
      <c r="CC156" s="397">
        <f t="shared" ca="1" si="376"/>
        <v>0</v>
      </c>
      <c r="CD156" s="397">
        <f t="shared" ca="1" si="377"/>
        <v>0</v>
      </c>
      <c r="CE156" s="397">
        <f t="shared" ca="1" si="378"/>
        <v>0</v>
      </c>
      <c r="CF156" s="397">
        <f t="shared" ca="1" si="379"/>
        <v>0</v>
      </c>
      <c r="CG156" s="397">
        <f t="shared" ca="1" si="380"/>
        <v>0</v>
      </c>
      <c r="CH156" s="397">
        <f t="shared" ca="1" si="381"/>
        <v>0</v>
      </c>
      <c r="CI156" s="397">
        <f t="shared" ca="1" si="382"/>
        <v>0</v>
      </c>
      <c r="CJ156" s="397">
        <f t="shared" ca="1" si="383"/>
        <v>0</v>
      </c>
      <c r="CK156" s="397">
        <f t="shared" ca="1" si="384"/>
        <v>0</v>
      </c>
      <c r="CL156" s="397">
        <f t="shared" ca="1" si="385"/>
        <v>0</v>
      </c>
      <c r="CM156" s="397">
        <f t="shared" ca="1" si="386"/>
        <v>0</v>
      </c>
      <c r="CN156" s="397">
        <f t="shared" ca="1" si="387"/>
        <v>0</v>
      </c>
      <c r="CO156" s="397">
        <f t="shared" ca="1" si="388"/>
        <v>0</v>
      </c>
      <c r="CP156" s="397">
        <f t="shared" ca="1" si="389"/>
        <v>0</v>
      </c>
      <c r="CQ156" s="397">
        <f t="shared" ca="1" si="390"/>
        <v>0</v>
      </c>
      <c r="CR156" s="397">
        <f t="shared" ca="1" si="391"/>
        <v>0</v>
      </c>
      <c r="CS156" s="397">
        <f t="shared" ca="1" si="392"/>
        <v>0</v>
      </c>
      <c r="CT156" s="397">
        <f t="shared" ca="1" si="393"/>
        <v>0</v>
      </c>
      <c r="CU156" s="397">
        <f t="shared" ca="1" si="394"/>
        <v>0</v>
      </c>
      <c r="CV156" s="397">
        <f t="shared" ca="1" si="395"/>
        <v>0</v>
      </c>
      <c r="CW156" s="397">
        <f t="shared" ca="1" si="396"/>
        <v>0</v>
      </c>
      <c r="CX156" s="397">
        <f t="shared" ca="1" si="397"/>
        <v>0</v>
      </c>
      <c r="CY156" s="397">
        <f t="shared" ca="1" si="398"/>
        <v>0</v>
      </c>
      <c r="CZ156" s="397">
        <f t="shared" ca="1" si="399"/>
        <v>0</v>
      </c>
      <c r="DA156" s="397">
        <f t="shared" ca="1" si="400"/>
        <v>0</v>
      </c>
      <c r="DB156" s="397">
        <f t="shared" ca="1" si="401"/>
        <v>0</v>
      </c>
      <c r="DC156" s="397">
        <f t="shared" ca="1" si="402"/>
        <v>0</v>
      </c>
      <c r="DD156" s="397">
        <f t="shared" ca="1" si="403"/>
        <v>0</v>
      </c>
      <c r="DE156" s="397">
        <f t="shared" ca="1" si="404"/>
        <v>0</v>
      </c>
      <c r="DF156" s="397">
        <f t="shared" ca="1" si="405"/>
        <v>0</v>
      </c>
      <c r="DG156" s="397">
        <f t="shared" ca="1" si="406"/>
        <v>0</v>
      </c>
      <c r="DH156" s="397">
        <f t="shared" ca="1" si="407"/>
        <v>0</v>
      </c>
      <c r="DJ156" s="125" t="str">
        <f t="shared" ref="DJ156:DK156" si="425">DJ154</f>
        <v>NF</v>
      </c>
      <c r="DK156" s="125" t="str">
        <f t="shared" si="425"/>
        <v>NO</v>
      </c>
      <c r="DN156" s="84" t="s">
        <v>1173</v>
      </c>
      <c r="DR156" s="40" t="s">
        <v>1543</v>
      </c>
      <c r="DS156" s="11">
        <f t="shared" si="301"/>
        <v>1</v>
      </c>
      <c r="DT156" s="11">
        <f t="shared" si="302"/>
        <v>8</v>
      </c>
      <c r="DU156" s="41">
        <v>1</v>
      </c>
      <c r="DV156" s="40" t="s">
        <v>412</v>
      </c>
      <c r="DW156" s="11">
        <f t="shared" si="303"/>
        <v>2</v>
      </c>
      <c r="DX156" s="11">
        <f t="shared" si="304"/>
        <v>1001</v>
      </c>
      <c r="DY156" s="41">
        <v>2</v>
      </c>
    </row>
    <row r="157" spans="1:129" x14ac:dyDescent="0.25">
      <c r="A157" s="125">
        <v>154</v>
      </c>
      <c r="B157" s="125">
        <v>1</v>
      </c>
      <c r="C157" s="125">
        <v>6</v>
      </c>
      <c r="D157" s="125">
        <v>39</v>
      </c>
      <c r="E157" s="125" t="s">
        <v>1168</v>
      </c>
      <c r="F157" s="84" t="s">
        <v>1186</v>
      </c>
      <c r="G157" s="392" t="s">
        <v>1170</v>
      </c>
      <c r="H157" s="84" t="s">
        <v>1187</v>
      </c>
      <c r="I157" s="392" t="s">
        <v>1172</v>
      </c>
      <c r="K157" s="125">
        <v>43</v>
      </c>
      <c r="M157" s="397">
        <f t="shared" ca="1" si="308"/>
        <v>1</v>
      </c>
      <c r="N157" s="397" t="str">
        <f t="shared" ca="1" si="309"/>
        <v>1|8|30,1|1|10</v>
      </c>
      <c r="O157" s="397">
        <f t="shared" ca="1" si="310"/>
        <v>0</v>
      </c>
      <c r="P157" s="397">
        <f t="shared" ca="1" si="311"/>
        <v>0</v>
      </c>
      <c r="Q157" s="397">
        <f t="shared" ca="1" si="312"/>
        <v>0</v>
      </c>
      <c r="R157" s="397">
        <f t="shared" ca="1" si="313"/>
        <v>0</v>
      </c>
      <c r="S157" s="397">
        <f t="shared" ca="1" si="314"/>
        <v>0</v>
      </c>
      <c r="T157" s="397">
        <f t="shared" ca="1" si="315"/>
        <v>0</v>
      </c>
      <c r="U157" s="397">
        <f t="shared" ca="1" si="316"/>
        <v>0</v>
      </c>
      <c r="V157" s="397">
        <f t="shared" ca="1" si="317"/>
        <v>0</v>
      </c>
      <c r="W157" s="397">
        <f t="shared" ca="1" si="318"/>
        <v>0</v>
      </c>
      <c r="X157" s="397">
        <f t="shared" ca="1" si="319"/>
        <v>0</v>
      </c>
      <c r="Y157" s="397">
        <f t="shared" ca="1" si="320"/>
        <v>0</v>
      </c>
      <c r="Z157" s="397">
        <f t="shared" ca="1" si="321"/>
        <v>0</v>
      </c>
      <c r="AA157" s="397">
        <f t="shared" ca="1" si="322"/>
        <v>0</v>
      </c>
      <c r="AB157" s="397">
        <f t="shared" ca="1" si="323"/>
        <v>0</v>
      </c>
      <c r="AC157" s="397">
        <f t="shared" ca="1" si="324"/>
        <v>0</v>
      </c>
      <c r="AD157" s="397">
        <f t="shared" ca="1" si="325"/>
        <v>0</v>
      </c>
      <c r="AE157" s="397">
        <f t="shared" ca="1" si="326"/>
        <v>0</v>
      </c>
      <c r="AF157" s="397">
        <f t="shared" ca="1" si="327"/>
        <v>0</v>
      </c>
      <c r="AG157" s="397">
        <f t="shared" ca="1" si="328"/>
        <v>0</v>
      </c>
      <c r="AH157" s="397">
        <f t="shared" ca="1" si="329"/>
        <v>0</v>
      </c>
      <c r="AI157" s="397">
        <f t="shared" ca="1" si="330"/>
        <v>0</v>
      </c>
      <c r="AJ157" s="397">
        <f t="shared" ca="1" si="331"/>
        <v>0</v>
      </c>
      <c r="AK157" s="397">
        <f t="shared" ca="1" si="332"/>
        <v>0</v>
      </c>
      <c r="AL157" s="397">
        <f t="shared" ca="1" si="333"/>
        <v>0</v>
      </c>
      <c r="AM157" s="397">
        <f t="shared" ca="1" si="334"/>
        <v>0</v>
      </c>
      <c r="AN157" s="397">
        <f t="shared" ca="1" si="335"/>
        <v>0</v>
      </c>
      <c r="AO157" s="397">
        <f t="shared" ca="1" si="336"/>
        <v>0</v>
      </c>
      <c r="AP157" s="397">
        <f t="shared" ca="1" si="337"/>
        <v>0</v>
      </c>
      <c r="AQ157" s="397">
        <f t="shared" ca="1" si="338"/>
        <v>0</v>
      </c>
      <c r="AR157" s="397">
        <f t="shared" ca="1" si="339"/>
        <v>0</v>
      </c>
      <c r="AS157" s="397">
        <f t="shared" ca="1" si="340"/>
        <v>0</v>
      </c>
      <c r="AT157" s="397">
        <f t="shared" ca="1" si="341"/>
        <v>0</v>
      </c>
      <c r="AU157" s="397">
        <f t="shared" ca="1" si="342"/>
        <v>0</v>
      </c>
      <c r="AV157" s="397">
        <f t="shared" ca="1" si="343"/>
        <v>0</v>
      </c>
      <c r="AW157" s="397">
        <f t="shared" ca="1" si="344"/>
        <v>0</v>
      </c>
      <c r="AX157" s="397">
        <f t="shared" ca="1" si="345"/>
        <v>0</v>
      </c>
      <c r="AY157" s="397">
        <f t="shared" ca="1" si="346"/>
        <v>0</v>
      </c>
      <c r="AZ157" s="397">
        <f t="shared" ca="1" si="347"/>
        <v>0</v>
      </c>
      <c r="BA157" s="397">
        <f t="shared" ca="1" si="348"/>
        <v>0</v>
      </c>
      <c r="BB157" s="397">
        <f t="shared" ca="1" si="349"/>
        <v>0</v>
      </c>
      <c r="BC157" s="397">
        <f t="shared" ca="1" si="350"/>
        <v>0</v>
      </c>
      <c r="BD157" s="397">
        <f t="shared" ca="1" si="351"/>
        <v>0</v>
      </c>
      <c r="BE157" s="397">
        <f t="shared" ca="1" si="352"/>
        <v>0</v>
      </c>
      <c r="BF157" s="397">
        <f t="shared" ca="1" si="353"/>
        <v>0</v>
      </c>
      <c r="BG157" s="397">
        <f t="shared" ca="1" si="354"/>
        <v>0</v>
      </c>
      <c r="BH157" s="397">
        <f t="shared" ca="1" si="355"/>
        <v>0</v>
      </c>
      <c r="BI157" s="397">
        <f t="shared" ca="1" si="356"/>
        <v>0</v>
      </c>
      <c r="BJ157" s="397">
        <f t="shared" ca="1" si="357"/>
        <v>0</v>
      </c>
      <c r="BK157" s="397">
        <f t="shared" ca="1" si="358"/>
        <v>0</v>
      </c>
      <c r="BL157" s="397">
        <f t="shared" ca="1" si="359"/>
        <v>0</v>
      </c>
      <c r="BM157" s="397">
        <f t="shared" ca="1" si="360"/>
        <v>0</v>
      </c>
      <c r="BN157" s="397">
        <f t="shared" ca="1" si="361"/>
        <v>0</v>
      </c>
      <c r="BO157" s="397">
        <f t="shared" ca="1" si="362"/>
        <v>0</v>
      </c>
      <c r="BP157" s="397">
        <f t="shared" ca="1" si="363"/>
        <v>0</v>
      </c>
      <c r="BQ157" s="397">
        <f t="shared" ca="1" si="364"/>
        <v>0</v>
      </c>
      <c r="BR157" s="397">
        <f t="shared" ca="1" si="365"/>
        <v>0</v>
      </c>
      <c r="BS157" s="397">
        <f t="shared" ca="1" si="366"/>
        <v>0</v>
      </c>
      <c r="BT157" s="397">
        <f t="shared" ca="1" si="367"/>
        <v>0</v>
      </c>
      <c r="BU157" s="397">
        <f t="shared" ca="1" si="368"/>
        <v>0</v>
      </c>
      <c r="BV157" s="397">
        <f t="shared" ca="1" si="369"/>
        <v>0</v>
      </c>
      <c r="BW157" s="397">
        <f t="shared" ca="1" si="370"/>
        <v>0</v>
      </c>
      <c r="BX157" s="397">
        <f t="shared" ca="1" si="371"/>
        <v>0</v>
      </c>
      <c r="BY157" s="397">
        <f t="shared" ca="1" si="372"/>
        <v>0</v>
      </c>
      <c r="BZ157" s="397">
        <f t="shared" ca="1" si="373"/>
        <v>0</v>
      </c>
      <c r="CA157" s="397">
        <f t="shared" ca="1" si="374"/>
        <v>0</v>
      </c>
      <c r="CB157" s="397">
        <f t="shared" ca="1" si="375"/>
        <v>0</v>
      </c>
      <c r="CC157" s="397">
        <f t="shared" ca="1" si="376"/>
        <v>0</v>
      </c>
      <c r="CD157" s="397">
        <f t="shared" ca="1" si="377"/>
        <v>0</v>
      </c>
      <c r="CE157" s="397">
        <f t="shared" ca="1" si="378"/>
        <v>0</v>
      </c>
      <c r="CF157" s="397">
        <f t="shared" ca="1" si="379"/>
        <v>0</v>
      </c>
      <c r="CG157" s="397">
        <f t="shared" ca="1" si="380"/>
        <v>0</v>
      </c>
      <c r="CH157" s="397">
        <f t="shared" ca="1" si="381"/>
        <v>0</v>
      </c>
      <c r="CI157" s="397">
        <f t="shared" ca="1" si="382"/>
        <v>0</v>
      </c>
      <c r="CJ157" s="397">
        <f t="shared" ca="1" si="383"/>
        <v>0</v>
      </c>
      <c r="CK157" s="397">
        <f t="shared" ca="1" si="384"/>
        <v>0</v>
      </c>
      <c r="CL157" s="397">
        <f t="shared" ca="1" si="385"/>
        <v>0</v>
      </c>
      <c r="CM157" s="397">
        <f t="shared" ca="1" si="386"/>
        <v>0</v>
      </c>
      <c r="CN157" s="397">
        <f t="shared" ca="1" si="387"/>
        <v>0</v>
      </c>
      <c r="CO157" s="397">
        <f t="shared" ca="1" si="388"/>
        <v>0</v>
      </c>
      <c r="CP157" s="397">
        <f t="shared" ca="1" si="389"/>
        <v>0</v>
      </c>
      <c r="CQ157" s="397">
        <f t="shared" ca="1" si="390"/>
        <v>0</v>
      </c>
      <c r="CR157" s="397">
        <f t="shared" ca="1" si="391"/>
        <v>0</v>
      </c>
      <c r="CS157" s="397">
        <f t="shared" ca="1" si="392"/>
        <v>0</v>
      </c>
      <c r="CT157" s="397">
        <f t="shared" ca="1" si="393"/>
        <v>0</v>
      </c>
      <c r="CU157" s="397">
        <f t="shared" ca="1" si="394"/>
        <v>0</v>
      </c>
      <c r="CV157" s="397">
        <f t="shared" ca="1" si="395"/>
        <v>0</v>
      </c>
      <c r="CW157" s="397">
        <f t="shared" ca="1" si="396"/>
        <v>0</v>
      </c>
      <c r="CX157" s="397">
        <f t="shared" ca="1" si="397"/>
        <v>0</v>
      </c>
      <c r="CY157" s="397">
        <f t="shared" ca="1" si="398"/>
        <v>0</v>
      </c>
      <c r="CZ157" s="397">
        <f t="shared" ca="1" si="399"/>
        <v>0</v>
      </c>
      <c r="DA157" s="397">
        <f t="shared" ca="1" si="400"/>
        <v>0</v>
      </c>
      <c r="DB157" s="397">
        <f t="shared" ca="1" si="401"/>
        <v>0</v>
      </c>
      <c r="DC157" s="397">
        <f t="shared" ca="1" si="402"/>
        <v>0</v>
      </c>
      <c r="DD157" s="397">
        <f t="shared" ca="1" si="403"/>
        <v>0</v>
      </c>
      <c r="DE157" s="397">
        <f t="shared" ca="1" si="404"/>
        <v>0</v>
      </c>
      <c r="DF157" s="397">
        <f t="shared" ca="1" si="405"/>
        <v>0</v>
      </c>
      <c r="DG157" s="397">
        <f t="shared" ca="1" si="406"/>
        <v>0</v>
      </c>
      <c r="DH157" s="397">
        <f t="shared" ca="1" si="407"/>
        <v>0</v>
      </c>
      <c r="DJ157" s="125" t="str">
        <f t="shared" ref="DJ157:DK157" si="426">DJ155</f>
        <v>NQ</v>
      </c>
      <c r="DK157" s="125" t="str">
        <f t="shared" si="426"/>
        <v>NZ</v>
      </c>
      <c r="DN157" s="84" t="s">
        <v>1173</v>
      </c>
      <c r="DR157" s="40" t="s">
        <v>1544</v>
      </c>
      <c r="DS157" s="11">
        <f t="shared" si="301"/>
        <v>1</v>
      </c>
      <c r="DT157" s="11">
        <f t="shared" si="302"/>
        <v>8</v>
      </c>
      <c r="DU157" s="41">
        <v>1</v>
      </c>
      <c r="DV157" s="40" t="s">
        <v>412</v>
      </c>
      <c r="DW157" s="11">
        <f t="shared" si="303"/>
        <v>2</v>
      </c>
      <c r="DX157" s="11">
        <f t="shared" si="304"/>
        <v>1001</v>
      </c>
      <c r="DY157" s="41">
        <v>2</v>
      </c>
    </row>
    <row r="158" spans="1:129" x14ac:dyDescent="0.25">
      <c r="A158" s="125">
        <v>155</v>
      </c>
      <c r="B158" s="125">
        <v>1</v>
      </c>
      <c r="C158" s="125">
        <v>6</v>
      </c>
      <c r="D158" s="125">
        <v>39</v>
      </c>
      <c r="E158" s="125" t="s">
        <v>1168</v>
      </c>
      <c r="F158" s="84" t="s">
        <v>1188</v>
      </c>
      <c r="G158" s="392" t="s">
        <v>1170</v>
      </c>
      <c r="H158" s="84" t="s">
        <v>1189</v>
      </c>
      <c r="I158" s="392" t="s">
        <v>1172</v>
      </c>
      <c r="K158" s="125">
        <v>61</v>
      </c>
      <c r="M158" s="397">
        <f t="shared" ca="1" si="308"/>
        <v>1</v>
      </c>
      <c r="N158" s="397" t="str">
        <f t="shared" ca="1" si="309"/>
        <v>1|8|30,1|2|100000</v>
      </c>
      <c r="O158" s="397">
        <f t="shared" ca="1" si="310"/>
        <v>0</v>
      </c>
      <c r="P158" s="397">
        <f t="shared" ca="1" si="311"/>
        <v>0</v>
      </c>
      <c r="Q158" s="397">
        <f t="shared" ca="1" si="312"/>
        <v>0</v>
      </c>
      <c r="R158" s="397">
        <f t="shared" ca="1" si="313"/>
        <v>0</v>
      </c>
      <c r="S158" s="397">
        <f t="shared" ca="1" si="314"/>
        <v>0</v>
      </c>
      <c r="T158" s="397">
        <f t="shared" ca="1" si="315"/>
        <v>0</v>
      </c>
      <c r="U158" s="397">
        <f t="shared" ca="1" si="316"/>
        <v>0</v>
      </c>
      <c r="V158" s="397">
        <f t="shared" ca="1" si="317"/>
        <v>0</v>
      </c>
      <c r="W158" s="397">
        <f t="shared" ca="1" si="318"/>
        <v>0</v>
      </c>
      <c r="X158" s="397">
        <f t="shared" ca="1" si="319"/>
        <v>0</v>
      </c>
      <c r="Y158" s="397">
        <f t="shared" ca="1" si="320"/>
        <v>0</v>
      </c>
      <c r="Z158" s="397">
        <f t="shared" ca="1" si="321"/>
        <v>0</v>
      </c>
      <c r="AA158" s="397">
        <f t="shared" ca="1" si="322"/>
        <v>0</v>
      </c>
      <c r="AB158" s="397">
        <f t="shared" ca="1" si="323"/>
        <v>0</v>
      </c>
      <c r="AC158" s="397">
        <f t="shared" ca="1" si="324"/>
        <v>0</v>
      </c>
      <c r="AD158" s="397">
        <f t="shared" ca="1" si="325"/>
        <v>0</v>
      </c>
      <c r="AE158" s="397">
        <f t="shared" ca="1" si="326"/>
        <v>0</v>
      </c>
      <c r="AF158" s="397">
        <f t="shared" ca="1" si="327"/>
        <v>0</v>
      </c>
      <c r="AG158" s="397">
        <f t="shared" ca="1" si="328"/>
        <v>0</v>
      </c>
      <c r="AH158" s="397">
        <f t="shared" ca="1" si="329"/>
        <v>0</v>
      </c>
      <c r="AI158" s="397">
        <f t="shared" ca="1" si="330"/>
        <v>0</v>
      </c>
      <c r="AJ158" s="397">
        <f t="shared" ca="1" si="331"/>
        <v>0</v>
      </c>
      <c r="AK158" s="397">
        <f t="shared" ca="1" si="332"/>
        <v>0</v>
      </c>
      <c r="AL158" s="397">
        <f t="shared" ca="1" si="333"/>
        <v>0</v>
      </c>
      <c r="AM158" s="397">
        <f t="shared" ca="1" si="334"/>
        <v>0</v>
      </c>
      <c r="AN158" s="397">
        <f t="shared" ca="1" si="335"/>
        <v>0</v>
      </c>
      <c r="AO158" s="397">
        <f t="shared" ca="1" si="336"/>
        <v>0</v>
      </c>
      <c r="AP158" s="397">
        <f t="shared" ca="1" si="337"/>
        <v>0</v>
      </c>
      <c r="AQ158" s="397">
        <f t="shared" ca="1" si="338"/>
        <v>0</v>
      </c>
      <c r="AR158" s="397">
        <f t="shared" ca="1" si="339"/>
        <v>0</v>
      </c>
      <c r="AS158" s="397">
        <f t="shared" ca="1" si="340"/>
        <v>0</v>
      </c>
      <c r="AT158" s="397">
        <f t="shared" ca="1" si="341"/>
        <v>0</v>
      </c>
      <c r="AU158" s="397">
        <f t="shared" ca="1" si="342"/>
        <v>0</v>
      </c>
      <c r="AV158" s="397">
        <f t="shared" ca="1" si="343"/>
        <v>0</v>
      </c>
      <c r="AW158" s="397">
        <f t="shared" ca="1" si="344"/>
        <v>0</v>
      </c>
      <c r="AX158" s="397">
        <f t="shared" ca="1" si="345"/>
        <v>0</v>
      </c>
      <c r="AY158" s="397">
        <f t="shared" ca="1" si="346"/>
        <v>0</v>
      </c>
      <c r="AZ158" s="397">
        <f t="shared" ca="1" si="347"/>
        <v>0</v>
      </c>
      <c r="BA158" s="397">
        <f t="shared" ca="1" si="348"/>
        <v>0</v>
      </c>
      <c r="BB158" s="397">
        <f t="shared" ca="1" si="349"/>
        <v>0</v>
      </c>
      <c r="BC158" s="397">
        <f t="shared" ca="1" si="350"/>
        <v>0</v>
      </c>
      <c r="BD158" s="397">
        <f t="shared" ca="1" si="351"/>
        <v>0</v>
      </c>
      <c r="BE158" s="397">
        <f t="shared" ca="1" si="352"/>
        <v>0</v>
      </c>
      <c r="BF158" s="397">
        <f t="shared" ca="1" si="353"/>
        <v>0</v>
      </c>
      <c r="BG158" s="397">
        <f t="shared" ca="1" si="354"/>
        <v>0</v>
      </c>
      <c r="BH158" s="397">
        <f t="shared" ca="1" si="355"/>
        <v>0</v>
      </c>
      <c r="BI158" s="397">
        <f t="shared" ca="1" si="356"/>
        <v>0</v>
      </c>
      <c r="BJ158" s="397">
        <f t="shared" ca="1" si="357"/>
        <v>0</v>
      </c>
      <c r="BK158" s="397">
        <f t="shared" ca="1" si="358"/>
        <v>0</v>
      </c>
      <c r="BL158" s="397">
        <f t="shared" ca="1" si="359"/>
        <v>0</v>
      </c>
      <c r="BM158" s="397">
        <f t="shared" ca="1" si="360"/>
        <v>0</v>
      </c>
      <c r="BN158" s="397">
        <f t="shared" ca="1" si="361"/>
        <v>0</v>
      </c>
      <c r="BO158" s="397">
        <f t="shared" ca="1" si="362"/>
        <v>0</v>
      </c>
      <c r="BP158" s="397">
        <f t="shared" ca="1" si="363"/>
        <v>0</v>
      </c>
      <c r="BQ158" s="397">
        <f t="shared" ca="1" si="364"/>
        <v>0</v>
      </c>
      <c r="BR158" s="397">
        <f t="shared" ca="1" si="365"/>
        <v>0</v>
      </c>
      <c r="BS158" s="397">
        <f t="shared" ca="1" si="366"/>
        <v>0</v>
      </c>
      <c r="BT158" s="397">
        <f t="shared" ca="1" si="367"/>
        <v>0</v>
      </c>
      <c r="BU158" s="397">
        <f t="shared" ca="1" si="368"/>
        <v>0</v>
      </c>
      <c r="BV158" s="397">
        <f t="shared" ca="1" si="369"/>
        <v>0</v>
      </c>
      <c r="BW158" s="397">
        <f t="shared" ca="1" si="370"/>
        <v>0</v>
      </c>
      <c r="BX158" s="397">
        <f t="shared" ca="1" si="371"/>
        <v>0</v>
      </c>
      <c r="BY158" s="397">
        <f t="shared" ca="1" si="372"/>
        <v>0</v>
      </c>
      <c r="BZ158" s="397">
        <f t="shared" ca="1" si="373"/>
        <v>0</v>
      </c>
      <c r="CA158" s="397">
        <f t="shared" ca="1" si="374"/>
        <v>0</v>
      </c>
      <c r="CB158" s="397">
        <f t="shared" ca="1" si="375"/>
        <v>0</v>
      </c>
      <c r="CC158" s="397">
        <f t="shared" ca="1" si="376"/>
        <v>0</v>
      </c>
      <c r="CD158" s="397">
        <f t="shared" ca="1" si="377"/>
        <v>0</v>
      </c>
      <c r="CE158" s="397">
        <f t="shared" ca="1" si="378"/>
        <v>0</v>
      </c>
      <c r="CF158" s="397">
        <f t="shared" ca="1" si="379"/>
        <v>0</v>
      </c>
      <c r="CG158" s="397">
        <f t="shared" ca="1" si="380"/>
        <v>0</v>
      </c>
      <c r="CH158" s="397">
        <f t="shared" ca="1" si="381"/>
        <v>0</v>
      </c>
      <c r="CI158" s="397">
        <f t="shared" ca="1" si="382"/>
        <v>0</v>
      </c>
      <c r="CJ158" s="397">
        <f t="shared" ca="1" si="383"/>
        <v>0</v>
      </c>
      <c r="CK158" s="397">
        <f t="shared" ca="1" si="384"/>
        <v>0</v>
      </c>
      <c r="CL158" s="397">
        <f t="shared" ca="1" si="385"/>
        <v>0</v>
      </c>
      <c r="CM158" s="397">
        <f t="shared" ca="1" si="386"/>
        <v>0</v>
      </c>
      <c r="CN158" s="397">
        <f t="shared" ca="1" si="387"/>
        <v>0</v>
      </c>
      <c r="CO158" s="397">
        <f t="shared" ca="1" si="388"/>
        <v>0</v>
      </c>
      <c r="CP158" s="397">
        <f t="shared" ca="1" si="389"/>
        <v>0</v>
      </c>
      <c r="CQ158" s="397">
        <f t="shared" ca="1" si="390"/>
        <v>0</v>
      </c>
      <c r="CR158" s="397">
        <f t="shared" ca="1" si="391"/>
        <v>0</v>
      </c>
      <c r="CS158" s="397">
        <f t="shared" ca="1" si="392"/>
        <v>0</v>
      </c>
      <c r="CT158" s="397">
        <f t="shared" ca="1" si="393"/>
        <v>0</v>
      </c>
      <c r="CU158" s="397">
        <f t="shared" ca="1" si="394"/>
        <v>0</v>
      </c>
      <c r="CV158" s="397">
        <f t="shared" ca="1" si="395"/>
        <v>0</v>
      </c>
      <c r="CW158" s="397">
        <f t="shared" ca="1" si="396"/>
        <v>0</v>
      </c>
      <c r="CX158" s="397">
        <f t="shared" ca="1" si="397"/>
        <v>0</v>
      </c>
      <c r="CY158" s="397">
        <f t="shared" ca="1" si="398"/>
        <v>0</v>
      </c>
      <c r="CZ158" s="397">
        <f t="shared" ca="1" si="399"/>
        <v>0</v>
      </c>
      <c r="DA158" s="397">
        <f t="shared" ca="1" si="400"/>
        <v>0</v>
      </c>
      <c r="DB158" s="397">
        <f t="shared" ca="1" si="401"/>
        <v>0</v>
      </c>
      <c r="DC158" s="397">
        <f t="shared" ca="1" si="402"/>
        <v>0</v>
      </c>
      <c r="DD158" s="397">
        <f t="shared" ca="1" si="403"/>
        <v>0</v>
      </c>
      <c r="DE158" s="397">
        <f t="shared" ca="1" si="404"/>
        <v>0</v>
      </c>
      <c r="DF158" s="397">
        <f t="shared" ca="1" si="405"/>
        <v>0</v>
      </c>
      <c r="DG158" s="397">
        <f t="shared" ca="1" si="406"/>
        <v>0</v>
      </c>
      <c r="DH158" s="397">
        <f t="shared" ca="1" si="407"/>
        <v>0</v>
      </c>
      <c r="DJ158" s="125" t="str">
        <f t="shared" ref="DJ158:DK158" si="427">DJ156</f>
        <v>NF</v>
      </c>
      <c r="DK158" s="125" t="str">
        <f t="shared" si="427"/>
        <v>NO</v>
      </c>
      <c r="DN158" s="84" t="s">
        <v>1173</v>
      </c>
      <c r="DR158" s="40" t="s">
        <v>1545</v>
      </c>
      <c r="DS158" s="11">
        <f t="shared" si="301"/>
        <v>1</v>
      </c>
      <c r="DT158" s="11">
        <f t="shared" si="302"/>
        <v>8</v>
      </c>
      <c r="DU158" s="41">
        <v>1</v>
      </c>
      <c r="DV158" s="40" t="s">
        <v>412</v>
      </c>
      <c r="DW158" s="11">
        <f t="shared" si="303"/>
        <v>2</v>
      </c>
      <c r="DX158" s="11">
        <f t="shared" si="304"/>
        <v>1001</v>
      </c>
      <c r="DY158" s="41">
        <v>2</v>
      </c>
    </row>
    <row r="159" spans="1:129" x14ac:dyDescent="0.25">
      <c r="A159" s="125">
        <v>156</v>
      </c>
      <c r="B159" s="125">
        <v>1</v>
      </c>
      <c r="C159" s="125">
        <v>6</v>
      </c>
      <c r="D159" s="125">
        <v>39</v>
      </c>
      <c r="E159" s="125" t="s">
        <v>1168</v>
      </c>
      <c r="F159" s="84" t="s">
        <v>1190</v>
      </c>
      <c r="G159" s="392" t="s">
        <v>1170</v>
      </c>
      <c r="H159" s="84" t="s">
        <v>1191</v>
      </c>
      <c r="I159" s="392" t="s">
        <v>1172</v>
      </c>
      <c r="K159" s="125">
        <v>73</v>
      </c>
      <c r="M159" s="397">
        <f t="shared" ca="1" si="308"/>
        <v>1</v>
      </c>
      <c r="N159" s="397" t="str">
        <f t="shared" ca="1" si="309"/>
        <v>1|8|30,1|1|10</v>
      </c>
      <c r="O159" s="397">
        <f t="shared" ca="1" si="310"/>
        <v>0</v>
      </c>
      <c r="P159" s="397">
        <f t="shared" ca="1" si="311"/>
        <v>0</v>
      </c>
      <c r="Q159" s="397">
        <f t="shared" ca="1" si="312"/>
        <v>0</v>
      </c>
      <c r="R159" s="397">
        <f t="shared" ca="1" si="313"/>
        <v>0</v>
      </c>
      <c r="S159" s="397">
        <f t="shared" ca="1" si="314"/>
        <v>0</v>
      </c>
      <c r="T159" s="397">
        <f t="shared" ca="1" si="315"/>
        <v>0</v>
      </c>
      <c r="U159" s="397">
        <f t="shared" ca="1" si="316"/>
        <v>0</v>
      </c>
      <c r="V159" s="397">
        <f t="shared" ca="1" si="317"/>
        <v>0</v>
      </c>
      <c r="W159" s="397">
        <f t="shared" ca="1" si="318"/>
        <v>0</v>
      </c>
      <c r="X159" s="397">
        <f t="shared" ca="1" si="319"/>
        <v>0</v>
      </c>
      <c r="Y159" s="397">
        <f t="shared" ca="1" si="320"/>
        <v>0</v>
      </c>
      <c r="Z159" s="397">
        <f t="shared" ca="1" si="321"/>
        <v>0</v>
      </c>
      <c r="AA159" s="397">
        <f t="shared" ca="1" si="322"/>
        <v>0</v>
      </c>
      <c r="AB159" s="397">
        <f t="shared" ca="1" si="323"/>
        <v>0</v>
      </c>
      <c r="AC159" s="397">
        <f t="shared" ca="1" si="324"/>
        <v>0</v>
      </c>
      <c r="AD159" s="397">
        <f t="shared" ca="1" si="325"/>
        <v>0</v>
      </c>
      <c r="AE159" s="397">
        <f t="shared" ca="1" si="326"/>
        <v>0</v>
      </c>
      <c r="AF159" s="397">
        <f t="shared" ca="1" si="327"/>
        <v>0</v>
      </c>
      <c r="AG159" s="397">
        <f t="shared" ca="1" si="328"/>
        <v>0</v>
      </c>
      <c r="AH159" s="397">
        <f t="shared" ca="1" si="329"/>
        <v>0</v>
      </c>
      <c r="AI159" s="397">
        <f t="shared" ca="1" si="330"/>
        <v>0</v>
      </c>
      <c r="AJ159" s="397">
        <f t="shared" ca="1" si="331"/>
        <v>0</v>
      </c>
      <c r="AK159" s="397">
        <f t="shared" ca="1" si="332"/>
        <v>0</v>
      </c>
      <c r="AL159" s="397">
        <f t="shared" ca="1" si="333"/>
        <v>0</v>
      </c>
      <c r="AM159" s="397">
        <f t="shared" ca="1" si="334"/>
        <v>0</v>
      </c>
      <c r="AN159" s="397">
        <f t="shared" ca="1" si="335"/>
        <v>0</v>
      </c>
      <c r="AO159" s="397">
        <f t="shared" ca="1" si="336"/>
        <v>0</v>
      </c>
      <c r="AP159" s="397">
        <f t="shared" ca="1" si="337"/>
        <v>0</v>
      </c>
      <c r="AQ159" s="397">
        <f t="shared" ca="1" si="338"/>
        <v>0</v>
      </c>
      <c r="AR159" s="397">
        <f t="shared" ca="1" si="339"/>
        <v>0</v>
      </c>
      <c r="AS159" s="397">
        <f t="shared" ca="1" si="340"/>
        <v>0</v>
      </c>
      <c r="AT159" s="397">
        <f t="shared" ca="1" si="341"/>
        <v>0</v>
      </c>
      <c r="AU159" s="397">
        <f t="shared" ca="1" si="342"/>
        <v>0</v>
      </c>
      <c r="AV159" s="397">
        <f t="shared" ca="1" si="343"/>
        <v>0</v>
      </c>
      <c r="AW159" s="397">
        <f t="shared" ca="1" si="344"/>
        <v>0</v>
      </c>
      <c r="AX159" s="397">
        <f t="shared" ca="1" si="345"/>
        <v>0</v>
      </c>
      <c r="AY159" s="397">
        <f t="shared" ca="1" si="346"/>
        <v>0</v>
      </c>
      <c r="AZ159" s="397">
        <f t="shared" ca="1" si="347"/>
        <v>0</v>
      </c>
      <c r="BA159" s="397">
        <f t="shared" ca="1" si="348"/>
        <v>0</v>
      </c>
      <c r="BB159" s="397">
        <f t="shared" ca="1" si="349"/>
        <v>0</v>
      </c>
      <c r="BC159" s="397">
        <f t="shared" ca="1" si="350"/>
        <v>0</v>
      </c>
      <c r="BD159" s="397">
        <f t="shared" ca="1" si="351"/>
        <v>0</v>
      </c>
      <c r="BE159" s="397">
        <f t="shared" ca="1" si="352"/>
        <v>0</v>
      </c>
      <c r="BF159" s="397">
        <f t="shared" ca="1" si="353"/>
        <v>0</v>
      </c>
      <c r="BG159" s="397">
        <f t="shared" ca="1" si="354"/>
        <v>0</v>
      </c>
      <c r="BH159" s="397">
        <f t="shared" ca="1" si="355"/>
        <v>0</v>
      </c>
      <c r="BI159" s="397">
        <f t="shared" ca="1" si="356"/>
        <v>0</v>
      </c>
      <c r="BJ159" s="397">
        <f t="shared" ca="1" si="357"/>
        <v>0</v>
      </c>
      <c r="BK159" s="397">
        <f t="shared" ca="1" si="358"/>
        <v>0</v>
      </c>
      <c r="BL159" s="397">
        <f t="shared" ca="1" si="359"/>
        <v>0</v>
      </c>
      <c r="BM159" s="397">
        <f t="shared" ca="1" si="360"/>
        <v>0</v>
      </c>
      <c r="BN159" s="397">
        <f t="shared" ca="1" si="361"/>
        <v>0</v>
      </c>
      <c r="BO159" s="397">
        <f t="shared" ca="1" si="362"/>
        <v>0</v>
      </c>
      <c r="BP159" s="397">
        <f t="shared" ca="1" si="363"/>
        <v>0</v>
      </c>
      <c r="BQ159" s="397">
        <f t="shared" ca="1" si="364"/>
        <v>0</v>
      </c>
      <c r="BR159" s="397">
        <f t="shared" ca="1" si="365"/>
        <v>0</v>
      </c>
      <c r="BS159" s="397">
        <f t="shared" ca="1" si="366"/>
        <v>0</v>
      </c>
      <c r="BT159" s="397">
        <f t="shared" ca="1" si="367"/>
        <v>0</v>
      </c>
      <c r="BU159" s="397">
        <f t="shared" ca="1" si="368"/>
        <v>0</v>
      </c>
      <c r="BV159" s="397">
        <f t="shared" ca="1" si="369"/>
        <v>0</v>
      </c>
      <c r="BW159" s="397">
        <f t="shared" ca="1" si="370"/>
        <v>0</v>
      </c>
      <c r="BX159" s="397">
        <f t="shared" ca="1" si="371"/>
        <v>0</v>
      </c>
      <c r="BY159" s="397">
        <f t="shared" ca="1" si="372"/>
        <v>0</v>
      </c>
      <c r="BZ159" s="397">
        <f t="shared" ca="1" si="373"/>
        <v>0</v>
      </c>
      <c r="CA159" s="397">
        <f t="shared" ca="1" si="374"/>
        <v>0</v>
      </c>
      <c r="CB159" s="397">
        <f t="shared" ca="1" si="375"/>
        <v>0</v>
      </c>
      <c r="CC159" s="397">
        <f t="shared" ca="1" si="376"/>
        <v>0</v>
      </c>
      <c r="CD159" s="397">
        <f t="shared" ca="1" si="377"/>
        <v>0</v>
      </c>
      <c r="CE159" s="397">
        <f t="shared" ca="1" si="378"/>
        <v>0</v>
      </c>
      <c r="CF159" s="397">
        <f t="shared" ca="1" si="379"/>
        <v>0</v>
      </c>
      <c r="CG159" s="397">
        <f t="shared" ca="1" si="380"/>
        <v>0</v>
      </c>
      <c r="CH159" s="397">
        <f t="shared" ca="1" si="381"/>
        <v>0</v>
      </c>
      <c r="CI159" s="397">
        <f t="shared" ca="1" si="382"/>
        <v>0</v>
      </c>
      <c r="CJ159" s="397">
        <f t="shared" ca="1" si="383"/>
        <v>0</v>
      </c>
      <c r="CK159" s="397">
        <f t="shared" ca="1" si="384"/>
        <v>0</v>
      </c>
      <c r="CL159" s="397">
        <f t="shared" ca="1" si="385"/>
        <v>0</v>
      </c>
      <c r="CM159" s="397">
        <f t="shared" ca="1" si="386"/>
        <v>0</v>
      </c>
      <c r="CN159" s="397">
        <f t="shared" ca="1" si="387"/>
        <v>0</v>
      </c>
      <c r="CO159" s="397">
        <f t="shared" ca="1" si="388"/>
        <v>0</v>
      </c>
      <c r="CP159" s="397">
        <f t="shared" ca="1" si="389"/>
        <v>0</v>
      </c>
      <c r="CQ159" s="397">
        <f t="shared" ca="1" si="390"/>
        <v>0</v>
      </c>
      <c r="CR159" s="397">
        <f t="shared" ca="1" si="391"/>
        <v>0</v>
      </c>
      <c r="CS159" s="397">
        <f t="shared" ca="1" si="392"/>
        <v>0</v>
      </c>
      <c r="CT159" s="397">
        <f t="shared" ca="1" si="393"/>
        <v>0</v>
      </c>
      <c r="CU159" s="397">
        <f t="shared" ca="1" si="394"/>
        <v>0</v>
      </c>
      <c r="CV159" s="397">
        <f t="shared" ca="1" si="395"/>
        <v>0</v>
      </c>
      <c r="CW159" s="397">
        <f t="shared" ca="1" si="396"/>
        <v>0</v>
      </c>
      <c r="CX159" s="397">
        <f t="shared" ca="1" si="397"/>
        <v>0</v>
      </c>
      <c r="CY159" s="397">
        <f t="shared" ca="1" si="398"/>
        <v>0</v>
      </c>
      <c r="CZ159" s="397">
        <f t="shared" ca="1" si="399"/>
        <v>0</v>
      </c>
      <c r="DA159" s="397">
        <f t="shared" ca="1" si="400"/>
        <v>0</v>
      </c>
      <c r="DB159" s="397">
        <f t="shared" ca="1" si="401"/>
        <v>0</v>
      </c>
      <c r="DC159" s="397">
        <f t="shared" ca="1" si="402"/>
        <v>0</v>
      </c>
      <c r="DD159" s="397">
        <f t="shared" ca="1" si="403"/>
        <v>0</v>
      </c>
      <c r="DE159" s="397">
        <f t="shared" ca="1" si="404"/>
        <v>0</v>
      </c>
      <c r="DF159" s="397">
        <f t="shared" ca="1" si="405"/>
        <v>0</v>
      </c>
      <c r="DG159" s="397">
        <f t="shared" ca="1" si="406"/>
        <v>0</v>
      </c>
      <c r="DH159" s="397">
        <f t="shared" ca="1" si="407"/>
        <v>0</v>
      </c>
      <c r="DJ159" s="125" t="str">
        <f t="shared" ref="DJ159:DK159" si="428">DJ157</f>
        <v>NQ</v>
      </c>
      <c r="DK159" s="125" t="str">
        <f t="shared" si="428"/>
        <v>NZ</v>
      </c>
      <c r="DN159" s="84" t="s">
        <v>1173</v>
      </c>
      <c r="DR159" s="40" t="s">
        <v>1543</v>
      </c>
      <c r="DS159" s="11">
        <f t="shared" si="301"/>
        <v>1</v>
      </c>
      <c r="DT159" s="11">
        <f t="shared" si="302"/>
        <v>8</v>
      </c>
      <c r="DU159" s="41">
        <v>1</v>
      </c>
      <c r="DV159" s="40" t="s">
        <v>412</v>
      </c>
      <c r="DW159" s="11">
        <f t="shared" si="303"/>
        <v>2</v>
      </c>
      <c r="DX159" s="11">
        <f t="shared" si="304"/>
        <v>1001</v>
      </c>
      <c r="DY159" s="41">
        <v>2</v>
      </c>
    </row>
    <row r="160" spans="1:129" x14ac:dyDescent="0.25">
      <c r="A160" s="125">
        <v>157</v>
      </c>
      <c r="B160" s="125">
        <v>1</v>
      </c>
      <c r="C160" s="125">
        <v>6</v>
      </c>
      <c r="D160" s="125">
        <v>39</v>
      </c>
      <c r="E160" s="125" t="s">
        <v>1168</v>
      </c>
      <c r="F160" s="84" t="s">
        <v>1192</v>
      </c>
      <c r="G160" s="392" t="s">
        <v>1170</v>
      </c>
      <c r="H160" s="84" t="s">
        <v>1193</v>
      </c>
      <c r="I160" s="392" t="s">
        <v>1172</v>
      </c>
      <c r="K160" s="130">
        <v>58</v>
      </c>
      <c r="M160" s="397">
        <f t="shared" ca="1" si="308"/>
        <v>1</v>
      </c>
      <c r="N160" s="397" t="str">
        <f t="shared" ca="1" si="309"/>
        <v>1|8|30,1|2|100000</v>
      </c>
      <c r="O160" s="397">
        <f t="shared" ca="1" si="310"/>
        <v>0</v>
      </c>
      <c r="P160" s="397">
        <f t="shared" ca="1" si="311"/>
        <v>0</v>
      </c>
      <c r="Q160" s="397">
        <f t="shared" ca="1" si="312"/>
        <v>0</v>
      </c>
      <c r="R160" s="397">
        <f t="shared" ca="1" si="313"/>
        <v>0</v>
      </c>
      <c r="S160" s="397">
        <f t="shared" ca="1" si="314"/>
        <v>0</v>
      </c>
      <c r="T160" s="397">
        <f t="shared" ca="1" si="315"/>
        <v>0</v>
      </c>
      <c r="U160" s="397">
        <f t="shared" ca="1" si="316"/>
        <v>0</v>
      </c>
      <c r="V160" s="397">
        <f t="shared" ca="1" si="317"/>
        <v>0</v>
      </c>
      <c r="W160" s="397">
        <f t="shared" ca="1" si="318"/>
        <v>0</v>
      </c>
      <c r="X160" s="397">
        <f t="shared" ca="1" si="319"/>
        <v>0</v>
      </c>
      <c r="Y160" s="397">
        <f t="shared" ca="1" si="320"/>
        <v>0</v>
      </c>
      <c r="Z160" s="397">
        <f t="shared" ca="1" si="321"/>
        <v>0</v>
      </c>
      <c r="AA160" s="397">
        <f t="shared" ca="1" si="322"/>
        <v>0</v>
      </c>
      <c r="AB160" s="397">
        <f t="shared" ca="1" si="323"/>
        <v>0</v>
      </c>
      <c r="AC160" s="397">
        <f t="shared" ca="1" si="324"/>
        <v>0</v>
      </c>
      <c r="AD160" s="397">
        <f t="shared" ca="1" si="325"/>
        <v>0</v>
      </c>
      <c r="AE160" s="397">
        <f t="shared" ca="1" si="326"/>
        <v>0</v>
      </c>
      <c r="AF160" s="397">
        <f t="shared" ca="1" si="327"/>
        <v>0</v>
      </c>
      <c r="AG160" s="397">
        <f t="shared" ca="1" si="328"/>
        <v>0</v>
      </c>
      <c r="AH160" s="397">
        <f t="shared" ca="1" si="329"/>
        <v>0</v>
      </c>
      <c r="AI160" s="397">
        <f t="shared" ca="1" si="330"/>
        <v>0</v>
      </c>
      <c r="AJ160" s="397">
        <f t="shared" ca="1" si="331"/>
        <v>0</v>
      </c>
      <c r="AK160" s="397">
        <f t="shared" ca="1" si="332"/>
        <v>0</v>
      </c>
      <c r="AL160" s="397">
        <f t="shared" ca="1" si="333"/>
        <v>0</v>
      </c>
      <c r="AM160" s="397">
        <f t="shared" ca="1" si="334"/>
        <v>0</v>
      </c>
      <c r="AN160" s="397">
        <f t="shared" ca="1" si="335"/>
        <v>0</v>
      </c>
      <c r="AO160" s="397">
        <f t="shared" ca="1" si="336"/>
        <v>0</v>
      </c>
      <c r="AP160" s="397">
        <f t="shared" ca="1" si="337"/>
        <v>0</v>
      </c>
      <c r="AQ160" s="397">
        <f t="shared" ca="1" si="338"/>
        <v>0</v>
      </c>
      <c r="AR160" s="397">
        <f t="shared" ca="1" si="339"/>
        <v>0</v>
      </c>
      <c r="AS160" s="397">
        <f t="shared" ca="1" si="340"/>
        <v>0</v>
      </c>
      <c r="AT160" s="397">
        <f t="shared" ca="1" si="341"/>
        <v>0</v>
      </c>
      <c r="AU160" s="397">
        <f t="shared" ca="1" si="342"/>
        <v>0</v>
      </c>
      <c r="AV160" s="397">
        <f t="shared" ca="1" si="343"/>
        <v>0</v>
      </c>
      <c r="AW160" s="397">
        <f t="shared" ca="1" si="344"/>
        <v>0</v>
      </c>
      <c r="AX160" s="397">
        <f t="shared" ca="1" si="345"/>
        <v>0</v>
      </c>
      <c r="AY160" s="397">
        <f t="shared" ca="1" si="346"/>
        <v>0</v>
      </c>
      <c r="AZ160" s="397">
        <f t="shared" ca="1" si="347"/>
        <v>0</v>
      </c>
      <c r="BA160" s="397">
        <f t="shared" ca="1" si="348"/>
        <v>0</v>
      </c>
      <c r="BB160" s="397">
        <f t="shared" ca="1" si="349"/>
        <v>0</v>
      </c>
      <c r="BC160" s="397">
        <f t="shared" ca="1" si="350"/>
        <v>0</v>
      </c>
      <c r="BD160" s="397">
        <f t="shared" ca="1" si="351"/>
        <v>0</v>
      </c>
      <c r="BE160" s="397">
        <f t="shared" ca="1" si="352"/>
        <v>0</v>
      </c>
      <c r="BF160" s="397">
        <f t="shared" ca="1" si="353"/>
        <v>0</v>
      </c>
      <c r="BG160" s="397">
        <f t="shared" ca="1" si="354"/>
        <v>0</v>
      </c>
      <c r="BH160" s="397">
        <f t="shared" ca="1" si="355"/>
        <v>0</v>
      </c>
      <c r="BI160" s="397">
        <f t="shared" ca="1" si="356"/>
        <v>0</v>
      </c>
      <c r="BJ160" s="397">
        <f t="shared" ca="1" si="357"/>
        <v>0</v>
      </c>
      <c r="BK160" s="397">
        <f t="shared" ca="1" si="358"/>
        <v>0</v>
      </c>
      <c r="BL160" s="397">
        <f t="shared" ca="1" si="359"/>
        <v>0</v>
      </c>
      <c r="BM160" s="397">
        <f t="shared" ca="1" si="360"/>
        <v>0</v>
      </c>
      <c r="BN160" s="397">
        <f t="shared" ca="1" si="361"/>
        <v>0</v>
      </c>
      <c r="BO160" s="397">
        <f t="shared" ca="1" si="362"/>
        <v>0</v>
      </c>
      <c r="BP160" s="397">
        <f t="shared" ca="1" si="363"/>
        <v>0</v>
      </c>
      <c r="BQ160" s="397">
        <f t="shared" ca="1" si="364"/>
        <v>0</v>
      </c>
      <c r="BR160" s="397">
        <f t="shared" ca="1" si="365"/>
        <v>0</v>
      </c>
      <c r="BS160" s="397">
        <f t="shared" ca="1" si="366"/>
        <v>0</v>
      </c>
      <c r="BT160" s="397">
        <f t="shared" ca="1" si="367"/>
        <v>0</v>
      </c>
      <c r="BU160" s="397">
        <f t="shared" ca="1" si="368"/>
        <v>0</v>
      </c>
      <c r="BV160" s="397">
        <f t="shared" ca="1" si="369"/>
        <v>0</v>
      </c>
      <c r="BW160" s="397">
        <f t="shared" ca="1" si="370"/>
        <v>0</v>
      </c>
      <c r="BX160" s="397">
        <f t="shared" ca="1" si="371"/>
        <v>0</v>
      </c>
      <c r="BY160" s="397">
        <f t="shared" ca="1" si="372"/>
        <v>0</v>
      </c>
      <c r="BZ160" s="397">
        <f t="shared" ca="1" si="373"/>
        <v>0</v>
      </c>
      <c r="CA160" s="397">
        <f t="shared" ca="1" si="374"/>
        <v>0</v>
      </c>
      <c r="CB160" s="397">
        <f t="shared" ca="1" si="375"/>
        <v>0</v>
      </c>
      <c r="CC160" s="397">
        <f t="shared" ca="1" si="376"/>
        <v>0</v>
      </c>
      <c r="CD160" s="397">
        <f t="shared" ca="1" si="377"/>
        <v>0</v>
      </c>
      <c r="CE160" s="397">
        <f t="shared" ca="1" si="378"/>
        <v>0</v>
      </c>
      <c r="CF160" s="397">
        <f t="shared" ca="1" si="379"/>
        <v>0</v>
      </c>
      <c r="CG160" s="397">
        <f t="shared" ca="1" si="380"/>
        <v>0</v>
      </c>
      <c r="CH160" s="397">
        <f t="shared" ca="1" si="381"/>
        <v>0</v>
      </c>
      <c r="CI160" s="397">
        <f t="shared" ca="1" si="382"/>
        <v>0</v>
      </c>
      <c r="CJ160" s="397">
        <f t="shared" ca="1" si="383"/>
        <v>0</v>
      </c>
      <c r="CK160" s="397">
        <f t="shared" ca="1" si="384"/>
        <v>0</v>
      </c>
      <c r="CL160" s="397">
        <f t="shared" ca="1" si="385"/>
        <v>0</v>
      </c>
      <c r="CM160" s="397">
        <f t="shared" ca="1" si="386"/>
        <v>0</v>
      </c>
      <c r="CN160" s="397">
        <f t="shared" ca="1" si="387"/>
        <v>0</v>
      </c>
      <c r="CO160" s="397">
        <f t="shared" ca="1" si="388"/>
        <v>0</v>
      </c>
      <c r="CP160" s="397">
        <f t="shared" ca="1" si="389"/>
        <v>0</v>
      </c>
      <c r="CQ160" s="397">
        <f t="shared" ca="1" si="390"/>
        <v>0</v>
      </c>
      <c r="CR160" s="397">
        <f t="shared" ca="1" si="391"/>
        <v>0</v>
      </c>
      <c r="CS160" s="397">
        <f t="shared" ca="1" si="392"/>
        <v>0</v>
      </c>
      <c r="CT160" s="397">
        <f t="shared" ca="1" si="393"/>
        <v>0</v>
      </c>
      <c r="CU160" s="397">
        <f t="shared" ca="1" si="394"/>
        <v>0</v>
      </c>
      <c r="CV160" s="397">
        <f t="shared" ca="1" si="395"/>
        <v>0</v>
      </c>
      <c r="CW160" s="397">
        <f t="shared" ca="1" si="396"/>
        <v>0</v>
      </c>
      <c r="CX160" s="397">
        <f t="shared" ca="1" si="397"/>
        <v>0</v>
      </c>
      <c r="CY160" s="397">
        <f t="shared" ca="1" si="398"/>
        <v>0</v>
      </c>
      <c r="CZ160" s="397">
        <f t="shared" ca="1" si="399"/>
        <v>0</v>
      </c>
      <c r="DA160" s="397">
        <f t="shared" ca="1" si="400"/>
        <v>0</v>
      </c>
      <c r="DB160" s="397">
        <f t="shared" ca="1" si="401"/>
        <v>0</v>
      </c>
      <c r="DC160" s="397">
        <f t="shared" ca="1" si="402"/>
        <v>0</v>
      </c>
      <c r="DD160" s="397">
        <f t="shared" ca="1" si="403"/>
        <v>0</v>
      </c>
      <c r="DE160" s="397">
        <f t="shared" ca="1" si="404"/>
        <v>0</v>
      </c>
      <c r="DF160" s="397">
        <f t="shared" ca="1" si="405"/>
        <v>0</v>
      </c>
      <c r="DG160" s="397">
        <f t="shared" ca="1" si="406"/>
        <v>0</v>
      </c>
      <c r="DH160" s="397">
        <f t="shared" ca="1" si="407"/>
        <v>0</v>
      </c>
      <c r="DJ160" s="125" t="str">
        <f t="shared" ref="DJ160:DK160" si="429">DJ158</f>
        <v>NF</v>
      </c>
      <c r="DK160" s="125" t="str">
        <f t="shared" si="429"/>
        <v>NO</v>
      </c>
      <c r="DN160" s="84" t="s">
        <v>1173</v>
      </c>
      <c r="DR160" s="40" t="s">
        <v>1544</v>
      </c>
      <c r="DS160" s="11">
        <f t="shared" si="301"/>
        <v>1</v>
      </c>
      <c r="DT160" s="11">
        <f t="shared" si="302"/>
        <v>8</v>
      </c>
      <c r="DU160" s="41">
        <v>1</v>
      </c>
      <c r="DV160" s="40" t="s">
        <v>412</v>
      </c>
      <c r="DW160" s="11">
        <f t="shared" si="303"/>
        <v>2</v>
      </c>
      <c r="DX160" s="11">
        <f t="shared" si="304"/>
        <v>1001</v>
      </c>
      <c r="DY160" s="41">
        <v>2</v>
      </c>
    </row>
    <row r="161" spans="1:129" x14ac:dyDescent="0.25">
      <c r="A161" s="125">
        <v>158</v>
      </c>
      <c r="B161" s="125">
        <v>1</v>
      </c>
      <c r="C161" s="125">
        <v>6</v>
      </c>
      <c r="D161" s="125">
        <v>39</v>
      </c>
      <c r="E161" s="125" t="s">
        <v>1168</v>
      </c>
      <c r="F161" s="84" t="s">
        <v>1194</v>
      </c>
      <c r="G161" s="392" t="s">
        <v>1170</v>
      </c>
      <c r="H161" s="84" t="s">
        <v>1195</v>
      </c>
      <c r="I161" s="392" t="s">
        <v>1172</v>
      </c>
      <c r="K161" s="130">
        <v>64</v>
      </c>
      <c r="M161" s="397">
        <f t="shared" ca="1" si="308"/>
        <v>1</v>
      </c>
      <c r="N161" s="397" t="str">
        <f t="shared" ca="1" si="309"/>
        <v>1|8|30,1|1|10</v>
      </c>
      <c r="O161" s="397">
        <f t="shared" ca="1" si="310"/>
        <v>0</v>
      </c>
      <c r="P161" s="397">
        <f t="shared" ca="1" si="311"/>
        <v>0</v>
      </c>
      <c r="Q161" s="397">
        <f t="shared" ca="1" si="312"/>
        <v>0</v>
      </c>
      <c r="R161" s="397">
        <f t="shared" ca="1" si="313"/>
        <v>0</v>
      </c>
      <c r="S161" s="397">
        <f t="shared" ca="1" si="314"/>
        <v>0</v>
      </c>
      <c r="T161" s="397">
        <f t="shared" ca="1" si="315"/>
        <v>0</v>
      </c>
      <c r="U161" s="397">
        <f t="shared" ca="1" si="316"/>
        <v>0</v>
      </c>
      <c r="V161" s="397">
        <f t="shared" ca="1" si="317"/>
        <v>0</v>
      </c>
      <c r="W161" s="397">
        <f t="shared" ca="1" si="318"/>
        <v>0</v>
      </c>
      <c r="X161" s="397">
        <f t="shared" ca="1" si="319"/>
        <v>0</v>
      </c>
      <c r="Y161" s="397">
        <f t="shared" ca="1" si="320"/>
        <v>0</v>
      </c>
      <c r="Z161" s="397">
        <f t="shared" ca="1" si="321"/>
        <v>0</v>
      </c>
      <c r="AA161" s="397">
        <f t="shared" ca="1" si="322"/>
        <v>0</v>
      </c>
      <c r="AB161" s="397">
        <f t="shared" ca="1" si="323"/>
        <v>0</v>
      </c>
      <c r="AC161" s="397">
        <f t="shared" ca="1" si="324"/>
        <v>0</v>
      </c>
      <c r="AD161" s="397">
        <f t="shared" ca="1" si="325"/>
        <v>0</v>
      </c>
      <c r="AE161" s="397">
        <f t="shared" ca="1" si="326"/>
        <v>0</v>
      </c>
      <c r="AF161" s="397">
        <f t="shared" ca="1" si="327"/>
        <v>0</v>
      </c>
      <c r="AG161" s="397">
        <f t="shared" ca="1" si="328"/>
        <v>0</v>
      </c>
      <c r="AH161" s="397">
        <f t="shared" ca="1" si="329"/>
        <v>0</v>
      </c>
      <c r="AI161" s="397">
        <f t="shared" ca="1" si="330"/>
        <v>0</v>
      </c>
      <c r="AJ161" s="397">
        <f t="shared" ca="1" si="331"/>
        <v>0</v>
      </c>
      <c r="AK161" s="397">
        <f t="shared" ca="1" si="332"/>
        <v>0</v>
      </c>
      <c r="AL161" s="397">
        <f t="shared" ca="1" si="333"/>
        <v>0</v>
      </c>
      <c r="AM161" s="397">
        <f t="shared" ca="1" si="334"/>
        <v>0</v>
      </c>
      <c r="AN161" s="397">
        <f t="shared" ca="1" si="335"/>
        <v>0</v>
      </c>
      <c r="AO161" s="397">
        <f t="shared" ca="1" si="336"/>
        <v>0</v>
      </c>
      <c r="AP161" s="397">
        <f t="shared" ca="1" si="337"/>
        <v>0</v>
      </c>
      <c r="AQ161" s="397">
        <f t="shared" ca="1" si="338"/>
        <v>0</v>
      </c>
      <c r="AR161" s="397">
        <f t="shared" ca="1" si="339"/>
        <v>0</v>
      </c>
      <c r="AS161" s="397">
        <f t="shared" ca="1" si="340"/>
        <v>0</v>
      </c>
      <c r="AT161" s="397">
        <f t="shared" ca="1" si="341"/>
        <v>0</v>
      </c>
      <c r="AU161" s="397">
        <f t="shared" ca="1" si="342"/>
        <v>0</v>
      </c>
      <c r="AV161" s="397">
        <f t="shared" ca="1" si="343"/>
        <v>0</v>
      </c>
      <c r="AW161" s="397">
        <f t="shared" ca="1" si="344"/>
        <v>0</v>
      </c>
      <c r="AX161" s="397">
        <f t="shared" ca="1" si="345"/>
        <v>0</v>
      </c>
      <c r="AY161" s="397">
        <f t="shared" ca="1" si="346"/>
        <v>0</v>
      </c>
      <c r="AZ161" s="397">
        <f t="shared" ca="1" si="347"/>
        <v>0</v>
      </c>
      <c r="BA161" s="397">
        <f t="shared" ca="1" si="348"/>
        <v>0</v>
      </c>
      <c r="BB161" s="397">
        <f t="shared" ca="1" si="349"/>
        <v>0</v>
      </c>
      <c r="BC161" s="397">
        <f t="shared" ca="1" si="350"/>
        <v>0</v>
      </c>
      <c r="BD161" s="397">
        <f t="shared" ca="1" si="351"/>
        <v>0</v>
      </c>
      <c r="BE161" s="397">
        <f t="shared" ca="1" si="352"/>
        <v>0</v>
      </c>
      <c r="BF161" s="397">
        <f t="shared" ca="1" si="353"/>
        <v>0</v>
      </c>
      <c r="BG161" s="397">
        <f t="shared" ca="1" si="354"/>
        <v>0</v>
      </c>
      <c r="BH161" s="397">
        <f t="shared" ca="1" si="355"/>
        <v>0</v>
      </c>
      <c r="BI161" s="397">
        <f t="shared" ca="1" si="356"/>
        <v>0</v>
      </c>
      <c r="BJ161" s="397">
        <f t="shared" ca="1" si="357"/>
        <v>0</v>
      </c>
      <c r="BK161" s="397">
        <f t="shared" ca="1" si="358"/>
        <v>0</v>
      </c>
      <c r="BL161" s="397">
        <f t="shared" ca="1" si="359"/>
        <v>0</v>
      </c>
      <c r="BM161" s="397">
        <f t="shared" ca="1" si="360"/>
        <v>0</v>
      </c>
      <c r="BN161" s="397">
        <f t="shared" ca="1" si="361"/>
        <v>0</v>
      </c>
      <c r="BO161" s="397">
        <f t="shared" ca="1" si="362"/>
        <v>0</v>
      </c>
      <c r="BP161" s="397">
        <f t="shared" ca="1" si="363"/>
        <v>0</v>
      </c>
      <c r="BQ161" s="397">
        <f t="shared" ca="1" si="364"/>
        <v>0</v>
      </c>
      <c r="BR161" s="397">
        <f t="shared" ca="1" si="365"/>
        <v>0</v>
      </c>
      <c r="BS161" s="397">
        <f t="shared" ca="1" si="366"/>
        <v>0</v>
      </c>
      <c r="BT161" s="397">
        <f t="shared" ca="1" si="367"/>
        <v>0</v>
      </c>
      <c r="BU161" s="397">
        <f t="shared" ca="1" si="368"/>
        <v>0</v>
      </c>
      <c r="BV161" s="397">
        <f t="shared" ca="1" si="369"/>
        <v>0</v>
      </c>
      <c r="BW161" s="397">
        <f t="shared" ca="1" si="370"/>
        <v>0</v>
      </c>
      <c r="BX161" s="397">
        <f t="shared" ca="1" si="371"/>
        <v>0</v>
      </c>
      <c r="BY161" s="397">
        <f t="shared" ca="1" si="372"/>
        <v>0</v>
      </c>
      <c r="BZ161" s="397">
        <f t="shared" ca="1" si="373"/>
        <v>0</v>
      </c>
      <c r="CA161" s="397">
        <f t="shared" ca="1" si="374"/>
        <v>0</v>
      </c>
      <c r="CB161" s="397">
        <f t="shared" ca="1" si="375"/>
        <v>0</v>
      </c>
      <c r="CC161" s="397">
        <f t="shared" ca="1" si="376"/>
        <v>0</v>
      </c>
      <c r="CD161" s="397">
        <f t="shared" ca="1" si="377"/>
        <v>0</v>
      </c>
      <c r="CE161" s="397">
        <f t="shared" ca="1" si="378"/>
        <v>0</v>
      </c>
      <c r="CF161" s="397">
        <f t="shared" ca="1" si="379"/>
        <v>0</v>
      </c>
      <c r="CG161" s="397">
        <f t="shared" ca="1" si="380"/>
        <v>0</v>
      </c>
      <c r="CH161" s="397">
        <f t="shared" ca="1" si="381"/>
        <v>0</v>
      </c>
      <c r="CI161" s="397">
        <f t="shared" ca="1" si="382"/>
        <v>0</v>
      </c>
      <c r="CJ161" s="397">
        <f t="shared" ca="1" si="383"/>
        <v>0</v>
      </c>
      <c r="CK161" s="397">
        <f t="shared" ca="1" si="384"/>
        <v>0</v>
      </c>
      <c r="CL161" s="397">
        <f t="shared" ca="1" si="385"/>
        <v>0</v>
      </c>
      <c r="CM161" s="397">
        <f t="shared" ca="1" si="386"/>
        <v>0</v>
      </c>
      <c r="CN161" s="397">
        <f t="shared" ca="1" si="387"/>
        <v>0</v>
      </c>
      <c r="CO161" s="397">
        <f t="shared" ca="1" si="388"/>
        <v>0</v>
      </c>
      <c r="CP161" s="397">
        <f t="shared" ca="1" si="389"/>
        <v>0</v>
      </c>
      <c r="CQ161" s="397">
        <f t="shared" ca="1" si="390"/>
        <v>0</v>
      </c>
      <c r="CR161" s="397">
        <f t="shared" ca="1" si="391"/>
        <v>0</v>
      </c>
      <c r="CS161" s="397">
        <f t="shared" ca="1" si="392"/>
        <v>0</v>
      </c>
      <c r="CT161" s="397">
        <f t="shared" ca="1" si="393"/>
        <v>0</v>
      </c>
      <c r="CU161" s="397">
        <f t="shared" ca="1" si="394"/>
        <v>0</v>
      </c>
      <c r="CV161" s="397">
        <f t="shared" ca="1" si="395"/>
        <v>0</v>
      </c>
      <c r="CW161" s="397">
        <f t="shared" ca="1" si="396"/>
        <v>0</v>
      </c>
      <c r="CX161" s="397">
        <f t="shared" ca="1" si="397"/>
        <v>0</v>
      </c>
      <c r="CY161" s="397">
        <f t="shared" ca="1" si="398"/>
        <v>0</v>
      </c>
      <c r="CZ161" s="397">
        <f t="shared" ca="1" si="399"/>
        <v>0</v>
      </c>
      <c r="DA161" s="397">
        <f t="shared" ca="1" si="400"/>
        <v>0</v>
      </c>
      <c r="DB161" s="397">
        <f t="shared" ca="1" si="401"/>
        <v>0</v>
      </c>
      <c r="DC161" s="397">
        <f t="shared" ca="1" si="402"/>
        <v>0</v>
      </c>
      <c r="DD161" s="397">
        <f t="shared" ca="1" si="403"/>
        <v>0</v>
      </c>
      <c r="DE161" s="397">
        <f t="shared" ca="1" si="404"/>
        <v>0</v>
      </c>
      <c r="DF161" s="397">
        <f t="shared" ca="1" si="405"/>
        <v>0</v>
      </c>
      <c r="DG161" s="397">
        <f t="shared" ca="1" si="406"/>
        <v>0</v>
      </c>
      <c r="DH161" s="397">
        <f t="shared" ca="1" si="407"/>
        <v>0</v>
      </c>
      <c r="DJ161" s="125" t="str">
        <f t="shared" ref="DJ161:DK161" si="430">DJ159</f>
        <v>NQ</v>
      </c>
      <c r="DK161" s="125" t="str">
        <f t="shared" si="430"/>
        <v>NZ</v>
      </c>
      <c r="DN161" s="84" t="s">
        <v>1173</v>
      </c>
      <c r="DR161" s="40" t="s">
        <v>1545</v>
      </c>
      <c r="DS161" s="11">
        <f t="shared" si="301"/>
        <v>1</v>
      </c>
      <c r="DT161" s="11">
        <f t="shared" si="302"/>
        <v>8</v>
      </c>
      <c r="DU161" s="41">
        <v>1</v>
      </c>
      <c r="DV161" s="40" t="s">
        <v>412</v>
      </c>
      <c r="DW161" s="11">
        <f t="shared" si="303"/>
        <v>2</v>
      </c>
      <c r="DX161" s="11">
        <f t="shared" si="304"/>
        <v>1001</v>
      </c>
      <c r="DY161" s="41">
        <v>2</v>
      </c>
    </row>
    <row r="162" spans="1:129" x14ac:dyDescent="0.25">
      <c r="A162" s="125">
        <v>159</v>
      </c>
      <c r="B162" s="125">
        <v>1</v>
      </c>
      <c r="C162" s="125">
        <v>6</v>
      </c>
      <c r="D162" s="125">
        <v>39</v>
      </c>
      <c r="E162" s="125" t="s">
        <v>1168</v>
      </c>
      <c r="F162" s="84" t="s">
        <v>1196</v>
      </c>
      <c r="G162" s="392" t="s">
        <v>1170</v>
      </c>
      <c r="H162" s="84" t="s">
        <v>1197</v>
      </c>
      <c r="I162" s="392" t="s">
        <v>1172</v>
      </c>
      <c r="K162" s="130">
        <v>76</v>
      </c>
      <c r="M162" s="397">
        <f t="shared" ca="1" si="308"/>
        <v>1</v>
      </c>
      <c r="N162" s="397" t="str">
        <f t="shared" ca="1" si="309"/>
        <v>1|8|30,1|2|100000</v>
      </c>
      <c r="O162" s="397">
        <f t="shared" ca="1" si="310"/>
        <v>0</v>
      </c>
      <c r="P162" s="397">
        <f t="shared" ca="1" si="311"/>
        <v>0</v>
      </c>
      <c r="Q162" s="397">
        <f t="shared" ca="1" si="312"/>
        <v>0</v>
      </c>
      <c r="R162" s="397">
        <f t="shared" ca="1" si="313"/>
        <v>0</v>
      </c>
      <c r="S162" s="397">
        <f t="shared" ca="1" si="314"/>
        <v>0</v>
      </c>
      <c r="T162" s="397">
        <f t="shared" ca="1" si="315"/>
        <v>0</v>
      </c>
      <c r="U162" s="397">
        <f t="shared" ca="1" si="316"/>
        <v>0</v>
      </c>
      <c r="V162" s="397">
        <f t="shared" ca="1" si="317"/>
        <v>0</v>
      </c>
      <c r="W162" s="397">
        <f t="shared" ca="1" si="318"/>
        <v>0</v>
      </c>
      <c r="X162" s="397">
        <f t="shared" ca="1" si="319"/>
        <v>0</v>
      </c>
      <c r="Y162" s="397">
        <f t="shared" ca="1" si="320"/>
        <v>0</v>
      </c>
      <c r="Z162" s="397">
        <f t="shared" ca="1" si="321"/>
        <v>0</v>
      </c>
      <c r="AA162" s="397">
        <f t="shared" ca="1" si="322"/>
        <v>0</v>
      </c>
      <c r="AB162" s="397">
        <f t="shared" ca="1" si="323"/>
        <v>0</v>
      </c>
      <c r="AC162" s="397">
        <f t="shared" ca="1" si="324"/>
        <v>0</v>
      </c>
      <c r="AD162" s="397">
        <f t="shared" ca="1" si="325"/>
        <v>0</v>
      </c>
      <c r="AE162" s="397">
        <f t="shared" ca="1" si="326"/>
        <v>0</v>
      </c>
      <c r="AF162" s="397">
        <f t="shared" ca="1" si="327"/>
        <v>0</v>
      </c>
      <c r="AG162" s="397">
        <f t="shared" ca="1" si="328"/>
        <v>0</v>
      </c>
      <c r="AH162" s="397">
        <f t="shared" ca="1" si="329"/>
        <v>0</v>
      </c>
      <c r="AI162" s="397">
        <f t="shared" ca="1" si="330"/>
        <v>0</v>
      </c>
      <c r="AJ162" s="397">
        <f t="shared" ca="1" si="331"/>
        <v>0</v>
      </c>
      <c r="AK162" s="397">
        <f t="shared" ca="1" si="332"/>
        <v>0</v>
      </c>
      <c r="AL162" s="397">
        <f t="shared" ca="1" si="333"/>
        <v>0</v>
      </c>
      <c r="AM162" s="397">
        <f t="shared" ca="1" si="334"/>
        <v>0</v>
      </c>
      <c r="AN162" s="397">
        <f t="shared" ca="1" si="335"/>
        <v>0</v>
      </c>
      <c r="AO162" s="397">
        <f t="shared" ca="1" si="336"/>
        <v>0</v>
      </c>
      <c r="AP162" s="397">
        <f t="shared" ca="1" si="337"/>
        <v>0</v>
      </c>
      <c r="AQ162" s="397">
        <f t="shared" ca="1" si="338"/>
        <v>0</v>
      </c>
      <c r="AR162" s="397">
        <f t="shared" ca="1" si="339"/>
        <v>0</v>
      </c>
      <c r="AS162" s="397">
        <f t="shared" ca="1" si="340"/>
        <v>0</v>
      </c>
      <c r="AT162" s="397">
        <f t="shared" ca="1" si="341"/>
        <v>0</v>
      </c>
      <c r="AU162" s="397">
        <f t="shared" ca="1" si="342"/>
        <v>0</v>
      </c>
      <c r="AV162" s="397">
        <f t="shared" ca="1" si="343"/>
        <v>0</v>
      </c>
      <c r="AW162" s="397">
        <f t="shared" ca="1" si="344"/>
        <v>0</v>
      </c>
      <c r="AX162" s="397">
        <f t="shared" ca="1" si="345"/>
        <v>0</v>
      </c>
      <c r="AY162" s="397">
        <f t="shared" ca="1" si="346"/>
        <v>0</v>
      </c>
      <c r="AZ162" s="397">
        <f t="shared" ca="1" si="347"/>
        <v>0</v>
      </c>
      <c r="BA162" s="397">
        <f t="shared" ca="1" si="348"/>
        <v>0</v>
      </c>
      <c r="BB162" s="397">
        <f t="shared" ca="1" si="349"/>
        <v>0</v>
      </c>
      <c r="BC162" s="397">
        <f t="shared" ca="1" si="350"/>
        <v>0</v>
      </c>
      <c r="BD162" s="397">
        <f t="shared" ca="1" si="351"/>
        <v>0</v>
      </c>
      <c r="BE162" s="397">
        <f t="shared" ca="1" si="352"/>
        <v>0</v>
      </c>
      <c r="BF162" s="397">
        <f t="shared" ca="1" si="353"/>
        <v>0</v>
      </c>
      <c r="BG162" s="397">
        <f t="shared" ca="1" si="354"/>
        <v>0</v>
      </c>
      <c r="BH162" s="397">
        <f t="shared" ca="1" si="355"/>
        <v>0</v>
      </c>
      <c r="BI162" s="397">
        <f t="shared" ca="1" si="356"/>
        <v>0</v>
      </c>
      <c r="BJ162" s="397">
        <f t="shared" ca="1" si="357"/>
        <v>0</v>
      </c>
      <c r="BK162" s="397">
        <f t="shared" ca="1" si="358"/>
        <v>0</v>
      </c>
      <c r="BL162" s="397">
        <f t="shared" ca="1" si="359"/>
        <v>0</v>
      </c>
      <c r="BM162" s="397">
        <f t="shared" ca="1" si="360"/>
        <v>0</v>
      </c>
      <c r="BN162" s="397">
        <f t="shared" ca="1" si="361"/>
        <v>0</v>
      </c>
      <c r="BO162" s="397">
        <f t="shared" ca="1" si="362"/>
        <v>0</v>
      </c>
      <c r="BP162" s="397">
        <f t="shared" ca="1" si="363"/>
        <v>0</v>
      </c>
      <c r="BQ162" s="397">
        <f t="shared" ca="1" si="364"/>
        <v>0</v>
      </c>
      <c r="BR162" s="397">
        <f t="shared" ca="1" si="365"/>
        <v>0</v>
      </c>
      <c r="BS162" s="397">
        <f t="shared" ca="1" si="366"/>
        <v>0</v>
      </c>
      <c r="BT162" s="397">
        <f t="shared" ca="1" si="367"/>
        <v>0</v>
      </c>
      <c r="BU162" s="397">
        <f t="shared" ca="1" si="368"/>
        <v>0</v>
      </c>
      <c r="BV162" s="397">
        <f t="shared" ca="1" si="369"/>
        <v>0</v>
      </c>
      <c r="BW162" s="397">
        <f t="shared" ca="1" si="370"/>
        <v>0</v>
      </c>
      <c r="BX162" s="397">
        <f t="shared" ca="1" si="371"/>
        <v>0</v>
      </c>
      <c r="BY162" s="397">
        <f t="shared" ca="1" si="372"/>
        <v>0</v>
      </c>
      <c r="BZ162" s="397">
        <f t="shared" ca="1" si="373"/>
        <v>0</v>
      </c>
      <c r="CA162" s="397">
        <f t="shared" ca="1" si="374"/>
        <v>0</v>
      </c>
      <c r="CB162" s="397">
        <f t="shared" ca="1" si="375"/>
        <v>0</v>
      </c>
      <c r="CC162" s="397">
        <f t="shared" ca="1" si="376"/>
        <v>0</v>
      </c>
      <c r="CD162" s="397">
        <f t="shared" ca="1" si="377"/>
        <v>0</v>
      </c>
      <c r="CE162" s="397">
        <f t="shared" ca="1" si="378"/>
        <v>0</v>
      </c>
      <c r="CF162" s="397">
        <f t="shared" ca="1" si="379"/>
        <v>0</v>
      </c>
      <c r="CG162" s="397">
        <f t="shared" ca="1" si="380"/>
        <v>0</v>
      </c>
      <c r="CH162" s="397">
        <f t="shared" ca="1" si="381"/>
        <v>0</v>
      </c>
      <c r="CI162" s="397">
        <f t="shared" ca="1" si="382"/>
        <v>0</v>
      </c>
      <c r="CJ162" s="397">
        <f t="shared" ca="1" si="383"/>
        <v>0</v>
      </c>
      <c r="CK162" s="397">
        <f t="shared" ca="1" si="384"/>
        <v>0</v>
      </c>
      <c r="CL162" s="397">
        <f t="shared" ca="1" si="385"/>
        <v>0</v>
      </c>
      <c r="CM162" s="397">
        <f t="shared" ca="1" si="386"/>
        <v>0</v>
      </c>
      <c r="CN162" s="397">
        <f t="shared" ca="1" si="387"/>
        <v>0</v>
      </c>
      <c r="CO162" s="397">
        <f t="shared" ca="1" si="388"/>
        <v>0</v>
      </c>
      <c r="CP162" s="397">
        <f t="shared" ca="1" si="389"/>
        <v>0</v>
      </c>
      <c r="CQ162" s="397">
        <f t="shared" ca="1" si="390"/>
        <v>0</v>
      </c>
      <c r="CR162" s="397">
        <f t="shared" ca="1" si="391"/>
        <v>0</v>
      </c>
      <c r="CS162" s="397">
        <f t="shared" ca="1" si="392"/>
        <v>0</v>
      </c>
      <c r="CT162" s="397">
        <f t="shared" ca="1" si="393"/>
        <v>0</v>
      </c>
      <c r="CU162" s="397">
        <f t="shared" ca="1" si="394"/>
        <v>0</v>
      </c>
      <c r="CV162" s="397">
        <f t="shared" ca="1" si="395"/>
        <v>0</v>
      </c>
      <c r="CW162" s="397">
        <f t="shared" ca="1" si="396"/>
        <v>0</v>
      </c>
      <c r="CX162" s="397">
        <f t="shared" ca="1" si="397"/>
        <v>0</v>
      </c>
      <c r="CY162" s="397">
        <f t="shared" ca="1" si="398"/>
        <v>0</v>
      </c>
      <c r="CZ162" s="397">
        <f t="shared" ca="1" si="399"/>
        <v>0</v>
      </c>
      <c r="DA162" s="397">
        <f t="shared" ca="1" si="400"/>
        <v>0</v>
      </c>
      <c r="DB162" s="397">
        <f t="shared" ca="1" si="401"/>
        <v>0</v>
      </c>
      <c r="DC162" s="397">
        <f t="shared" ca="1" si="402"/>
        <v>0</v>
      </c>
      <c r="DD162" s="397">
        <f t="shared" ca="1" si="403"/>
        <v>0</v>
      </c>
      <c r="DE162" s="397">
        <f t="shared" ca="1" si="404"/>
        <v>0</v>
      </c>
      <c r="DF162" s="397">
        <f t="shared" ca="1" si="405"/>
        <v>0</v>
      </c>
      <c r="DG162" s="397">
        <f t="shared" ca="1" si="406"/>
        <v>0</v>
      </c>
      <c r="DH162" s="397">
        <f t="shared" ca="1" si="407"/>
        <v>0</v>
      </c>
      <c r="DJ162" s="125" t="str">
        <f t="shared" ref="DJ162:DK162" si="431">DJ160</f>
        <v>NF</v>
      </c>
      <c r="DK162" s="125" t="str">
        <f t="shared" si="431"/>
        <v>NO</v>
      </c>
      <c r="DN162" s="84" t="s">
        <v>1173</v>
      </c>
      <c r="DR162" s="40" t="s">
        <v>1543</v>
      </c>
      <c r="DS162" s="11">
        <f t="shared" si="301"/>
        <v>1</v>
      </c>
      <c r="DT162" s="11">
        <f t="shared" si="302"/>
        <v>8</v>
      </c>
      <c r="DU162" s="41">
        <v>1</v>
      </c>
      <c r="DV162" s="40" t="s">
        <v>412</v>
      </c>
      <c r="DW162" s="11">
        <f t="shared" si="303"/>
        <v>2</v>
      </c>
      <c r="DX162" s="11">
        <f t="shared" si="304"/>
        <v>1001</v>
      </c>
      <c r="DY162" s="41">
        <v>2</v>
      </c>
    </row>
    <row r="163" spans="1:129" x14ac:dyDescent="0.25">
      <c r="A163" s="125">
        <v>160</v>
      </c>
      <c r="B163" s="125">
        <v>1</v>
      </c>
      <c r="C163" s="125">
        <v>6</v>
      </c>
      <c r="D163" s="125">
        <v>39</v>
      </c>
      <c r="E163" s="125" t="s">
        <v>1168</v>
      </c>
      <c r="F163" s="84" t="s">
        <v>1198</v>
      </c>
      <c r="G163" s="392" t="s">
        <v>1170</v>
      </c>
      <c r="H163" s="84" t="s">
        <v>1199</v>
      </c>
      <c r="I163" s="392" t="s">
        <v>1172</v>
      </c>
      <c r="K163" s="130">
        <v>66</v>
      </c>
      <c r="M163" s="397">
        <f t="shared" ca="1" si="308"/>
        <v>1</v>
      </c>
      <c r="N163" s="397" t="str">
        <f t="shared" ca="1" si="309"/>
        <v>1|8|30,1|1|10</v>
      </c>
      <c r="O163" s="397">
        <f t="shared" ca="1" si="310"/>
        <v>0</v>
      </c>
      <c r="P163" s="397">
        <f t="shared" ca="1" si="311"/>
        <v>0</v>
      </c>
      <c r="Q163" s="397">
        <f t="shared" ca="1" si="312"/>
        <v>0</v>
      </c>
      <c r="R163" s="397">
        <f t="shared" ca="1" si="313"/>
        <v>0</v>
      </c>
      <c r="S163" s="397">
        <f t="shared" ca="1" si="314"/>
        <v>0</v>
      </c>
      <c r="T163" s="397">
        <f t="shared" ca="1" si="315"/>
        <v>0</v>
      </c>
      <c r="U163" s="397">
        <f t="shared" ca="1" si="316"/>
        <v>0</v>
      </c>
      <c r="V163" s="397">
        <f t="shared" ca="1" si="317"/>
        <v>0</v>
      </c>
      <c r="W163" s="397">
        <f t="shared" ca="1" si="318"/>
        <v>0</v>
      </c>
      <c r="X163" s="397">
        <f t="shared" ca="1" si="319"/>
        <v>0</v>
      </c>
      <c r="Y163" s="397">
        <f t="shared" ca="1" si="320"/>
        <v>0</v>
      </c>
      <c r="Z163" s="397">
        <f t="shared" ca="1" si="321"/>
        <v>0</v>
      </c>
      <c r="AA163" s="397">
        <f t="shared" ca="1" si="322"/>
        <v>0</v>
      </c>
      <c r="AB163" s="397">
        <f t="shared" ca="1" si="323"/>
        <v>0</v>
      </c>
      <c r="AC163" s="397">
        <f t="shared" ca="1" si="324"/>
        <v>0</v>
      </c>
      <c r="AD163" s="397">
        <f t="shared" ca="1" si="325"/>
        <v>0</v>
      </c>
      <c r="AE163" s="397">
        <f t="shared" ca="1" si="326"/>
        <v>0</v>
      </c>
      <c r="AF163" s="397">
        <f t="shared" ca="1" si="327"/>
        <v>0</v>
      </c>
      <c r="AG163" s="397">
        <f t="shared" ca="1" si="328"/>
        <v>0</v>
      </c>
      <c r="AH163" s="397">
        <f t="shared" ca="1" si="329"/>
        <v>0</v>
      </c>
      <c r="AI163" s="397">
        <f t="shared" ca="1" si="330"/>
        <v>0</v>
      </c>
      <c r="AJ163" s="397">
        <f t="shared" ca="1" si="331"/>
        <v>0</v>
      </c>
      <c r="AK163" s="397">
        <f t="shared" ca="1" si="332"/>
        <v>0</v>
      </c>
      <c r="AL163" s="397">
        <f t="shared" ca="1" si="333"/>
        <v>0</v>
      </c>
      <c r="AM163" s="397">
        <f t="shared" ca="1" si="334"/>
        <v>0</v>
      </c>
      <c r="AN163" s="397">
        <f t="shared" ca="1" si="335"/>
        <v>0</v>
      </c>
      <c r="AO163" s="397">
        <f t="shared" ca="1" si="336"/>
        <v>0</v>
      </c>
      <c r="AP163" s="397">
        <f t="shared" ca="1" si="337"/>
        <v>0</v>
      </c>
      <c r="AQ163" s="397">
        <f t="shared" ca="1" si="338"/>
        <v>0</v>
      </c>
      <c r="AR163" s="397">
        <f t="shared" ca="1" si="339"/>
        <v>0</v>
      </c>
      <c r="AS163" s="397">
        <f t="shared" ca="1" si="340"/>
        <v>0</v>
      </c>
      <c r="AT163" s="397">
        <f t="shared" ca="1" si="341"/>
        <v>0</v>
      </c>
      <c r="AU163" s="397">
        <f t="shared" ca="1" si="342"/>
        <v>0</v>
      </c>
      <c r="AV163" s="397">
        <f t="shared" ca="1" si="343"/>
        <v>0</v>
      </c>
      <c r="AW163" s="397">
        <f t="shared" ca="1" si="344"/>
        <v>0</v>
      </c>
      <c r="AX163" s="397">
        <f t="shared" ca="1" si="345"/>
        <v>0</v>
      </c>
      <c r="AY163" s="397">
        <f t="shared" ca="1" si="346"/>
        <v>0</v>
      </c>
      <c r="AZ163" s="397">
        <f t="shared" ca="1" si="347"/>
        <v>0</v>
      </c>
      <c r="BA163" s="397">
        <f t="shared" ca="1" si="348"/>
        <v>0</v>
      </c>
      <c r="BB163" s="397">
        <f t="shared" ca="1" si="349"/>
        <v>0</v>
      </c>
      <c r="BC163" s="397">
        <f t="shared" ca="1" si="350"/>
        <v>0</v>
      </c>
      <c r="BD163" s="397">
        <f t="shared" ca="1" si="351"/>
        <v>0</v>
      </c>
      <c r="BE163" s="397">
        <f t="shared" ca="1" si="352"/>
        <v>0</v>
      </c>
      <c r="BF163" s="397">
        <f t="shared" ca="1" si="353"/>
        <v>0</v>
      </c>
      <c r="BG163" s="397">
        <f t="shared" ca="1" si="354"/>
        <v>0</v>
      </c>
      <c r="BH163" s="397">
        <f t="shared" ca="1" si="355"/>
        <v>0</v>
      </c>
      <c r="BI163" s="397">
        <f t="shared" ca="1" si="356"/>
        <v>0</v>
      </c>
      <c r="BJ163" s="397">
        <f t="shared" ca="1" si="357"/>
        <v>0</v>
      </c>
      <c r="BK163" s="397">
        <f t="shared" ca="1" si="358"/>
        <v>0</v>
      </c>
      <c r="BL163" s="397">
        <f t="shared" ca="1" si="359"/>
        <v>0</v>
      </c>
      <c r="BM163" s="397">
        <f t="shared" ca="1" si="360"/>
        <v>0</v>
      </c>
      <c r="BN163" s="397">
        <f t="shared" ca="1" si="361"/>
        <v>0</v>
      </c>
      <c r="BO163" s="397">
        <f t="shared" ca="1" si="362"/>
        <v>0</v>
      </c>
      <c r="BP163" s="397">
        <f t="shared" ca="1" si="363"/>
        <v>0</v>
      </c>
      <c r="BQ163" s="397">
        <f t="shared" ca="1" si="364"/>
        <v>0</v>
      </c>
      <c r="BR163" s="397">
        <f t="shared" ca="1" si="365"/>
        <v>0</v>
      </c>
      <c r="BS163" s="397">
        <f t="shared" ca="1" si="366"/>
        <v>0</v>
      </c>
      <c r="BT163" s="397">
        <f t="shared" ca="1" si="367"/>
        <v>0</v>
      </c>
      <c r="BU163" s="397">
        <f t="shared" ca="1" si="368"/>
        <v>0</v>
      </c>
      <c r="BV163" s="397">
        <f t="shared" ca="1" si="369"/>
        <v>0</v>
      </c>
      <c r="BW163" s="397">
        <f t="shared" ca="1" si="370"/>
        <v>0</v>
      </c>
      <c r="BX163" s="397">
        <f t="shared" ca="1" si="371"/>
        <v>0</v>
      </c>
      <c r="BY163" s="397">
        <f t="shared" ca="1" si="372"/>
        <v>0</v>
      </c>
      <c r="BZ163" s="397">
        <f t="shared" ca="1" si="373"/>
        <v>0</v>
      </c>
      <c r="CA163" s="397">
        <f t="shared" ca="1" si="374"/>
        <v>0</v>
      </c>
      <c r="CB163" s="397">
        <f t="shared" ca="1" si="375"/>
        <v>0</v>
      </c>
      <c r="CC163" s="397">
        <f t="shared" ca="1" si="376"/>
        <v>0</v>
      </c>
      <c r="CD163" s="397">
        <f t="shared" ca="1" si="377"/>
        <v>0</v>
      </c>
      <c r="CE163" s="397">
        <f t="shared" ca="1" si="378"/>
        <v>0</v>
      </c>
      <c r="CF163" s="397">
        <f t="shared" ca="1" si="379"/>
        <v>0</v>
      </c>
      <c r="CG163" s="397">
        <f t="shared" ca="1" si="380"/>
        <v>0</v>
      </c>
      <c r="CH163" s="397">
        <f t="shared" ca="1" si="381"/>
        <v>0</v>
      </c>
      <c r="CI163" s="397">
        <f t="shared" ca="1" si="382"/>
        <v>0</v>
      </c>
      <c r="CJ163" s="397">
        <f t="shared" ca="1" si="383"/>
        <v>0</v>
      </c>
      <c r="CK163" s="397">
        <f t="shared" ca="1" si="384"/>
        <v>0</v>
      </c>
      <c r="CL163" s="397">
        <f t="shared" ca="1" si="385"/>
        <v>0</v>
      </c>
      <c r="CM163" s="397">
        <f t="shared" ca="1" si="386"/>
        <v>0</v>
      </c>
      <c r="CN163" s="397">
        <f t="shared" ca="1" si="387"/>
        <v>0</v>
      </c>
      <c r="CO163" s="397">
        <f t="shared" ca="1" si="388"/>
        <v>0</v>
      </c>
      <c r="CP163" s="397">
        <f t="shared" ca="1" si="389"/>
        <v>0</v>
      </c>
      <c r="CQ163" s="397">
        <f t="shared" ca="1" si="390"/>
        <v>0</v>
      </c>
      <c r="CR163" s="397">
        <f t="shared" ca="1" si="391"/>
        <v>0</v>
      </c>
      <c r="CS163" s="397">
        <f t="shared" ca="1" si="392"/>
        <v>0</v>
      </c>
      <c r="CT163" s="397">
        <f t="shared" ca="1" si="393"/>
        <v>0</v>
      </c>
      <c r="CU163" s="397">
        <f t="shared" ca="1" si="394"/>
        <v>0</v>
      </c>
      <c r="CV163" s="397">
        <f t="shared" ca="1" si="395"/>
        <v>0</v>
      </c>
      <c r="CW163" s="397">
        <f t="shared" ca="1" si="396"/>
        <v>0</v>
      </c>
      <c r="CX163" s="397">
        <f t="shared" ca="1" si="397"/>
        <v>0</v>
      </c>
      <c r="CY163" s="397">
        <f t="shared" ca="1" si="398"/>
        <v>0</v>
      </c>
      <c r="CZ163" s="397">
        <f t="shared" ca="1" si="399"/>
        <v>0</v>
      </c>
      <c r="DA163" s="397">
        <f t="shared" ca="1" si="400"/>
        <v>0</v>
      </c>
      <c r="DB163" s="397">
        <f t="shared" ca="1" si="401"/>
        <v>0</v>
      </c>
      <c r="DC163" s="397">
        <f t="shared" ca="1" si="402"/>
        <v>0</v>
      </c>
      <c r="DD163" s="397">
        <f t="shared" ca="1" si="403"/>
        <v>0</v>
      </c>
      <c r="DE163" s="397">
        <f t="shared" ca="1" si="404"/>
        <v>0</v>
      </c>
      <c r="DF163" s="397">
        <f t="shared" ca="1" si="405"/>
        <v>0</v>
      </c>
      <c r="DG163" s="397">
        <f t="shared" ca="1" si="406"/>
        <v>0</v>
      </c>
      <c r="DH163" s="397">
        <f t="shared" ca="1" si="407"/>
        <v>0</v>
      </c>
      <c r="DJ163" s="125" t="str">
        <f t="shared" ref="DJ163:DK163" si="432">DJ161</f>
        <v>NQ</v>
      </c>
      <c r="DK163" s="125" t="str">
        <f t="shared" si="432"/>
        <v>NZ</v>
      </c>
      <c r="DN163" s="84" t="s">
        <v>1173</v>
      </c>
      <c r="DR163" s="40" t="s">
        <v>1544</v>
      </c>
      <c r="DS163" s="11">
        <f t="shared" si="301"/>
        <v>1</v>
      </c>
      <c r="DT163" s="11">
        <f t="shared" si="302"/>
        <v>8</v>
      </c>
      <c r="DU163" s="41">
        <v>1</v>
      </c>
      <c r="DV163" s="40" t="s">
        <v>412</v>
      </c>
      <c r="DW163" s="11">
        <f t="shared" si="303"/>
        <v>2</v>
      </c>
      <c r="DX163" s="11">
        <f t="shared" si="304"/>
        <v>1001</v>
      </c>
      <c r="DY163" s="41">
        <v>2</v>
      </c>
    </row>
    <row r="164" spans="1:129" x14ac:dyDescent="0.25">
      <c r="A164" s="125">
        <v>161</v>
      </c>
      <c r="B164" s="125">
        <v>1</v>
      </c>
      <c r="C164" s="125">
        <v>6</v>
      </c>
      <c r="D164" s="125">
        <v>39</v>
      </c>
      <c r="E164" s="125" t="s">
        <v>1168</v>
      </c>
      <c r="F164" s="84" t="s">
        <v>1200</v>
      </c>
      <c r="G164" s="392" t="s">
        <v>1170</v>
      </c>
      <c r="H164" s="84" t="s">
        <v>1201</v>
      </c>
      <c r="I164" s="392" t="s">
        <v>1172</v>
      </c>
      <c r="K164" s="130">
        <v>67</v>
      </c>
      <c r="M164" s="397">
        <f t="shared" ca="1" si="308"/>
        <v>1</v>
      </c>
      <c r="N164" s="397" t="str">
        <f t="shared" ca="1" si="309"/>
        <v>1|8|30,1|2|100000</v>
      </c>
      <c r="O164" s="397">
        <f t="shared" ca="1" si="310"/>
        <v>0</v>
      </c>
      <c r="P164" s="397">
        <f t="shared" ca="1" si="311"/>
        <v>0</v>
      </c>
      <c r="Q164" s="397">
        <f t="shared" ca="1" si="312"/>
        <v>0</v>
      </c>
      <c r="R164" s="397">
        <f t="shared" ca="1" si="313"/>
        <v>0</v>
      </c>
      <c r="S164" s="397">
        <f t="shared" ca="1" si="314"/>
        <v>0</v>
      </c>
      <c r="T164" s="397">
        <f t="shared" ca="1" si="315"/>
        <v>0</v>
      </c>
      <c r="U164" s="397">
        <f t="shared" ca="1" si="316"/>
        <v>0</v>
      </c>
      <c r="V164" s="397">
        <f t="shared" ca="1" si="317"/>
        <v>0</v>
      </c>
      <c r="W164" s="397">
        <f t="shared" ca="1" si="318"/>
        <v>0</v>
      </c>
      <c r="X164" s="397">
        <f t="shared" ca="1" si="319"/>
        <v>0</v>
      </c>
      <c r="Y164" s="397">
        <f t="shared" ca="1" si="320"/>
        <v>0</v>
      </c>
      <c r="Z164" s="397">
        <f t="shared" ca="1" si="321"/>
        <v>0</v>
      </c>
      <c r="AA164" s="397">
        <f t="shared" ca="1" si="322"/>
        <v>0</v>
      </c>
      <c r="AB164" s="397">
        <f t="shared" ca="1" si="323"/>
        <v>0</v>
      </c>
      <c r="AC164" s="397">
        <f t="shared" ca="1" si="324"/>
        <v>0</v>
      </c>
      <c r="AD164" s="397">
        <f t="shared" ca="1" si="325"/>
        <v>0</v>
      </c>
      <c r="AE164" s="397">
        <f t="shared" ca="1" si="326"/>
        <v>0</v>
      </c>
      <c r="AF164" s="397">
        <f t="shared" ca="1" si="327"/>
        <v>0</v>
      </c>
      <c r="AG164" s="397">
        <f t="shared" ca="1" si="328"/>
        <v>0</v>
      </c>
      <c r="AH164" s="397">
        <f t="shared" ca="1" si="329"/>
        <v>0</v>
      </c>
      <c r="AI164" s="397">
        <f t="shared" ca="1" si="330"/>
        <v>0</v>
      </c>
      <c r="AJ164" s="397">
        <f t="shared" ca="1" si="331"/>
        <v>0</v>
      </c>
      <c r="AK164" s="397">
        <f t="shared" ca="1" si="332"/>
        <v>0</v>
      </c>
      <c r="AL164" s="397">
        <f t="shared" ca="1" si="333"/>
        <v>0</v>
      </c>
      <c r="AM164" s="397">
        <f t="shared" ca="1" si="334"/>
        <v>0</v>
      </c>
      <c r="AN164" s="397">
        <f t="shared" ca="1" si="335"/>
        <v>0</v>
      </c>
      <c r="AO164" s="397">
        <f t="shared" ca="1" si="336"/>
        <v>0</v>
      </c>
      <c r="AP164" s="397">
        <f t="shared" ca="1" si="337"/>
        <v>0</v>
      </c>
      <c r="AQ164" s="397">
        <f t="shared" ca="1" si="338"/>
        <v>0</v>
      </c>
      <c r="AR164" s="397">
        <f t="shared" ca="1" si="339"/>
        <v>0</v>
      </c>
      <c r="AS164" s="397">
        <f t="shared" ca="1" si="340"/>
        <v>0</v>
      </c>
      <c r="AT164" s="397">
        <f t="shared" ca="1" si="341"/>
        <v>0</v>
      </c>
      <c r="AU164" s="397">
        <f t="shared" ca="1" si="342"/>
        <v>0</v>
      </c>
      <c r="AV164" s="397">
        <f t="shared" ca="1" si="343"/>
        <v>0</v>
      </c>
      <c r="AW164" s="397">
        <f t="shared" ca="1" si="344"/>
        <v>0</v>
      </c>
      <c r="AX164" s="397">
        <f t="shared" ca="1" si="345"/>
        <v>0</v>
      </c>
      <c r="AY164" s="397">
        <f t="shared" ca="1" si="346"/>
        <v>0</v>
      </c>
      <c r="AZ164" s="397">
        <f t="shared" ca="1" si="347"/>
        <v>0</v>
      </c>
      <c r="BA164" s="397">
        <f t="shared" ca="1" si="348"/>
        <v>0</v>
      </c>
      <c r="BB164" s="397">
        <f t="shared" ca="1" si="349"/>
        <v>0</v>
      </c>
      <c r="BC164" s="397">
        <f t="shared" ca="1" si="350"/>
        <v>0</v>
      </c>
      <c r="BD164" s="397">
        <f t="shared" ca="1" si="351"/>
        <v>0</v>
      </c>
      <c r="BE164" s="397">
        <f t="shared" ca="1" si="352"/>
        <v>0</v>
      </c>
      <c r="BF164" s="397">
        <f t="shared" ca="1" si="353"/>
        <v>0</v>
      </c>
      <c r="BG164" s="397">
        <f t="shared" ca="1" si="354"/>
        <v>0</v>
      </c>
      <c r="BH164" s="397">
        <f t="shared" ca="1" si="355"/>
        <v>0</v>
      </c>
      <c r="BI164" s="397">
        <f t="shared" ca="1" si="356"/>
        <v>0</v>
      </c>
      <c r="BJ164" s="397">
        <f t="shared" ca="1" si="357"/>
        <v>0</v>
      </c>
      <c r="BK164" s="397">
        <f t="shared" ca="1" si="358"/>
        <v>0</v>
      </c>
      <c r="BL164" s="397">
        <f t="shared" ca="1" si="359"/>
        <v>0</v>
      </c>
      <c r="BM164" s="397">
        <f t="shared" ca="1" si="360"/>
        <v>0</v>
      </c>
      <c r="BN164" s="397">
        <f t="shared" ca="1" si="361"/>
        <v>0</v>
      </c>
      <c r="BO164" s="397">
        <f t="shared" ca="1" si="362"/>
        <v>0</v>
      </c>
      <c r="BP164" s="397">
        <f t="shared" ca="1" si="363"/>
        <v>0</v>
      </c>
      <c r="BQ164" s="397">
        <f t="shared" ca="1" si="364"/>
        <v>0</v>
      </c>
      <c r="BR164" s="397">
        <f t="shared" ca="1" si="365"/>
        <v>0</v>
      </c>
      <c r="BS164" s="397">
        <f t="shared" ca="1" si="366"/>
        <v>0</v>
      </c>
      <c r="BT164" s="397">
        <f t="shared" ca="1" si="367"/>
        <v>0</v>
      </c>
      <c r="BU164" s="397">
        <f t="shared" ca="1" si="368"/>
        <v>0</v>
      </c>
      <c r="BV164" s="397">
        <f t="shared" ca="1" si="369"/>
        <v>0</v>
      </c>
      <c r="BW164" s="397">
        <f t="shared" ca="1" si="370"/>
        <v>0</v>
      </c>
      <c r="BX164" s="397">
        <f t="shared" ca="1" si="371"/>
        <v>0</v>
      </c>
      <c r="BY164" s="397">
        <f t="shared" ca="1" si="372"/>
        <v>0</v>
      </c>
      <c r="BZ164" s="397">
        <f t="shared" ca="1" si="373"/>
        <v>0</v>
      </c>
      <c r="CA164" s="397">
        <f t="shared" ca="1" si="374"/>
        <v>0</v>
      </c>
      <c r="CB164" s="397">
        <f t="shared" ca="1" si="375"/>
        <v>0</v>
      </c>
      <c r="CC164" s="397">
        <f t="shared" ca="1" si="376"/>
        <v>0</v>
      </c>
      <c r="CD164" s="397">
        <f t="shared" ca="1" si="377"/>
        <v>0</v>
      </c>
      <c r="CE164" s="397">
        <f t="shared" ca="1" si="378"/>
        <v>0</v>
      </c>
      <c r="CF164" s="397">
        <f t="shared" ca="1" si="379"/>
        <v>0</v>
      </c>
      <c r="CG164" s="397">
        <f t="shared" ca="1" si="380"/>
        <v>0</v>
      </c>
      <c r="CH164" s="397">
        <f t="shared" ca="1" si="381"/>
        <v>0</v>
      </c>
      <c r="CI164" s="397">
        <f t="shared" ca="1" si="382"/>
        <v>0</v>
      </c>
      <c r="CJ164" s="397">
        <f t="shared" ca="1" si="383"/>
        <v>0</v>
      </c>
      <c r="CK164" s="397">
        <f t="shared" ca="1" si="384"/>
        <v>0</v>
      </c>
      <c r="CL164" s="397">
        <f t="shared" ca="1" si="385"/>
        <v>0</v>
      </c>
      <c r="CM164" s="397">
        <f t="shared" ca="1" si="386"/>
        <v>0</v>
      </c>
      <c r="CN164" s="397">
        <f t="shared" ca="1" si="387"/>
        <v>0</v>
      </c>
      <c r="CO164" s="397">
        <f t="shared" ca="1" si="388"/>
        <v>0</v>
      </c>
      <c r="CP164" s="397">
        <f t="shared" ca="1" si="389"/>
        <v>0</v>
      </c>
      <c r="CQ164" s="397">
        <f t="shared" ca="1" si="390"/>
        <v>0</v>
      </c>
      <c r="CR164" s="397">
        <f t="shared" ca="1" si="391"/>
        <v>0</v>
      </c>
      <c r="CS164" s="397">
        <f t="shared" ca="1" si="392"/>
        <v>0</v>
      </c>
      <c r="CT164" s="397">
        <f t="shared" ca="1" si="393"/>
        <v>0</v>
      </c>
      <c r="CU164" s="397">
        <f t="shared" ca="1" si="394"/>
        <v>0</v>
      </c>
      <c r="CV164" s="397">
        <f t="shared" ca="1" si="395"/>
        <v>0</v>
      </c>
      <c r="CW164" s="397">
        <f t="shared" ca="1" si="396"/>
        <v>0</v>
      </c>
      <c r="CX164" s="397">
        <f t="shared" ca="1" si="397"/>
        <v>0</v>
      </c>
      <c r="CY164" s="397">
        <f t="shared" ca="1" si="398"/>
        <v>0</v>
      </c>
      <c r="CZ164" s="397">
        <f t="shared" ca="1" si="399"/>
        <v>0</v>
      </c>
      <c r="DA164" s="397">
        <f t="shared" ca="1" si="400"/>
        <v>0</v>
      </c>
      <c r="DB164" s="397">
        <f t="shared" ca="1" si="401"/>
        <v>0</v>
      </c>
      <c r="DC164" s="397">
        <f t="shared" ca="1" si="402"/>
        <v>0</v>
      </c>
      <c r="DD164" s="397">
        <f t="shared" ca="1" si="403"/>
        <v>0</v>
      </c>
      <c r="DE164" s="397">
        <f t="shared" ca="1" si="404"/>
        <v>0</v>
      </c>
      <c r="DF164" s="397">
        <f t="shared" ca="1" si="405"/>
        <v>0</v>
      </c>
      <c r="DG164" s="397">
        <f t="shared" ca="1" si="406"/>
        <v>0</v>
      </c>
      <c r="DH164" s="397">
        <f t="shared" ca="1" si="407"/>
        <v>0</v>
      </c>
      <c r="DJ164" s="125" t="str">
        <f t="shared" ref="DJ164:DK164" si="433">DJ162</f>
        <v>NF</v>
      </c>
      <c r="DK164" s="125" t="str">
        <f t="shared" si="433"/>
        <v>NO</v>
      </c>
      <c r="DN164" s="84" t="s">
        <v>1173</v>
      </c>
      <c r="DR164" s="40" t="s">
        <v>1545</v>
      </c>
      <c r="DS164" s="11">
        <f t="shared" si="301"/>
        <v>1</v>
      </c>
      <c r="DT164" s="11">
        <f t="shared" si="302"/>
        <v>8</v>
      </c>
      <c r="DU164" s="41">
        <v>1</v>
      </c>
      <c r="DV164" s="40" t="s">
        <v>412</v>
      </c>
      <c r="DW164" s="11">
        <f t="shared" si="303"/>
        <v>2</v>
      </c>
      <c r="DX164" s="11">
        <f t="shared" si="304"/>
        <v>1001</v>
      </c>
      <c r="DY164" s="41">
        <v>2</v>
      </c>
    </row>
    <row r="165" spans="1:129" x14ac:dyDescent="0.25">
      <c r="A165" s="125">
        <v>162</v>
      </c>
      <c r="B165" s="125">
        <v>1</v>
      </c>
      <c r="C165" s="125">
        <v>6</v>
      </c>
      <c r="D165" s="125">
        <v>39</v>
      </c>
      <c r="E165" s="125" t="s">
        <v>1168</v>
      </c>
      <c r="F165" s="84" t="s">
        <v>1202</v>
      </c>
      <c r="G165" s="392" t="s">
        <v>1170</v>
      </c>
      <c r="H165" s="84" t="s">
        <v>1203</v>
      </c>
      <c r="I165" s="392" t="s">
        <v>1172</v>
      </c>
      <c r="K165" s="130">
        <v>68</v>
      </c>
      <c r="M165" s="397">
        <f t="shared" ca="1" si="308"/>
        <v>1</v>
      </c>
      <c r="N165" s="397" t="str">
        <f t="shared" ca="1" si="309"/>
        <v>1|8|30,1|1|10</v>
      </c>
      <c r="O165" s="397">
        <f t="shared" ca="1" si="310"/>
        <v>0</v>
      </c>
      <c r="P165" s="397">
        <f t="shared" ca="1" si="311"/>
        <v>0</v>
      </c>
      <c r="Q165" s="397">
        <f t="shared" ca="1" si="312"/>
        <v>0</v>
      </c>
      <c r="R165" s="397">
        <f t="shared" ca="1" si="313"/>
        <v>0</v>
      </c>
      <c r="S165" s="397">
        <f t="shared" ca="1" si="314"/>
        <v>0</v>
      </c>
      <c r="T165" s="397">
        <f t="shared" ca="1" si="315"/>
        <v>0</v>
      </c>
      <c r="U165" s="397">
        <f t="shared" ca="1" si="316"/>
        <v>0</v>
      </c>
      <c r="V165" s="397">
        <f t="shared" ca="1" si="317"/>
        <v>0</v>
      </c>
      <c r="W165" s="397">
        <f t="shared" ca="1" si="318"/>
        <v>0</v>
      </c>
      <c r="X165" s="397">
        <f t="shared" ca="1" si="319"/>
        <v>0</v>
      </c>
      <c r="Y165" s="397">
        <f t="shared" ca="1" si="320"/>
        <v>0</v>
      </c>
      <c r="Z165" s="397">
        <f t="shared" ca="1" si="321"/>
        <v>0</v>
      </c>
      <c r="AA165" s="397">
        <f t="shared" ca="1" si="322"/>
        <v>0</v>
      </c>
      <c r="AB165" s="397">
        <f t="shared" ca="1" si="323"/>
        <v>0</v>
      </c>
      <c r="AC165" s="397">
        <f t="shared" ca="1" si="324"/>
        <v>0</v>
      </c>
      <c r="AD165" s="397">
        <f t="shared" ca="1" si="325"/>
        <v>0</v>
      </c>
      <c r="AE165" s="397">
        <f t="shared" ca="1" si="326"/>
        <v>0</v>
      </c>
      <c r="AF165" s="397">
        <f t="shared" ca="1" si="327"/>
        <v>0</v>
      </c>
      <c r="AG165" s="397">
        <f t="shared" ca="1" si="328"/>
        <v>0</v>
      </c>
      <c r="AH165" s="397">
        <f t="shared" ca="1" si="329"/>
        <v>0</v>
      </c>
      <c r="AI165" s="397">
        <f t="shared" ca="1" si="330"/>
        <v>0</v>
      </c>
      <c r="AJ165" s="397">
        <f t="shared" ca="1" si="331"/>
        <v>0</v>
      </c>
      <c r="AK165" s="397">
        <f t="shared" ca="1" si="332"/>
        <v>0</v>
      </c>
      <c r="AL165" s="397">
        <f t="shared" ca="1" si="333"/>
        <v>0</v>
      </c>
      <c r="AM165" s="397">
        <f t="shared" ca="1" si="334"/>
        <v>0</v>
      </c>
      <c r="AN165" s="397">
        <f t="shared" ca="1" si="335"/>
        <v>0</v>
      </c>
      <c r="AO165" s="397">
        <f t="shared" ca="1" si="336"/>
        <v>0</v>
      </c>
      <c r="AP165" s="397">
        <f t="shared" ca="1" si="337"/>
        <v>0</v>
      </c>
      <c r="AQ165" s="397">
        <f t="shared" ca="1" si="338"/>
        <v>0</v>
      </c>
      <c r="AR165" s="397">
        <f t="shared" ca="1" si="339"/>
        <v>0</v>
      </c>
      <c r="AS165" s="397">
        <f t="shared" ca="1" si="340"/>
        <v>0</v>
      </c>
      <c r="AT165" s="397">
        <f t="shared" ca="1" si="341"/>
        <v>0</v>
      </c>
      <c r="AU165" s="397">
        <f t="shared" ca="1" si="342"/>
        <v>0</v>
      </c>
      <c r="AV165" s="397">
        <f t="shared" ca="1" si="343"/>
        <v>0</v>
      </c>
      <c r="AW165" s="397">
        <f t="shared" ca="1" si="344"/>
        <v>0</v>
      </c>
      <c r="AX165" s="397">
        <f t="shared" ca="1" si="345"/>
        <v>0</v>
      </c>
      <c r="AY165" s="397">
        <f t="shared" ca="1" si="346"/>
        <v>0</v>
      </c>
      <c r="AZ165" s="397">
        <f t="shared" ca="1" si="347"/>
        <v>0</v>
      </c>
      <c r="BA165" s="397">
        <f t="shared" ca="1" si="348"/>
        <v>0</v>
      </c>
      <c r="BB165" s="397">
        <f t="shared" ca="1" si="349"/>
        <v>0</v>
      </c>
      <c r="BC165" s="397">
        <f t="shared" ca="1" si="350"/>
        <v>0</v>
      </c>
      <c r="BD165" s="397">
        <f t="shared" ca="1" si="351"/>
        <v>0</v>
      </c>
      <c r="BE165" s="397">
        <f t="shared" ca="1" si="352"/>
        <v>0</v>
      </c>
      <c r="BF165" s="397">
        <f t="shared" ca="1" si="353"/>
        <v>0</v>
      </c>
      <c r="BG165" s="397">
        <f t="shared" ca="1" si="354"/>
        <v>0</v>
      </c>
      <c r="BH165" s="397">
        <f t="shared" ca="1" si="355"/>
        <v>0</v>
      </c>
      <c r="BI165" s="397">
        <f t="shared" ca="1" si="356"/>
        <v>0</v>
      </c>
      <c r="BJ165" s="397">
        <f t="shared" ca="1" si="357"/>
        <v>0</v>
      </c>
      <c r="BK165" s="397">
        <f t="shared" ca="1" si="358"/>
        <v>0</v>
      </c>
      <c r="BL165" s="397">
        <f t="shared" ca="1" si="359"/>
        <v>0</v>
      </c>
      <c r="BM165" s="397">
        <f t="shared" ca="1" si="360"/>
        <v>0</v>
      </c>
      <c r="BN165" s="397">
        <f t="shared" ca="1" si="361"/>
        <v>0</v>
      </c>
      <c r="BO165" s="397">
        <f t="shared" ca="1" si="362"/>
        <v>0</v>
      </c>
      <c r="BP165" s="397">
        <f t="shared" ca="1" si="363"/>
        <v>0</v>
      </c>
      <c r="BQ165" s="397">
        <f t="shared" ca="1" si="364"/>
        <v>0</v>
      </c>
      <c r="BR165" s="397">
        <f t="shared" ca="1" si="365"/>
        <v>0</v>
      </c>
      <c r="BS165" s="397">
        <f t="shared" ca="1" si="366"/>
        <v>0</v>
      </c>
      <c r="BT165" s="397">
        <f t="shared" ca="1" si="367"/>
        <v>0</v>
      </c>
      <c r="BU165" s="397">
        <f t="shared" ca="1" si="368"/>
        <v>0</v>
      </c>
      <c r="BV165" s="397">
        <f t="shared" ca="1" si="369"/>
        <v>0</v>
      </c>
      <c r="BW165" s="397">
        <f t="shared" ca="1" si="370"/>
        <v>0</v>
      </c>
      <c r="BX165" s="397">
        <f t="shared" ca="1" si="371"/>
        <v>0</v>
      </c>
      <c r="BY165" s="397">
        <f t="shared" ca="1" si="372"/>
        <v>0</v>
      </c>
      <c r="BZ165" s="397">
        <f t="shared" ca="1" si="373"/>
        <v>0</v>
      </c>
      <c r="CA165" s="397">
        <f t="shared" ca="1" si="374"/>
        <v>0</v>
      </c>
      <c r="CB165" s="397">
        <f t="shared" ca="1" si="375"/>
        <v>0</v>
      </c>
      <c r="CC165" s="397">
        <f t="shared" ca="1" si="376"/>
        <v>0</v>
      </c>
      <c r="CD165" s="397">
        <f t="shared" ca="1" si="377"/>
        <v>0</v>
      </c>
      <c r="CE165" s="397">
        <f t="shared" ca="1" si="378"/>
        <v>0</v>
      </c>
      <c r="CF165" s="397">
        <f t="shared" ca="1" si="379"/>
        <v>0</v>
      </c>
      <c r="CG165" s="397">
        <f t="shared" ca="1" si="380"/>
        <v>0</v>
      </c>
      <c r="CH165" s="397">
        <f t="shared" ca="1" si="381"/>
        <v>0</v>
      </c>
      <c r="CI165" s="397">
        <f t="shared" ca="1" si="382"/>
        <v>0</v>
      </c>
      <c r="CJ165" s="397">
        <f t="shared" ca="1" si="383"/>
        <v>0</v>
      </c>
      <c r="CK165" s="397">
        <f t="shared" ca="1" si="384"/>
        <v>0</v>
      </c>
      <c r="CL165" s="397">
        <f t="shared" ca="1" si="385"/>
        <v>0</v>
      </c>
      <c r="CM165" s="397">
        <f t="shared" ca="1" si="386"/>
        <v>0</v>
      </c>
      <c r="CN165" s="397">
        <f t="shared" ca="1" si="387"/>
        <v>0</v>
      </c>
      <c r="CO165" s="397">
        <f t="shared" ca="1" si="388"/>
        <v>0</v>
      </c>
      <c r="CP165" s="397">
        <f t="shared" ca="1" si="389"/>
        <v>0</v>
      </c>
      <c r="CQ165" s="397">
        <f t="shared" ca="1" si="390"/>
        <v>0</v>
      </c>
      <c r="CR165" s="397">
        <f t="shared" ca="1" si="391"/>
        <v>0</v>
      </c>
      <c r="CS165" s="397">
        <f t="shared" ca="1" si="392"/>
        <v>0</v>
      </c>
      <c r="CT165" s="397">
        <f t="shared" ca="1" si="393"/>
        <v>0</v>
      </c>
      <c r="CU165" s="397">
        <f t="shared" ca="1" si="394"/>
        <v>0</v>
      </c>
      <c r="CV165" s="397">
        <f t="shared" ca="1" si="395"/>
        <v>0</v>
      </c>
      <c r="CW165" s="397">
        <f t="shared" ca="1" si="396"/>
        <v>0</v>
      </c>
      <c r="CX165" s="397">
        <f t="shared" ca="1" si="397"/>
        <v>0</v>
      </c>
      <c r="CY165" s="397">
        <f t="shared" ca="1" si="398"/>
        <v>0</v>
      </c>
      <c r="CZ165" s="397">
        <f t="shared" ca="1" si="399"/>
        <v>0</v>
      </c>
      <c r="DA165" s="397">
        <f t="shared" ca="1" si="400"/>
        <v>0</v>
      </c>
      <c r="DB165" s="397">
        <f t="shared" ca="1" si="401"/>
        <v>0</v>
      </c>
      <c r="DC165" s="397">
        <f t="shared" ca="1" si="402"/>
        <v>0</v>
      </c>
      <c r="DD165" s="397">
        <f t="shared" ca="1" si="403"/>
        <v>0</v>
      </c>
      <c r="DE165" s="397">
        <f t="shared" ca="1" si="404"/>
        <v>0</v>
      </c>
      <c r="DF165" s="397">
        <f t="shared" ca="1" si="405"/>
        <v>0</v>
      </c>
      <c r="DG165" s="397">
        <f t="shared" ca="1" si="406"/>
        <v>0</v>
      </c>
      <c r="DH165" s="397">
        <f t="shared" ca="1" si="407"/>
        <v>0</v>
      </c>
      <c r="DJ165" s="125" t="str">
        <f t="shared" ref="DJ165:DK165" si="434">DJ163</f>
        <v>NQ</v>
      </c>
      <c r="DK165" s="125" t="str">
        <f t="shared" si="434"/>
        <v>NZ</v>
      </c>
      <c r="DN165" s="84" t="s">
        <v>1173</v>
      </c>
      <c r="DR165" s="40" t="s">
        <v>1543</v>
      </c>
      <c r="DS165" s="11">
        <f t="shared" si="301"/>
        <v>1</v>
      </c>
      <c r="DT165" s="11">
        <f t="shared" si="302"/>
        <v>8</v>
      </c>
      <c r="DU165" s="41">
        <v>1</v>
      </c>
      <c r="DV165" s="40" t="s">
        <v>412</v>
      </c>
      <c r="DW165" s="11">
        <f t="shared" si="303"/>
        <v>2</v>
      </c>
      <c r="DX165" s="11">
        <f t="shared" si="304"/>
        <v>1001</v>
      </c>
      <c r="DY165" s="41">
        <v>2</v>
      </c>
    </row>
    <row r="166" spans="1:129" x14ac:dyDescent="0.25">
      <c r="A166" s="125">
        <v>163</v>
      </c>
      <c r="B166" s="125">
        <v>1</v>
      </c>
      <c r="C166" s="125">
        <v>6</v>
      </c>
      <c r="D166" s="125">
        <v>39</v>
      </c>
      <c r="E166" s="125" t="s">
        <v>1168</v>
      </c>
      <c r="F166" s="84" t="s">
        <v>1204</v>
      </c>
      <c r="G166" s="392" t="s">
        <v>1170</v>
      </c>
      <c r="H166" s="84" t="s">
        <v>1205</v>
      </c>
      <c r="I166" s="392" t="s">
        <v>1172</v>
      </c>
      <c r="K166" s="130">
        <v>77</v>
      </c>
      <c r="M166" s="397">
        <f t="shared" ca="1" si="308"/>
        <v>1</v>
      </c>
      <c r="N166" s="397" t="str">
        <f t="shared" ca="1" si="309"/>
        <v>1|8|30,1|2|100000</v>
      </c>
      <c r="O166" s="397">
        <f t="shared" ca="1" si="310"/>
        <v>0</v>
      </c>
      <c r="P166" s="397">
        <f t="shared" ca="1" si="311"/>
        <v>0</v>
      </c>
      <c r="Q166" s="397">
        <f t="shared" ca="1" si="312"/>
        <v>0</v>
      </c>
      <c r="R166" s="397">
        <f t="shared" ca="1" si="313"/>
        <v>0</v>
      </c>
      <c r="S166" s="397">
        <f t="shared" ca="1" si="314"/>
        <v>0</v>
      </c>
      <c r="T166" s="397">
        <f t="shared" ca="1" si="315"/>
        <v>0</v>
      </c>
      <c r="U166" s="397">
        <f t="shared" ca="1" si="316"/>
        <v>0</v>
      </c>
      <c r="V166" s="397">
        <f t="shared" ca="1" si="317"/>
        <v>0</v>
      </c>
      <c r="W166" s="397">
        <f t="shared" ca="1" si="318"/>
        <v>0</v>
      </c>
      <c r="X166" s="397">
        <f t="shared" ca="1" si="319"/>
        <v>0</v>
      </c>
      <c r="Y166" s="397">
        <f t="shared" ca="1" si="320"/>
        <v>0</v>
      </c>
      <c r="Z166" s="397">
        <f t="shared" ca="1" si="321"/>
        <v>0</v>
      </c>
      <c r="AA166" s="397">
        <f t="shared" ca="1" si="322"/>
        <v>0</v>
      </c>
      <c r="AB166" s="397">
        <f t="shared" ca="1" si="323"/>
        <v>0</v>
      </c>
      <c r="AC166" s="397">
        <f t="shared" ca="1" si="324"/>
        <v>0</v>
      </c>
      <c r="AD166" s="397">
        <f t="shared" ca="1" si="325"/>
        <v>0</v>
      </c>
      <c r="AE166" s="397">
        <f t="shared" ca="1" si="326"/>
        <v>0</v>
      </c>
      <c r="AF166" s="397">
        <f t="shared" ca="1" si="327"/>
        <v>0</v>
      </c>
      <c r="AG166" s="397">
        <f t="shared" ca="1" si="328"/>
        <v>0</v>
      </c>
      <c r="AH166" s="397">
        <f t="shared" ca="1" si="329"/>
        <v>0</v>
      </c>
      <c r="AI166" s="397">
        <f t="shared" ca="1" si="330"/>
        <v>0</v>
      </c>
      <c r="AJ166" s="397">
        <f t="shared" ca="1" si="331"/>
        <v>0</v>
      </c>
      <c r="AK166" s="397">
        <f t="shared" ca="1" si="332"/>
        <v>0</v>
      </c>
      <c r="AL166" s="397">
        <f t="shared" ca="1" si="333"/>
        <v>0</v>
      </c>
      <c r="AM166" s="397">
        <f t="shared" ca="1" si="334"/>
        <v>0</v>
      </c>
      <c r="AN166" s="397">
        <f t="shared" ca="1" si="335"/>
        <v>0</v>
      </c>
      <c r="AO166" s="397">
        <f t="shared" ca="1" si="336"/>
        <v>0</v>
      </c>
      <c r="AP166" s="397">
        <f t="shared" ca="1" si="337"/>
        <v>0</v>
      </c>
      <c r="AQ166" s="397">
        <f t="shared" ca="1" si="338"/>
        <v>0</v>
      </c>
      <c r="AR166" s="397">
        <f t="shared" ca="1" si="339"/>
        <v>0</v>
      </c>
      <c r="AS166" s="397">
        <f t="shared" ca="1" si="340"/>
        <v>0</v>
      </c>
      <c r="AT166" s="397">
        <f t="shared" ca="1" si="341"/>
        <v>0</v>
      </c>
      <c r="AU166" s="397">
        <f t="shared" ca="1" si="342"/>
        <v>0</v>
      </c>
      <c r="AV166" s="397">
        <f t="shared" ca="1" si="343"/>
        <v>0</v>
      </c>
      <c r="AW166" s="397">
        <f t="shared" ca="1" si="344"/>
        <v>0</v>
      </c>
      <c r="AX166" s="397">
        <f t="shared" ca="1" si="345"/>
        <v>0</v>
      </c>
      <c r="AY166" s="397">
        <f t="shared" ca="1" si="346"/>
        <v>0</v>
      </c>
      <c r="AZ166" s="397">
        <f t="shared" ca="1" si="347"/>
        <v>0</v>
      </c>
      <c r="BA166" s="397">
        <f t="shared" ca="1" si="348"/>
        <v>0</v>
      </c>
      <c r="BB166" s="397">
        <f t="shared" ca="1" si="349"/>
        <v>0</v>
      </c>
      <c r="BC166" s="397">
        <f t="shared" ca="1" si="350"/>
        <v>0</v>
      </c>
      <c r="BD166" s="397">
        <f t="shared" ca="1" si="351"/>
        <v>0</v>
      </c>
      <c r="BE166" s="397">
        <f t="shared" ca="1" si="352"/>
        <v>0</v>
      </c>
      <c r="BF166" s="397">
        <f t="shared" ca="1" si="353"/>
        <v>0</v>
      </c>
      <c r="BG166" s="397">
        <f t="shared" ca="1" si="354"/>
        <v>0</v>
      </c>
      <c r="BH166" s="397">
        <f t="shared" ca="1" si="355"/>
        <v>0</v>
      </c>
      <c r="BI166" s="397">
        <f t="shared" ca="1" si="356"/>
        <v>0</v>
      </c>
      <c r="BJ166" s="397">
        <f t="shared" ca="1" si="357"/>
        <v>0</v>
      </c>
      <c r="BK166" s="397">
        <f t="shared" ca="1" si="358"/>
        <v>0</v>
      </c>
      <c r="BL166" s="397">
        <f t="shared" ca="1" si="359"/>
        <v>0</v>
      </c>
      <c r="BM166" s="397">
        <f t="shared" ca="1" si="360"/>
        <v>0</v>
      </c>
      <c r="BN166" s="397">
        <f t="shared" ca="1" si="361"/>
        <v>0</v>
      </c>
      <c r="BO166" s="397">
        <f t="shared" ca="1" si="362"/>
        <v>0</v>
      </c>
      <c r="BP166" s="397">
        <f t="shared" ca="1" si="363"/>
        <v>0</v>
      </c>
      <c r="BQ166" s="397">
        <f t="shared" ca="1" si="364"/>
        <v>0</v>
      </c>
      <c r="BR166" s="397">
        <f t="shared" ca="1" si="365"/>
        <v>0</v>
      </c>
      <c r="BS166" s="397">
        <f t="shared" ca="1" si="366"/>
        <v>0</v>
      </c>
      <c r="BT166" s="397">
        <f t="shared" ca="1" si="367"/>
        <v>0</v>
      </c>
      <c r="BU166" s="397">
        <f t="shared" ca="1" si="368"/>
        <v>0</v>
      </c>
      <c r="BV166" s="397">
        <f t="shared" ca="1" si="369"/>
        <v>0</v>
      </c>
      <c r="BW166" s="397">
        <f t="shared" ca="1" si="370"/>
        <v>0</v>
      </c>
      <c r="BX166" s="397">
        <f t="shared" ca="1" si="371"/>
        <v>0</v>
      </c>
      <c r="BY166" s="397">
        <f t="shared" ca="1" si="372"/>
        <v>0</v>
      </c>
      <c r="BZ166" s="397">
        <f t="shared" ca="1" si="373"/>
        <v>0</v>
      </c>
      <c r="CA166" s="397">
        <f t="shared" ca="1" si="374"/>
        <v>0</v>
      </c>
      <c r="CB166" s="397">
        <f t="shared" ca="1" si="375"/>
        <v>0</v>
      </c>
      <c r="CC166" s="397">
        <f t="shared" ca="1" si="376"/>
        <v>0</v>
      </c>
      <c r="CD166" s="397">
        <f t="shared" ca="1" si="377"/>
        <v>0</v>
      </c>
      <c r="CE166" s="397">
        <f t="shared" ca="1" si="378"/>
        <v>0</v>
      </c>
      <c r="CF166" s="397">
        <f t="shared" ca="1" si="379"/>
        <v>0</v>
      </c>
      <c r="CG166" s="397">
        <f t="shared" ca="1" si="380"/>
        <v>0</v>
      </c>
      <c r="CH166" s="397">
        <f t="shared" ca="1" si="381"/>
        <v>0</v>
      </c>
      <c r="CI166" s="397">
        <f t="shared" ca="1" si="382"/>
        <v>0</v>
      </c>
      <c r="CJ166" s="397">
        <f t="shared" ca="1" si="383"/>
        <v>0</v>
      </c>
      <c r="CK166" s="397">
        <f t="shared" ca="1" si="384"/>
        <v>0</v>
      </c>
      <c r="CL166" s="397">
        <f t="shared" ca="1" si="385"/>
        <v>0</v>
      </c>
      <c r="CM166" s="397">
        <f t="shared" ca="1" si="386"/>
        <v>0</v>
      </c>
      <c r="CN166" s="397">
        <f t="shared" ca="1" si="387"/>
        <v>0</v>
      </c>
      <c r="CO166" s="397">
        <f t="shared" ca="1" si="388"/>
        <v>0</v>
      </c>
      <c r="CP166" s="397">
        <f t="shared" ca="1" si="389"/>
        <v>0</v>
      </c>
      <c r="CQ166" s="397">
        <f t="shared" ca="1" si="390"/>
        <v>0</v>
      </c>
      <c r="CR166" s="397">
        <f t="shared" ca="1" si="391"/>
        <v>0</v>
      </c>
      <c r="CS166" s="397">
        <f t="shared" ca="1" si="392"/>
        <v>0</v>
      </c>
      <c r="CT166" s="397">
        <f t="shared" ca="1" si="393"/>
        <v>0</v>
      </c>
      <c r="CU166" s="397">
        <f t="shared" ca="1" si="394"/>
        <v>0</v>
      </c>
      <c r="CV166" s="397">
        <f t="shared" ca="1" si="395"/>
        <v>0</v>
      </c>
      <c r="CW166" s="397">
        <f t="shared" ca="1" si="396"/>
        <v>0</v>
      </c>
      <c r="CX166" s="397">
        <f t="shared" ca="1" si="397"/>
        <v>0</v>
      </c>
      <c r="CY166" s="397">
        <f t="shared" ca="1" si="398"/>
        <v>0</v>
      </c>
      <c r="CZ166" s="397">
        <f t="shared" ca="1" si="399"/>
        <v>0</v>
      </c>
      <c r="DA166" s="397">
        <f t="shared" ca="1" si="400"/>
        <v>0</v>
      </c>
      <c r="DB166" s="397">
        <f t="shared" ca="1" si="401"/>
        <v>0</v>
      </c>
      <c r="DC166" s="397">
        <f t="shared" ca="1" si="402"/>
        <v>0</v>
      </c>
      <c r="DD166" s="397">
        <f t="shared" ca="1" si="403"/>
        <v>0</v>
      </c>
      <c r="DE166" s="397">
        <f t="shared" ca="1" si="404"/>
        <v>0</v>
      </c>
      <c r="DF166" s="397">
        <f t="shared" ca="1" si="405"/>
        <v>0</v>
      </c>
      <c r="DG166" s="397">
        <f t="shared" ca="1" si="406"/>
        <v>0</v>
      </c>
      <c r="DH166" s="397">
        <f t="shared" ca="1" si="407"/>
        <v>0</v>
      </c>
      <c r="DJ166" s="125" t="str">
        <f t="shared" ref="DJ166:DK166" si="435">DJ164</f>
        <v>NF</v>
      </c>
      <c r="DK166" s="125" t="str">
        <f t="shared" si="435"/>
        <v>NO</v>
      </c>
      <c r="DN166" s="84" t="s">
        <v>1173</v>
      </c>
      <c r="DR166" s="40" t="s">
        <v>1544</v>
      </c>
      <c r="DS166" s="11">
        <f t="shared" si="301"/>
        <v>1</v>
      </c>
      <c r="DT166" s="11">
        <f t="shared" si="302"/>
        <v>8</v>
      </c>
      <c r="DU166" s="41">
        <v>1</v>
      </c>
      <c r="DV166" s="40" t="s">
        <v>412</v>
      </c>
      <c r="DW166" s="11">
        <f t="shared" si="303"/>
        <v>2</v>
      </c>
      <c r="DX166" s="11">
        <f t="shared" si="304"/>
        <v>1001</v>
      </c>
      <c r="DY166" s="41">
        <v>2</v>
      </c>
    </row>
    <row r="167" spans="1:129" x14ac:dyDescent="0.25">
      <c r="A167" s="125">
        <v>164</v>
      </c>
      <c r="B167" s="125">
        <v>1</v>
      </c>
      <c r="C167" s="125">
        <v>6</v>
      </c>
      <c r="D167" s="125">
        <v>39</v>
      </c>
      <c r="E167" s="125" t="s">
        <v>1168</v>
      </c>
      <c r="F167" s="84" t="s">
        <v>1206</v>
      </c>
      <c r="G167" s="392" t="s">
        <v>1170</v>
      </c>
      <c r="H167" s="84" t="s">
        <v>1207</v>
      </c>
      <c r="I167" s="392" t="s">
        <v>1172</v>
      </c>
      <c r="K167" s="130">
        <v>74</v>
      </c>
      <c r="M167" s="397">
        <f t="shared" ca="1" si="308"/>
        <v>1</v>
      </c>
      <c r="N167" s="397" t="str">
        <f t="shared" ca="1" si="309"/>
        <v>1|8|30,1|1|10</v>
      </c>
      <c r="O167" s="397">
        <f t="shared" ca="1" si="310"/>
        <v>0</v>
      </c>
      <c r="P167" s="397">
        <f t="shared" ca="1" si="311"/>
        <v>0</v>
      </c>
      <c r="Q167" s="397">
        <f t="shared" ca="1" si="312"/>
        <v>0</v>
      </c>
      <c r="R167" s="397">
        <f t="shared" ca="1" si="313"/>
        <v>0</v>
      </c>
      <c r="S167" s="397">
        <f t="shared" ca="1" si="314"/>
        <v>0</v>
      </c>
      <c r="T167" s="397">
        <f t="shared" ca="1" si="315"/>
        <v>0</v>
      </c>
      <c r="U167" s="397">
        <f t="shared" ca="1" si="316"/>
        <v>0</v>
      </c>
      <c r="V167" s="397">
        <f t="shared" ca="1" si="317"/>
        <v>0</v>
      </c>
      <c r="W167" s="397">
        <f t="shared" ca="1" si="318"/>
        <v>0</v>
      </c>
      <c r="X167" s="397">
        <f t="shared" ca="1" si="319"/>
        <v>0</v>
      </c>
      <c r="Y167" s="397">
        <f t="shared" ca="1" si="320"/>
        <v>0</v>
      </c>
      <c r="Z167" s="397">
        <f t="shared" ca="1" si="321"/>
        <v>0</v>
      </c>
      <c r="AA167" s="397">
        <f t="shared" ca="1" si="322"/>
        <v>0</v>
      </c>
      <c r="AB167" s="397">
        <f t="shared" ca="1" si="323"/>
        <v>0</v>
      </c>
      <c r="AC167" s="397">
        <f t="shared" ca="1" si="324"/>
        <v>0</v>
      </c>
      <c r="AD167" s="397">
        <f t="shared" ca="1" si="325"/>
        <v>0</v>
      </c>
      <c r="AE167" s="397">
        <f t="shared" ca="1" si="326"/>
        <v>0</v>
      </c>
      <c r="AF167" s="397">
        <f t="shared" ca="1" si="327"/>
        <v>0</v>
      </c>
      <c r="AG167" s="397">
        <f t="shared" ca="1" si="328"/>
        <v>0</v>
      </c>
      <c r="AH167" s="397">
        <f t="shared" ca="1" si="329"/>
        <v>0</v>
      </c>
      <c r="AI167" s="397">
        <f t="shared" ca="1" si="330"/>
        <v>0</v>
      </c>
      <c r="AJ167" s="397">
        <f t="shared" ca="1" si="331"/>
        <v>0</v>
      </c>
      <c r="AK167" s="397">
        <f t="shared" ca="1" si="332"/>
        <v>0</v>
      </c>
      <c r="AL167" s="397">
        <f t="shared" ca="1" si="333"/>
        <v>0</v>
      </c>
      <c r="AM167" s="397">
        <f t="shared" ca="1" si="334"/>
        <v>0</v>
      </c>
      <c r="AN167" s="397">
        <f t="shared" ca="1" si="335"/>
        <v>0</v>
      </c>
      <c r="AO167" s="397">
        <f t="shared" ca="1" si="336"/>
        <v>0</v>
      </c>
      <c r="AP167" s="397">
        <f t="shared" ca="1" si="337"/>
        <v>0</v>
      </c>
      <c r="AQ167" s="397">
        <f t="shared" ca="1" si="338"/>
        <v>0</v>
      </c>
      <c r="AR167" s="397">
        <f t="shared" ca="1" si="339"/>
        <v>0</v>
      </c>
      <c r="AS167" s="397">
        <f t="shared" ca="1" si="340"/>
        <v>0</v>
      </c>
      <c r="AT167" s="397">
        <f t="shared" ca="1" si="341"/>
        <v>0</v>
      </c>
      <c r="AU167" s="397">
        <f t="shared" ca="1" si="342"/>
        <v>0</v>
      </c>
      <c r="AV167" s="397">
        <f t="shared" ca="1" si="343"/>
        <v>0</v>
      </c>
      <c r="AW167" s="397">
        <f t="shared" ca="1" si="344"/>
        <v>0</v>
      </c>
      <c r="AX167" s="397">
        <f t="shared" ca="1" si="345"/>
        <v>0</v>
      </c>
      <c r="AY167" s="397">
        <f t="shared" ca="1" si="346"/>
        <v>0</v>
      </c>
      <c r="AZ167" s="397">
        <f t="shared" ca="1" si="347"/>
        <v>0</v>
      </c>
      <c r="BA167" s="397">
        <f t="shared" ca="1" si="348"/>
        <v>0</v>
      </c>
      <c r="BB167" s="397">
        <f t="shared" ca="1" si="349"/>
        <v>0</v>
      </c>
      <c r="BC167" s="397">
        <f t="shared" ca="1" si="350"/>
        <v>0</v>
      </c>
      <c r="BD167" s="397">
        <f t="shared" ca="1" si="351"/>
        <v>0</v>
      </c>
      <c r="BE167" s="397">
        <f t="shared" ca="1" si="352"/>
        <v>0</v>
      </c>
      <c r="BF167" s="397">
        <f t="shared" ca="1" si="353"/>
        <v>0</v>
      </c>
      <c r="BG167" s="397">
        <f t="shared" ca="1" si="354"/>
        <v>0</v>
      </c>
      <c r="BH167" s="397">
        <f t="shared" ca="1" si="355"/>
        <v>0</v>
      </c>
      <c r="BI167" s="397">
        <f t="shared" ca="1" si="356"/>
        <v>0</v>
      </c>
      <c r="BJ167" s="397">
        <f t="shared" ca="1" si="357"/>
        <v>0</v>
      </c>
      <c r="BK167" s="397">
        <f t="shared" ca="1" si="358"/>
        <v>0</v>
      </c>
      <c r="BL167" s="397">
        <f t="shared" ca="1" si="359"/>
        <v>0</v>
      </c>
      <c r="BM167" s="397">
        <f t="shared" ca="1" si="360"/>
        <v>0</v>
      </c>
      <c r="BN167" s="397">
        <f t="shared" ca="1" si="361"/>
        <v>0</v>
      </c>
      <c r="BO167" s="397">
        <f t="shared" ca="1" si="362"/>
        <v>0</v>
      </c>
      <c r="BP167" s="397">
        <f t="shared" ca="1" si="363"/>
        <v>0</v>
      </c>
      <c r="BQ167" s="397">
        <f t="shared" ca="1" si="364"/>
        <v>0</v>
      </c>
      <c r="BR167" s="397">
        <f t="shared" ca="1" si="365"/>
        <v>0</v>
      </c>
      <c r="BS167" s="397">
        <f t="shared" ca="1" si="366"/>
        <v>0</v>
      </c>
      <c r="BT167" s="397">
        <f t="shared" ca="1" si="367"/>
        <v>0</v>
      </c>
      <c r="BU167" s="397">
        <f t="shared" ca="1" si="368"/>
        <v>0</v>
      </c>
      <c r="BV167" s="397">
        <f t="shared" ca="1" si="369"/>
        <v>0</v>
      </c>
      <c r="BW167" s="397">
        <f t="shared" ca="1" si="370"/>
        <v>0</v>
      </c>
      <c r="BX167" s="397">
        <f t="shared" ca="1" si="371"/>
        <v>0</v>
      </c>
      <c r="BY167" s="397">
        <f t="shared" ca="1" si="372"/>
        <v>0</v>
      </c>
      <c r="BZ167" s="397">
        <f t="shared" ca="1" si="373"/>
        <v>0</v>
      </c>
      <c r="CA167" s="397">
        <f t="shared" ca="1" si="374"/>
        <v>0</v>
      </c>
      <c r="CB167" s="397">
        <f t="shared" ca="1" si="375"/>
        <v>0</v>
      </c>
      <c r="CC167" s="397">
        <f t="shared" ca="1" si="376"/>
        <v>0</v>
      </c>
      <c r="CD167" s="397">
        <f t="shared" ca="1" si="377"/>
        <v>0</v>
      </c>
      <c r="CE167" s="397">
        <f t="shared" ca="1" si="378"/>
        <v>0</v>
      </c>
      <c r="CF167" s="397">
        <f t="shared" ca="1" si="379"/>
        <v>0</v>
      </c>
      <c r="CG167" s="397">
        <f t="shared" ca="1" si="380"/>
        <v>0</v>
      </c>
      <c r="CH167" s="397">
        <f t="shared" ca="1" si="381"/>
        <v>0</v>
      </c>
      <c r="CI167" s="397">
        <f t="shared" ca="1" si="382"/>
        <v>0</v>
      </c>
      <c r="CJ167" s="397">
        <f t="shared" ca="1" si="383"/>
        <v>0</v>
      </c>
      <c r="CK167" s="397">
        <f t="shared" ca="1" si="384"/>
        <v>0</v>
      </c>
      <c r="CL167" s="397">
        <f t="shared" ca="1" si="385"/>
        <v>0</v>
      </c>
      <c r="CM167" s="397">
        <f t="shared" ca="1" si="386"/>
        <v>0</v>
      </c>
      <c r="CN167" s="397">
        <f t="shared" ca="1" si="387"/>
        <v>0</v>
      </c>
      <c r="CO167" s="397">
        <f t="shared" ca="1" si="388"/>
        <v>0</v>
      </c>
      <c r="CP167" s="397">
        <f t="shared" ca="1" si="389"/>
        <v>0</v>
      </c>
      <c r="CQ167" s="397">
        <f t="shared" ca="1" si="390"/>
        <v>0</v>
      </c>
      <c r="CR167" s="397">
        <f t="shared" ca="1" si="391"/>
        <v>0</v>
      </c>
      <c r="CS167" s="397">
        <f t="shared" ca="1" si="392"/>
        <v>0</v>
      </c>
      <c r="CT167" s="397">
        <f t="shared" ca="1" si="393"/>
        <v>0</v>
      </c>
      <c r="CU167" s="397">
        <f t="shared" ca="1" si="394"/>
        <v>0</v>
      </c>
      <c r="CV167" s="397">
        <f t="shared" ca="1" si="395"/>
        <v>0</v>
      </c>
      <c r="CW167" s="397">
        <f t="shared" ca="1" si="396"/>
        <v>0</v>
      </c>
      <c r="CX167" s="397">
        <f t="shared" ca="1" si="397"/>
        <v>0</v>
      </c>
      <c r="CY167" s="397">
        <f t="shared" ca="1" si="398"/>
        <v>0</v>
      </c>
      <c r="CZ167" s="397">
        <f t="shared" ca="1" si="399"/>
        <v>0</v>
      </c>
      <c r="DA167" s="397">
        <f t="shared" ca="1" si="400"/>
        <v>0</v>
      </c>
      <c r="DB167" s="397">
        <f t="shared" ca="1" si="401"/>
        <v>0</v>
      </c>
      <c r="DC167" s="397">
        <f t="shared" ca="1" si="402"/>
        <v>0</v>
      </c>
      <c r="DD167" s="397">
        <f t="shared" ca="1" si="403"/>
        <v>0</v>
      </c>
      <c r="DE167" s="397">
        <f t="shared" ca="1" si="404"/>
        <v>0</v>
      </c>
      <c r="DF167" s="397">
        <f t="shared" ca="1" si="405"/>
        <v>0</v>
      </c>
      <c r="DG167" s="397">
        <f t="shared" ca="1" si="406"/>
        <v>0</v>
      </c>
      <c r="DH167" s="397">
        <f t="shared" ca="1" si="407"/>
        <v>0</v>
      </c>
      <c r="DJ167" s="125" t="str">
        <f t="shared" ref="DJ167:DK167" si="436">DJ165</f>
        <v>NQ</v>
      </c>
      <c r="DK167" s="125" t="str">
        <f t="shared" si="436"/>
        <v>NZ</v>
      </c>
      <c r="DN167" s="84" t="s">
        <v>1173</v>
      </c>
      <c r="DR167" s="40" t="s">
        <v>1545</v>
      </c>
      <c r="DS167" s="11">
        <f t="shared" si="301"/>
        <v>1</v>
      </c>
      <c r="DT167" s="11">
        <f t="shared" si="302"/>
        <v>8</v>
      </c>
      <c r="DU167" s="41">
        <v>1</v>
      </c>
      <c r="DV167" s="40" t="s">
        <v>412</v>
      </c>
      <c r="DW167" s="11">
        <f t="shared" si="303"/>
        <v>2</v>
      </c>
      <c r="DX167" s="11">
        <f t="shared" si="304"/>
        <v>1001</v>
      </c>
      <c r="DY167" s="41">
        <v>2</v>
      </c>
    </row>
    <row r="168" spans="1:129" x14ac:dyDescent="0.35">
      <c r="A168" s="125">
        <v>165</v>
      </c>
      <c r="B168" s="125">
        <v>1</v>
      </c>
      <c r="C168" s="125">
        <v>6</v>
      </c>
      <c r="D168" s="125">
        <v>39</v>
      </c>
      <c r="E168" s="125" t="s">
        <v>1168</v>
      </c>
      <c r="F168" s="84" t="s">
        <v>1208</v>
      </c>
      <c r="G168" s="392" t="s">
        <v>1170</v>
      </c>
      <c r="H168" s="84" t="s">
        <v>1209</v>
      </c>
      <c r="I168" s="392" t="s">
        <v>1172</v>
      </c>
      <c r="K168" s="129">
        <v>78</v>
      </c>
      <c r="M168" s="397">
        <f t="shared" ca="1" si="308"/>
        <v>1</v>
      </c>
      <c r="N168" s="397" t="str">
        <f t="shared" ca="1" si="309"/>
        <v>1|8|30,1|2|100000</v>
      </c>
      <c r="O168" s="397">
        <f t="shared" ca="1" si="310"/>
        <v>0</v>
      </c>
      <c r="P168" s="397">
        <f t="shared" ca="1" si="311"/>
        <v>0</v>
      </c>
      <c r="Q168" s="397">
        <f t="shared" ca="1" si="312"/>
        <v>0</v>
      </c>
      <c r="R168" s="397">
        <f t="shared" ca="1" si="313"/>
        <v>0</v>
      </c>
      <c r="S168" s="397">
        <f t="shared" ca="1" si="314"/>
        <v>0</v>
      </c>
      <c r="T168" s="397">
        <f t="shared" ca="1" si="315"/>
        <v>0</v>
      </c>
      <c r="U168" s="397">
        <f t="shared" ca="1" si="316"/>
        <v>0</v>
      </c>
      <c r="V168" s="397">
        <f t="shared" ca="1" si="317"/>
        <v>0</v>
      </c>
      <c r="W168" s="397">
        <f t="shared" ca="1" si="318"/>
        <v>0</v>
      </c>
      <c r="X168" s="397">
        <f t="shared" ca="1" si="319"/>
        <v>0</v>
      </c>
      <c r="Y168" s="397">
        <f t="shared" ca="1" si="320"/>
        <v>0</v>
      </c>
      <c r="Z168" s="397">
        <f t="shared" ca="1" si="321"/>
        <v>0</v>
      </c>
      <c r="AA168" s="397">
        <f t="shared" ca="1" si="322"/>
        <v>0</v>
      </c>
      <c r="AB168" s="397">
        <f t="shared" ca="1" si="323"/>
        <v>0</v>
      </c>
      <c r="AC168" s="397">
        <f t="shared" ca="1" si="324"/>
        <v>0</v>
      </c>
      <c r="AD168" s="397">
        <f t="shared" ca="1" si="325"/>
        <v>0</v>
      </c>
      <c r="AE168" s="397">
        <f t="shared" ca="1" si="326"/>
        <v>0</v>
      </c>
      <c r="AF168" s="397">
        <f t="shared" ca="1" si="327"/>
        <v>0</v>
      </c>
      <c r="AG168" s="397">
        <f t="shared" ca="1" si="328"/>
        <v>0</v>
      </c>
      <c r="AH168" s="397">
        <f t="shared" ca="1" si="329"/>
        <v>0</v>
      </c>
      <c r="AI168" s="397">
        <f t="shared" ca="1" si="330"/>
        <v>0</v>
      </c>
      <c r="AJ168" s="397">
        <f t="shared" ca="1" si="331"/>
        <v>0</v>
      </c>
      <c r="AK168" s="397">
        <f t="shared" ca="1" si="332"/>
        <v>0</v>
      </c>
      <c r="AL168" s="397">
        <f t="shared" ca="1" si="333"/>
        <v>0</v>
      </c>
      <c r="AM168" s="397">
        <f t="shared" ca="1" si="334"/>
        <v>0</v>
      </c>
      <c r="AN168" s="397">
        <f t="shared" ca="1" si="335"/>
        <v>0</v>
      </c>
      <c r="AO168" s="397">
        <f t="shared" ca="1" si="336"/>
        <v>0</v>
      </c>
      <c r="AP168" s="397">
        <f t="shared" ca="1" si="337"/>
        <v>0</v>
      </c>
      <c r="AQ168" s="397">
        <f t="shared" ca="1" si="338"/>
        <v>0</v>
      </c>
      <c r="AR168" s="397">
        <f t="shared" ca="1" si="339"/>
        <v>0</v>
      </c>
      <c r="AS168" s="397">
        <f t="shared" ca="1" si="340"/>
        <v>0</v>
      </c>
      <c r="AT168" s="397">
        <f t="shared" ca="1" si="341"/>
        <v>0</v>
      </c>
      <c r="AU168" s="397">
        <f t="shared" ca="1" si="342"/>
        <v>0</v>
      </c>
      <c r="AV168" s="397">
        <f t="shared" ca="1" si="343"/>
        <v>0</v>
      </c>
      <c r="AW168" s="397">
        <f t="shared" ca="1" si="344"/>
        <v>0</v>
      </c>
      <c r="AX168" s="397">
        <f t="shared" ca="1" si="345"/>
        <v>0</v>
      </c>
      <c r="AY168" s="397">
        <f t="shared" ca="1" si="346"/>
        <v>0</v>
      </c>
      <c r="AZ168" s="397">
        <f t="shared" ca="1" si="347"/>
        <v>0</v>
      </c>
      <c r="BA168" s="397">
        <f t="shared" ca="1" si="348"/>
        <v>0</v>
      </c>
      <c r="BB168" s="397">
        <f t="shared" ca="1" si="349"/>
        <v>0</v>
      </c>
      <c r="BC168" s="397">
        <f t="shared" ca="1" si="350"/>
        <v>0</v>
      </c>
      <c r="BD168" s="397">
        <f t="shared" ca="1" si="351"/>
        <v>0</v>
      </c>
      <c r="BE168" s="397">
        <f t="shared" ca="1" si="352"/>
        <v>0</v>
      </c>
      <c r="BF168" s="397">
        <f t="shared" ca="1" si="353"/>
        <v>0</v>
      </c>
      <c r="BG168" s="397">
        <f t="shared" ca="1" si="354"/>
        <v>0</v>
      </c>
      <c r="BH168" s="397">
        <f t="shared" ca="1" si="355"/>
        <v>0</v>
      </c>
      <c r="BI168" s="397">
        <f t="shared" ca="1" si="356"/>
        <v>0</v>
      </c>
      <c r="BJ168" s="397">
        <f t="shared" ca="1" si="357"/>
        <v>0</v>
      </c>
      <c r="BK168" s="397">
        <f t="shared" ca="1" si="358"/>
        <v>0</v>
      </c>
      <c r="BL168" s="397">
        <f t="shared" ca="1" si="359"/>
        <v>0</v>
      </c>
      <c r="BM168" s="397">
        <f t="shared" ca="1" si="360"/>
        <v>0</v>
      </c>
      <c r="BN168" s="397">
        <f t="shared" ca="1" si="361"/>
        <v>0</v>
      </c>
      <c r="BO168" s="397">
        <f t="shared" ca="1" si="362"/>
        <v>0</v>
      </c>
      <c r="BP168" s="397">
        <f t="shared" ca="1" si="363"/>
        <v>0</v>
      </c>
      <c r="BQ168" s="397">
        <f t="shared" ca="1" si="364"/>
        <v>0</v>
      </c>
      <c r="BR168" s="397">
        <f t="shared" ca="1" si="365"/>
        <v>0</v>
      </c>
      <c r="BS168" s="397">
        <f t="shared" ca="1" si="366"/>
        <v>0</v>
      </c>
      <c r="BT168" s="397">
        <f t="shared" ca="1" si="367"/>
        <v>0</v>
      </c>
      <c r="BU168" s="397">
        <f t="shared" ca="1" si="368"/>
        <v>0</v>
      </c>
      <c r="BV168" s="397">
        <f t="shared" ca="1" si="369"/>
        <v>0</v>
      </c>
      <c r="BW168" s="397">
        <f t="shared" ca="1" si="370"/>
        <v>0</v>
      </c>
      <c r="BX168" s="397">
        <f t="shared" ca="1" si="371"/>
        <v>0</v>
      </c>
      <c r="BY168" s="397">
        <f t="shared" ca="1" si="372"/>
        <v>0</v>
      </c>
      <c r="BZ168" s="397">
        <f t="shared" ca="1" si="373"/>
        <v>0</v>
      </c>
      <c r="CA168" s="397">
        <f t="shared" ca="1" si="374"/>
        <v>0</v>
      </c>
      <c r="CB168" s="397">
        <f t="shared" ca="1" si="375"/>
        <v>0</v>
      </c>
      <c r="CC168" s="397">
        <f t="shared" ca="1" si="376"/>
        <v>0</v>
      </c>
      <c r="CD168" s="397">
        <f t="shared" ca="1" si="377"/>
        <v>0</v>
      </c>
      <c r="CE168" s="397">
        <f t="shared" ca="1" si="378"/>
        <v>0</v>
      </c>
      <c r="CF168" s="397">
        <f t="shared" ca="1" si="379"/>
        <v>0</v>
      </c>
      <c r="CG168" s="397">
        <f t="shared" ca="1" si="380"/>
        <v>0</v>
      </c>
      <c r="CH168" s="397">
        <f t="shared" ca="1" si="381"/>
        <v>0</v>
      </c>
      <c r="CI168" s="397">
        <f t="shared" ca="1" si="382"/>
        <v>0</v>
      </c>
      <c r="CJ168" s="397">
        <f t="shared" ca="1" si="383"/>
        <v>0</v>
      </c>
      <c r="CK168" s="397">
        <f t="shared" ca="1" si="384"/>
        <v>0</v>
      </c>
      <c r="CL168" s="397">
        <f t="shared" ca="1" si="385"/>
        <v>0</v>
      </c>
      <c r="CM168" s="397">
        <f t="shared" ca="1" si="386"/>
        <v>0</v>
      </c>
      <c r="CN168" s="397">
        <f t="shared" ca="1" si="387"/>
        <v>0</v>
      </c>
      <c r="CO168" s="397">
        <f t="shared" ca="1" si="388"/>
        <v>0</v>
      </c>
      <c r="CP168" s="397">
        <f t="shared" ca="1" si="389"/>
        <v>0</v>
      </c>
      <c r="CQ168" s="397">
        <f t="shared" ca="1" si="390"/>
        <v>0</v>
      </c>
      <c r="CR168" s="397">
        <f t="shared" ca="1" si="391"/>
        <v>0</v>
      </c>
      <c r="CS168" s="397">
        <f t="shared" ca="1" si="392"/>
        <v>0</v>
      </c>
      <c r="CT168" s="397">
        <f t="shared" ca="1" si="393"/>
        <v>0</v>
      </c>
      <c r="CU168" s="397">
        <f t="shared" ca="1" si="394"/>
        <v>0</v>
      </c>
      <c r="CV168" s="397">
        <f t="shared" ca="1" si="395"/>
        <v>0</v>
      </c>
      <c r="CW168" s="397">
        <f t="shared" ca="1" si="396"/>
        <v>0</v>
      </c>
      <c r="CX168" s="397">
        <f t="shared" ca="1" si="397"/>
        <v>0</v>
      </c>
      <c r="CY168" s="397">
        <f t="shared" ca="1" si="398"/>
        <v>0</v>
      </c>
      <c r="CZ168" s="397">
        <f t="shared" ca="1" si="399"/>
        <v>0</v>
      </c>
      <c r="DA168" s="397">
        <f t="shared" ca="1" si="400"/>
        <v>0</v>
      </c>
      <c r="DB168" s="397">
        <f t="shared" ca="1" si="401"/>
        <v>0</v>
      </c>
      <c r="DC168" s="397">
        <f t="shared" ca="1" si="402"/>
        <v>0</v>
      </c>
      <c r="DD168" s="397">
        <f t="shared" ca="1" si="403"/>
        <v>0</v>
      </c>
      <c r="DE168" s="397">
        <f t="shared" ca="1" si="404"/>
        <v>0</v>
      </c>
      <c r="DF168" s="397">
        <f t="shared" ca="1" si="405"/>
        <v>0</v>
      </c>
      <c r="DG168" s="397">
        <f t="shared" ca="1" si="406"/>
        <v>0</v>
      </c>
      <c r="DH168" s="397">
        <f t="shared" ca="1" si="407"/>
        <v>0</v>
      </c>
      <c r="DJ168" s="125" t="str">
        <f t="shared" ref="DJ168:DK168" si="437">DJ166</f>
        <v>NF</v>
      </c>
      <c r="DK168" s="125" t="str">
        <f t="shared" si="437"/>
        <v>NO</v>
      </c>
      <c r="DN168" s="84" t="s">
        <v>1173</v>
      </c>
      <c r="DR168" s="40" t="s">
        <v>1543</v>
      </c>
      <c r="DS168" s="11">
        <f t="shared" si="301"/>
        <v>1</v>
      </c>
      <c r="DT168" s="11">
        <f t="shared" si="302"/>
        <v>8</v>
      </c>
      <c r="DU168" s="41">
        <v>1</v>
      </c>
      <c r="DV168" s="40" t="s">
        <v>412</v>
      </c>
      <c r="DW168" s="11">
        <f t="shared" si="303"/>
        <v>2</v>
      </c>
      <c r="DX168" s="11">
        <f t="shared" si="304"/>
        <v>1001</v>
      </c>
      <c r="DY168" s="41">
        <v>2</v>
      </c>
    </row>
    <row r="169" spans="1:129" x14ac:dyDescent="0.35">
      <c r="A169" s="125">
        <v>166</v>
      </c>
      <c r="B169" s="125">
        <v>1</v>
      </c>
      <c r="C169" s="125">
        <v>6</v>
      </c>
      <c r="D169" s="125">
        <v>39</v>
      </c>
      <c r="E169" s="125" t="s">
        <v>1168</v>
      </c>
      <c r="F169" s="84" t="s">
        <v>1210</v>
      </c>
      <c r="G169" s="392" t="s">
        <v>1170</v>
      </c>
      <c r="H169" s="84" t="s">
        <v>1211</v>
      </c>
      <c r="I169" s="392" t="s">
        <v>1172</v>
      </c>
      <c r="K169" s="129">
        <v>79</v>
      </c>
      <c r="M169" s="397">
        <f t="shared" ca="1" si="308"/>
        <v>1</v>
      </c>
      <c r="N169" s="397" t="str">
        <f t="shared" ca="1" si="309"/>
        <v>1|8|30,1|1|10</v>
      </c>
      <c r="O169" s="397">
        <f t="shared" ca="1" si="310"/>
        <v>0</v>
      </c>
      <c r="P169" s="397">
        <f t="shared" ca="1" si="311"/>
        <v>0</v>
      </c>
      <c r="Q169" s="397">
        <f t="shared" ca="1" si="312"/>
        <v>0</v>
      </c>
      <c r="R169" s="397">
        <f t="shared" ca="1" si="313"/>
        <v>0</v>
      </c>
      <c r="S169" s="397">
        <f t="shared" ca="1" si="314"/>
        <v>0</v>
      </c>
      <c r="T169" s="397">
        <f t="shared" ca="1" si="315"/>
        <v>0</v>
      </c>
      <c r="U169" s="397">
        <f t="shared" ca="1" si="316"/>
        <v>0</v>
      </c>
      <c r="V169" s="397">
        <f t="shared" ca="1" si="317"/>
        <v>0</v>
      </c>
      <c r="W169" s="397">
        <f t="shared" ca="1" si="318"/>
        <v>0</v>
      </c>
      <c r="X169" s="397">
        <f t="shared" ca="1" si="319"/>
        <v>0</v>
      </c>
      <c r="Y169" s="397">
        <f t="shared" ca="1" si="320"/>
        <v>0</v>
      </c>
      <c r="Z169" s="397">
        <f t="shared" ca="1" si="321"/>
        <v>0</v>
      </c>
      <c r="AA169" s="397">
        <f t="shared" ca="1" si="322"/>
        <v>0</v>
      </c>
      <c r="AB169" s="397">
        <f t="shared" ca="1" si="323"/>
        <v>0</v>
      </c>
      <c r="AC169" s="397">
        <f t="shared" ca="1" si="324"/>
        <v>0</v>
      </c>
      <c r="AD169" s="397">
        <f t="shared" ca="1" si="325"/>
        <v>0</v>
      </c>
      <c r="AE169" s="397">
        <f t="shared" ca="1" si="326"/>
        <v>0</v>
      </c>
      <c r="AF169" s="397">
        <f t="shared" ca="1" si="327"/>
        <v>0</v>
      </c>
      <c r="AG169" s="397">
        <f t="shared" ca="1" si="328"/>
        <v>0</v>
      </c>
      <c r="AH169" s="397">
        <f t="shared" ca="1" si="329"/>
        <v>0</v>
      </c>
      <c r="AI169" s="397">
        <f t="shared" ca="1" si="330"/>
        <v>0</v>
      </c>
      <c r="AJ169" s="397">
        <f t="shared" ca="1" si="331"/>
        <v>0</v>
      </c>
      <c r="AK169" s="397">
        <f t="shared" ca="1" si="332"/>
        <v>0</v>
      </c>
      <c r="AL169" s="397">
        <f t="shared" ca="1" si="333"/>
        <v>0</v>
      </c>
      <c r="AM169" s="397">
        <f t="shared" ca="1" si="334"/>
        <v>0</v>
      </c>
      <c r="AN169" s="397">
        <f t="shared" ca="1" si="335"/>
        <v>0</v>
      </c>
      <c r="AO169" s="397">
        <f t="shared" ca="1" si="336"/>
        <v>0</v>
      </c>
      <c r="AP169" s="397">
        <f t="shared" ca="1" si="337"/>
        <v>0</v>
      </c>
      <c r="AQ169" s="397">
        <f t="shared" ca="1" si="338"/>
        <v>0</v>
      </c>
      <c r="AR169" s="397">
        <f t="shared" ca="1" si="339"/>
        <v>0</v>
      </c>
      <c r="AS169" s="397">
        <f t="shared" ca="1" si="340"/>
        <v>0</v>
      </c>
      <c r="AT169" s="397">
        <f t="shared" ca="1" si="341"/>
        <v>0</v>
      </c>
      <c r="AU169" s="397">
        <f t="shared" ca="1" si="342"/>
        <v>0</v>
      </c>
      <c r="AV169" s="397">
        <f t="shared" ca="1" si="343"/>
        <v>0</v>
      </c>
      <c r="AW169" s="397">
        <f t="shared" ca="1" si="344"/>
        <v>0</v>
      </c>
      <c r="AX169" s="397">
        <f t="shared" ca="1" si="345"/>
        <v>0</v>
      </c>
      <c r="AY169" s="397">
        <f t="shared" ca="1" si="346"/>
        <v>0</v>
      </c>
      <c r="AZ169" s="397">
        <f t="shared" ca="1" si="347"/>
        <v>0</v>
      </c>
      <c r="BA169" s="397">
        <f t="shared" ca="1" si="348"/>
        <v>0</v>
      </c>
      <c r="BB169" s="397">
        <f t="shared" ca="1" si="349"/>
        <v>0</v>
      </c>
      <c r="BC169" s="397">
        <f t="shared" ca="1" si="350"/>
        <v>0</v>
      </c>
      <c r="BD169" s="397">
        <f t="shared" ca="1" si="351"/>
        <v>0</v>
      </c>
      <c r="BE169" s="397">
        <f t="shared" ca="1" si="352"/>
        <v>0</v>
      </c>
      <c r="BF169" s="397">
        <f t="shared" ca="1" si="353"/>
        <v>0</v>
      </c>
      <c r="BG169" s="397">
        <f t="shared" ca="1" si="354"/>
        <v>0</v>
      </c>
      <c r="BH169" s="397">
        <f t="shared" ca="1" si="355"/>
        <v>0</v>
      </c>
      <c r="BI169" s="397">
        <f t="shared" ca="1" si="356"/>
        <v>0</v>
      </c>
      <c r="BJ169" s="397">
        <f t="shared" ca="1" si="357"/>
        <v>0</v>
      </c>
      <c r="BK169" s="397">
        <f t="shared" ca="1" si="358"/>
        <v>0</v>
      </c>
      <c r="BL169" s="397">
        <f t="shared" ca="1" si="359"/>
        <v>0</v>
      </c>
      <c r="BM169" s="397">
        <f t="shared" ca="1" si="360"/>
        <v>0</v>
      </c>
      <c r="BN169" s="397">
        <f t="shared" ca="1" si="361"/>
        <v>0</v>
      </c>
      <c r="BO169" s="397">
        <f t="shared" ca="1" si="362"/>
        <v>0</v>
      </c>
      <c r="BP169" s="397">
        <f t="shared" ca="1" si="363"/>
        <v>0</v>
      </c>
      <c r="BQ169" s="397">
        <f t="shared" ca="1" si="364"/>
        <v>0</v>
      </c>
      <c r="BR169" s="397">
        <f t="shared" ca="1" si="365"/>
        <v>0</v>
      </c>
      <c r="BS169" s="397">
        <f t="shared" ca="1" si="366"/>
        <v>0</v>
      </c>
      <c r="BT169" s="397">
        <f t="shared" ca="1" si="367"/>
        <v>0</v>
      </c>
      <c r="BU169" s="397">
        <f t="shared" ca="1" si="368"/>
        <v>0</v>
      </c>
      <c r="BV169" s="397">
        <f t="shared" ca="1" si="369"/>
        <v>0</v>
      </c>
      <c r="BW169" s="397">
        <f t="shared" ca="1" si="370"/>
        <v>0</v>
      </c>
      <c r="BX169" s="397">
        <f t="shared" ca="1" si="371"/>
        <v>0</v>
      </c>
      <c r="BY169" s="397">
        <f t="shared" ca="1" si="372"/>
        <v>0</v>
      </c>
      <c r="BZ169" s="397">
        <f t="shared" ca="1" si="373"/>
        <v>0</v>
      </c>
      <c r="CA169" s="397">
        <f t="shared" ca="1" si="374"/>
        <v>0</v>
      </c>
      <c r="CB169" s="397">
        <f t="shared" ca="1" si="375"/>
        <v>0</v>
      </c>
      <c r="CC169" s="397">
        <f t="shared" ca="1" si="376"/>
        <v>0</v>
      </c>
      <c r="CD169" s="397">
        <f t="shared" ca="1" si="377"/>
        <v>0</v>
      </c>
      <c r="CE169" s="397">
        <f t="shared" ca="1" si="378"/>
        <v>0</v>
      </c>
      <c r="CF169" s="397">
        <f t="shared" ca="1" si="379"/>
        <v>0</v>
      </c>
      <c r="CG169" s="397">
        <f t="shared" ca="1" si="380"/>
        <v>0</v>
      </c>
      <c r="CH169" s="397">
        <f t="shared" ca="1" si="381"/>
        <v>0</v>
      </c>
      <c r="CI169" s="397">
        <f t="shared" ca="1" si="382"/>
        <v>0</v>
      </c>
      <c r="CJ169" s="397">
        <f t="shared" ca="1" si="383"/>
        <v>0</v>
      </c>
      <c r="CK169" s="397">
        <f t="shared" ca="1" si="384"/>
        <v>0</v>
      </c>
      <c r="CL169" s="397">
        <f t="shared" ca="1" si="385"/>
        <v>0</v>
      </c>
      <c r="CM169" s="397">
        <f t="shared" ca="1" si="386"/>
        <v>0</v>
      </c>
      <c r="CN169" s="397">
        <f t="shared" ca="1" si="387"/>
        <v>0</v>
      </c>
      <c r="CO169" s="397">
        <f t="shared" ca="1" si="388"/>
        <v>0</v>
      </c>
      <c r="CP169" s="397">
        <f t="shared" ca="1" si="389"/>
        <v>0</v>
      </c>
      <c r="CQ169" s="397">
        <f t="shared" ca="1" si="390"/>
        <v>0</v>
      </c>
      <c r="CR169" s="397">
        <f t="shared" ca="1" si="391"/>
        <v>0</v>
      </c>
      <c r="CS169" s="397">
        <f t="shared" ca="1" si="392"/>
        <v>0</v>
      </c>
      <c r="CT169" s="397">
        <f t="shared" ca="1" si="393"/>
        <v>0</v>
      </c>
      <c r="CU169" s="397">
        <f t="shared" ca="1" si="394"/>
        <v>0</v>
      </c>
      <c r="CV169" s="397">
        <f t="shared" ca="1" si="395"/>
        <v>0</v>
      </c>
      <c r="CW169" s="397">
        <f t="shared" ca="1" si="396"/>
        <v>0</v>
      </c>
      <c r="CX169" s="397">
        <f t="shared" ca="1" si="397"/>
        <v>0</v>
      </c>
      <c r="CY169" s="397">
        <f t="shared" ca="1" si="398"/>
        <v>0</v>
      </c>
      <c r="CZ169" s="397">
        <f t="shared" ca="1" si="399"/>
        <v>0</v>
      </c>
      <c r="DA169" s="397">
        <f t="shared" ca="1" si="400"/>
        <v>0</v>
      </c>
      <c r="DB169" s="397">
        <f t="shared" ca="1" si="401"/>
        <v>0</v>
      </c>
      <c r="DC169" s="397">
        <f t="shared" ca="1" si="402"/>
        <v>0</v>
      </c>
      <c r="DD169" s="397">
        <f t="shared" ca="1" si="403"/>
        <v>0</v>
      </c>
      <c r="DE169" s="397">
        <f t="shared" ca="1" si="404"/>
        <v>0</v>
      </c>
      <c r="DF169" s="397">
        <f t="shared" ca="1" si="405"/>
        <v>0</v>
      </c>
      <c r="DG169" s="397">
        <f t="shared" ca="1" si="406"/>
        <v>0</v>
      </c>
      <c r="DH169" s="397">
        <f t="shared" ca="1" si="407"/>
        <v>0</v>
      </c>
      <c r="DJ169" s="125" t="str">
        <f t="shared" ref="DJ169:DK169" si="438">DJ167</f>
        <v>NQ</v>
      </c>
      <c r="DK169" s="125" t="str">
        <f t="shared" si="438"/>
        <v>NZ</v>
      </c>
      <c r="DN169" s="84" t="s">
        <v>1173</v>
      </c>
      <c r="DR169" s="40" t="s">
        <v>1544</v>
      </c>
      <c r="DS169" s="11">
        <f t="shared" si="301"/>
        <v>1</v>
      </c>
      <c r="DT169" s="11">
        <f t="shared" si="302"/>
        <v>8</v>
      </c>
      <c r="DU169" s="41">
        <v>1</v>
      </c>
      <c r="DV169" s="40" t="s">
        <v>412</v>
      </c>
      <c r="DW169" s="11">
        <f t="shared" si="303"/>
        <v>2</v>
      </c>
      <c r="DX169" s="11">
        <f t="shared" si="304"/>
        <v>1001</v>
      </c>
      <c r="DY169" s="41">
        <v>2</v>
      </c>
    </row>
    <row r="170" spans="1:129" x14ac:dyDescent="0.35">
      <c r="A170" s="125">
        <v>167</v>
      </c>
      <c r="B170" s="125">
        <v>1</v>
      </c>
      <c r="C170" s="125">
        <v>6</v>
      </c>
      <c r="D170" s="125">
        <v>39</v>
      </c>
      <c r="E170" s="125" t="s">
        <v>1168</v>
      </c>
      <c r="F170" s="84" t="s">
        <v>1212</v>
      </c>
      <c r="G170" s="392" t="s">
        <v>1170</v>
      </c>
      <c r="H170" s="84" t="s">
        <v>1213</v>
      </c>
      <c r="I170" s="392" t="s">
        <v>1172</v>
      </c>
      <c r="K170" s="129">
        <v>80</v>
      </c>
      <c r="M170" s="397">
        <f t="shared" ca="1" si="308"/>
        <v>1</v>
      </c>
      <c r="N170" s="397" t="str">
        <f t="shared" ca="1" si="309"/>
        <v>1|8|30,1|2|100000</v>
      </c>
      <c r="O170" s="397">
        <f t="shared" ca="1" si="310"/>
        <v>0</v>
      </c>
      <c r="P170" s="397">
        <f t="shared" ca="1" si="311"/>
        <v>0</v>
      </c>
      <c r="Q170" s="397">
        <f t="shared" ca="1" si="312"/>
        <v>0</v>
      </c>
      <c r="R170" s="397">
        <f t="shared" ca="1" si="313"/>
        <v>0</v>
      </c>
      <c r="S170" s="397">
        <f t="shared" ca="1" si="314"/>
        <v>0</v>
      </c>
      <c r="T170" s="397">
        <f t="shared" ca="1" si="315"/>
        <v>0</v>
      </c>
      <c r="U170" s="397">
        <f t="shared" ca="1" si="316"/>
        <v>0</v>
      </c>
      <c r="V170" s="397">
        <f t="shared" ca="1" si="317"/>
        <v>0</v>
      </c>
      <c r="W170" s="397">
        <f t="shared" ca="1" si="318"/>
        <v>0</v>
      </c>
      <c r="X170" s="397">
        <f t="shared" ca="1" si="319"/>
        <v>0</v>
      </c>
      <c r="Y170" s="397">
        <f t="shared" ca="1" si="320"/>
        <v>0</v>
      </c>
      <c r="Z170" s="397">
        <f t="shared" ca="1" si="321"/>
        <v>0</v>
      </c>
      <c r="AA170" s="397">
        <f t="shared" ca="1" si="322"/>
        <v>0</v>
      </c>
      <c r="AB170" s="397">
        <f t="shared" ca="1" si="323"/>
        <v>0</v>
      </c>
      <c r="AC170" s="397">
        <f t="shared" ca="1" si="324"/>
        <v>0</v>
      </c>
      <c r="AD170" s="397">
        <f t="shared" ca="1" si="325"/>
        <v>0</v>
      </c>
      <c r="AE170" s="397">
        <f t="shared" ca="1" si="326"/>
        <v>0</v>
      </c>
      <c r="AF170" s="397">
        <f t="shared" ca="1" si="327"/>
        <v>0</v>
      </c>
      <c r="AG170" s="397">
        <f t="shared" ca="1" si="328"/>
        <v>0</v>
      </c>
      <c r="AH170" s="397">
        <f t="shared" ca="1" si="329"/>
        <v>0</v>
      </c>
      <c r="AI170" s="397">
        <f t="shared" ca="1" si="330"/>
        <v>0</v>
      </c>
      <c r="AJ170" s="397">
        <f t="shared" ca="1" si="331"/>
        <v>0</v>
      </c>
      <c r="AK170" s="397">
        <f t="shared" ca="1" si="332"/>
        <v>0</v>
      </c>
      <c r="AL170" s="397">
        <f t="shared" ca="1" si="333"/>
        <v>0</v>
      </c>
      <c r="AM170" s="397">
        <f t="shared" ca="1" si="334"/>
        <v>0</v>
      </c>
      <c r="AN170" s="397">
        <f t="shared" ca="1" si="335"/>
        <v>0</v>
      </c>
      <c r="AO170" s="397">
        <f t="shared" ca="1" si="336"/>
        <v>0</v>
      </c>
      <c r="AP170" s="397">
        <f t="shared" ca="1" si="337"/>
        <v>0</v>
      </c>
      <c r="AQ170" s="397">
        <f t="shared" ca="1" si="338"/>
        <v>0</v>
      </c>
      <c r="AR170" s="397">
        <f t="shared" ca="1" si="339"/>
        <v>0</v>
      </c>
      <c r="AS170" s="397">
        <f t="shared" ca="1" si="340"/>
        <v>0</v>
      </c>
      <c r="AT170" s="397">
        <f t="shared" ca="1" si="341"/>
        <v>0</v>
      </c>
      <c r="AU170" s="397">
        <f t="shared" ca="1" si="342"/>
        <v>0</v>
      </c>
      <c r="AV170" s="397">
        <f t="shared" ca="1" si="343"/>
        <v>0</v>
      </c>
      <c r="AW170" s="397">
        <f t="shared" ca="1" si="344"/>
        <v>0</v>
      </c>
      <c r="AX170" s="397">
        <f t="shared" ca="1" si="345"/>
        <v>0</v>
      </c>
      <c r="AY170" s="397">
        <f t="shared" ca="1" si="346"/>
        <v>0</v>
      </c>
      <c r="AZ170" s="397">
        <f t="shared" ca="1" si="347"/>
        <v>0</v>
      </c>
      <c r="BA170" s="397">
        <f t="shared" ca="1" si="348"/>
        <v>0</v>
      </c>
      <c r="BB170" s="397">
        <f t="shared" ca="1" si="349"/>
        <v>0</v>
      </c>
      <c r="BC170" s="397">
        <f t="shared" ca="1" si="350"/>
        <v>0</v>
      </c>
      <c r="BD170" s="397">
        <f t="shared" ca="1" si="351"/>
        <v>0</v>
      </c>
      <c r="BE170" s="397">
        <f t="shared" ca="1" si="352"/>
        <v>0</v>
      </c>
      <c r="BF170" s="397">
        <f t="shared" ca="1" si="353"/>
        <v>0</v>
      </c>
      <c r="BG170" s="397">
        <f t="shared" ca="1" si="354"/>
        <v>0</v>
      </c>
      <c r="BH170" s="397">
        <f t="shared" ca="1" si="355"/>
        <v>0</v>
      </c>
      <c r="BI170" s="397">
        <f t="shared" ca="1" si="356"/>
        <v>0</v>
      </c>
      <c r="BJ170" s="397">
        <f t="shared" ca="1" si="357"/>
        <v>0</v>
      </c>
      <c r="BK170" s="397">
        <f t="shared" ca="1" si="358"/>
        <v>0</v>
      </c>
      <c r="BL170" s="397">
        <f t="shared" ca="1" si="359"/>
        <v>0</v>
      </c>
      <c r="BM170" s="397">
        <f t="shared" ca="1" si="360"/>
        <v>0</v>
      </c>
      <c r="BN170" s="397">
        <f t="shared" ca="1" si="361"/>
        <v>0</v>
      </c>
      <c r="BO170" s="397">
        <f t="shared" ca="1" si="362"/>
        <v>0</v>
      </c>
      <c r="BP170" s="397">
        <f t="shared" ca="1" si="363"/>
        <v>0</v>
      </c>
      <c r="BQ170" s="397">
        <f t="shared" ca="1" si="364"/>
        <v>0</v>
      </c>
      <c r="BR170" s="397">
        <f t="shared" ca="1" si="365"/>
        <v>0</v>
      </c>
      <c r="BS170" s="397">
        <f t="shared" ca="1" si="366"/>
        <v>0</v>
      </c>
      <c r="BT170" s="397">
        <f t="shared" ca="1" si="367"/>
        <v>0</v>
      </c>
      <c r="BU170" s="397">
        <f t="shared" ca="1" si="368"/>
        <v>0</v>
      </c>
      <c r="BV170" s="397">
        <f t="shared" ca="1" si="369"/>
        <v>0</v>
      </c>
      <c r="BW170" s="397">
        <f t="shared" ca="1" si="370"/>
        <v>0</v>
      </c>
      <c r="BX170" s="397">
        <f t="shared" ca="1" si="371"/>
        <v>0</v>
      </c>
      <c r="BY170" s="397">
        <f t="shared" ca="1" si="372"/>
        <v>0</v>
      </c>
      <c r="BZ170" s="397">
        <f t="shared" ca="1" si="373"/>
        <v>0</v>
      </c>
      <c r="CA170" s="397">
        <f t="shared" ca="1" si="374"/>
        <v>0</v>
      </c>
      <c r="CB170" s="397">
        <f t="shared" ca="1" si="375"/>
        <v>0</v>
      </c>
      <c r="CC170" s="397">
        <f t="shared" ca="1" si="376"/>
        <v>0</v>
      </c>
      <c r="CD170" s="397">
        <f t="shared" ca="1" si="377"/>
        <v>0</v>
      </c>
      <c r="CE170" s="397">
        <f t="shared" ca="1" si="378"/>
        <v>0</v>
      </c>
      <c r="CF170" s="397">
        <f t="shared" ca="1" si="379"/>
        <v>0</v>
      </c>
      <c r="CG170" s="397">
        <f t="shared" ca="1" si="380"/>
        <v>0</v>
      </c>
      <c r="CH170" s="397">
        <f t="shared" ca="1" si="381"/>
        <v>0</v>
      </c>
      <c r="CI170" s="397">
        <f t="shared" ca="1" si="382"/>
        <v>0</v>
      </c>
      <c r="CJ170" s="397">
        <f t="shared" ca="1" si="383"/>
        <v>0</v>
      </c>
      <c r="CK170" s="397">
        <f t="shared" ca="1" si="384"/>
        <v>0</v>
      </c>
      <c r="CL170" s="397">
        <f t="shared" ca="1" si="385"/>
        <v>0</v>
      </c>
      <c r="CM170" s="397">
        <f t="shared" ca="1" si="386"/>
        <v>0</v>
      </c>
      <c r="CN170" s="397">
        <f t="shared" ca="1" si="387"/>
        <v>0</v>
      </c>
      <c r="CO170" s="397">
        <f t="shared" ca="1" si="388"/>
        <v>0</v>
      </c>
      <c r="CP170" s="397">
        <f t="shared" ca="1" si="389"/>
        <v>0</v>
      </c>
      <c r="CQ170" s="397">
        <f t="shared" ca="1" si="390"/>
        <v>0</v>
      </c>
      <c r="CR170" s="397">
        <f t="shared" ca="1" si="391"/>
        <v>0</v>
      </c>
      <c r="CS170" s="397">
        <f t="shared" ca="1" si="392"/>
        <v>0</v>
      </c>
      <c r="CT170" s="397">
        <f t="shared" ca="1" si="393"/>
        <v>0</v>
      </c>
      <c r="CU170" s="397">
        <f t="shared" ca="1" si="394"/>
        <v>0</v>
      </c>
      <c r="CV170" s="397">
        <f t="shared" ca="1" si="395"/>
        <v>0</v>
      </c>
      <c r="CW170" s="397">
        <f t="shared" ca="1" si="396"/>
        <v>0</v>
      </c>
      <c r="CX170" s="397">
        <f t="shared" ca="1" si="397"/>
        <v>0</v>
      </c>
      <c r="CY170" s="397">
        <f t="shared" ca="1" si="398"/>
        <v>0</v>
      </c>
      <c r="CZ170" s="397">
        <f t="shared" ca="1" si="399"/>
        <v>0</v>
      </c>
      <c r="DA170" s="397">
        <f t="shared" ca="1" si="400"/>
        <v>0</v>
      </c>
      <c r="DB170" s="397">
        <f t="shared" ca="1" si="401"/>
        <v>0</v>
      </c>
      <c r="DC170" s="397">
        <f t="shared" ca="1" si="402"/>
        <v>0</v>
      </c>
      <c r="DD170" s="397">
        <f t="shared" ca="1" si="403"/>
        <v>0</v>
      </c>
      <c r="DE170" s="397">
        <f t="shared" ca="1" si="404"/>
        <v>0</v>
      </c>
      <c r="DF170" s="397">
        <f t="shared" ca="1" si="405"/>
        <v>0</v>
      </c>
      <c r="DG170" s="397">
        <f t="shared" ca="1" si="406"/>
        <v>0</v>
      </c>
      <c r="DH170" s="397">
        <f t="shared" ca="1" si="407"/>
        <v>0</v>
      </c>
      <c r="DJ170" s="125" t="str">
        <f t="shared" ref="DJ170:DK170" si="439">DJ168</f>
        <v>NF</v>
      </c>
      <c r="DK170" s="125" t="str">
        <f t="shared" si="439"/>
        <v>NO</v>
      </c>
      <c r="DN170" s="84" t="s">
        <v>1173</v>
      </c>
      <c r="DR170" s="40" t="s">
        <v>1545</v>
      </c>
      <c r="DS170" s="11">
        <f t="shared" si="301"/>
        <v>1</v>
      </c>
      <c r="DT170" s="11">
        <f t="shared" si="302"/>
        <v>8</v>
      </c>
      <c r="DU170" s="41">
        <v>1</v>
      </c>
      <c r="DV170" s="40" t="s">
        <v>412</v>
      </c>
      <c r="DW170" s="11">
        <f t="shared" si="303"/>
        <v>2</v>
      </c>
      <c r="DX170" s="11">
        <f t="shared" si="304"/>
        <v>1001</v>
      </c>
      <c r="DY170" s="41">
        <v>2</v>
      </c>
    </row>
    <row r="171" spans="1:129" x14ac:dyDescent="0.35">
      <c r="A171" s="125">
        <v>168</v>
      </c>
      <c r="B171" s="125">
        <v>1</v>
      </c>
      <c r="C171" s="125">
        <v>6</v>
      </c>
      <c r="D171" s="125">
        <v>39</v>
      </c>
      <c r="E171" s="125" t="s">
        <v>1168</v>
      </c>
      <c r="F171" s="84" t="s">
        <v>1214</v>
      </c>
      <c r="G171" s="392" t="s">
        <v>1170</v>
      </c>
      <c r="H171" s="84" t="s">
        <v>1215</v>
      </c>
      <c r="I171" s="392" t="s">
        <v>1172</v>
      </c>
      <c r="K171" s="129">
        <v>81</v>
      </c>
      <c r="M171" s="397">
        <f t="shared" ca="1" si="308"/>
        <v>1</v>
      </c>
      <c r="N171" s="397" t="str">
        <f t="shared" ca="1" si="309"/>
        <v>1|8|30,1|1|10</v>
      </c>
      <c r="O171" s="397">
        <f t="shared" ca="1" si="310"/>
        <v>0</v>
      </c>
      <c r="P171" s="397">
        <f t="shared" ca="1" si="311"/>
        <v>0</v>
      </c>
      <c r="Q171" s="397">
        <f t="shared" ca="1" si="312"/>
        <v>0</v>
      </c>
      <c r="R171" s="397">
        <f t="shared" ca="1" si="313"/>
        <v>0</v>
      </c>
      <c r="S171" s="397">
        <f t="shared" ca="1" si="314"/>
        <v>0</v>
      </c>
      <c r="T171" s="397">
        <f t="shared" ca="1" si="315"/>
        <v>0</v>
      </c>
      <c r="U171" s="397">
        <f t="shared" ca="1" si="316"/>
        <v>0</v>
      </c>
      <c r="V171" s="397">
        <f t="shared" ca="1" si="317"/>
        <v>0</v>
      </c>
      <c r="W171" s="397">
        <f t="shared" ca="1" si="318"/>
        <v>0</v>
      </c>
      <c r="X171" s="397">
        <f t="shared" ca="1" si="319"/>
        <v>0</v>
      </c>
      <c r="Y171" s="397">
        <f t="shared" ca="1" si="320"/>
        <v>0</v>
      </c>
      <c r="Z171" s="397">
        <f t="shared" ca="1" si="321"/>
        <v>0</v>
      </c>
      <c r="AA171" s="397">
        <f t="shared" ca="1" si="322"/>
        <v>0</v>
      </c>
      <c r="AB171" s="397">
        <f t="shared" ca="1" si="323"/>
        <v>0</v>
      </c>
      <c r="AC171" s="397">
        <f t="shared" ca="1" si="324"/>
        <v>0</v>
      </c>
      <c r="AD171" s="397">
        <f t="shared" ca="1" si="325"/>
        <v>0</v>
      </c>
      <c r="AE171" s="397">
        <f t="shared" ca="1" si="326"/>
        <v>0</v>
      </c>
      <c r="AF171" s="397">
        <f t="shared" ca="1" si="327"/>
        <v>0</v>
      </c>
      <c r="AG171" s="397">
        <f t="shared" ca="1" si="328"/>
        <v>0</v>
      </c>
      <c r="AH171" s="397">
        <f t="shared" ca="1" si="329"/>
        <v>0</v>
      </c>
      <c r="AI171" s="397">
        <f t="shared" ca="1" si="330"/>
        <v>0</v>
      </c>
      <c r="AJ171" s="397">
        <f t="shared" ca="1" si="331"/>
        <v>0</v>
      </c>
      <c r="AK171" s="397">
        <f t="shared" ca="1" si="332"/>
        <v>0</v>
      </c>
      <c r="AL171" s="397">
        <f t="shared" ca="1" si="333"/>
        <v>0</v>
      </c>
      <c r="AM171" s="397">
        <f t="shared" ca="1" si="334"/>
        <v>0</v>
      </c>
      <c r="AN171" s="397">
        <f t="shared" ca="1" si="335"/>
        <v>0</v>
      </c>
      <c r="AO171" s="397">
        <f t="shared" ca="1" si="336"/>
        <v>0</v>
      </c>
      <c r="AP171" s="397">
        <f t="shared" ca="1" si="337"/>
        <v>0</v>
      </c>
      <c r="AQ171" s="397">
        <f t="shared" ca="1" si="338"/>
        <v>0</v>
      </c>
      <c r="AR171" s="397">
        <f t="shared" ca="1" si="339"/>
        <v>0</v>
      </c>
      <c r="AS171" s="397">
        <f t="shared" ca="1" si="340"/>
        <v>0</v>
      </c>
      <c r="AT171" s="397">
        <f t="shared" ca="1" si="341"/>
        <v>0</v>
      </c>
      <c r="AU171" s="397">
        <f t="shared" ca="1" si="342"/>
        <v>0</v>
      </c>
      <c r="AV171" s="397">
        <f t="shared" ca="1" si="343"/>
        <v>0</v>
      </c>
      <c r="AW171" s="397">
        <f t="shared" ca="1" si="344"/>
        <v>0</v>
      </c>
      <c r="AX171" s="397">
        <f t="shared" ca="1" si="345"/>
        <v>0</v>
      </c>
      <c r="AY171" s="397">
        <f t="shared" ca="1" si="346"/>
        <v>0</v>
      </c>
      <c r="AZ171" s="397">
        <f t="shared" ca="1" si="347"/>
        <v>0</v>
      </c>
      <c r="BA171" s="397">
        <f t="shared" ca="1" si="348"/>
        <v>0</v>
      </c>
      <c r="BB171" s="397">
        <f t="shared" ca="1" si="349"/>
        <v>0</v>
      </c>
      <c r="BC171" s="397">
        <f t="shared" ca="1" si="350"/>
        <v>0</v>
      </c>
      <c r="BD171" s="397">
        <f t="shared" ca="1" si="351"/>
        <v>0</v>
      </c>
      <c r="BE171" s="397">
        <f t="shared" ca="1" si="352"/>
        <v>0</v>
      </c>
      <c r="BF171" s="397">
        <f t="shared" ca="1" si="353"/>
        <v>0</v>
      </c>
      <c r="BG171" s="397">
        <f t="shared" ca="1" si="354"/>
        <v>0</v>
      </c>
      <c r="BH171" s="397">
        <f t="shared" ca="1" si="355"/>
        <v>0</v>
      </c>
      <c r="BI171" s="397">
        <f t="shared" ca="1" si="356"/>
        <v>0</v>
      </c>
      <c r="BJ171" s="397">
        <f t="shared" ca="1" si="357"/>
        <v>0</v>
      </c>
      <c r="BK171" s="397">
        <f t="shared" ca="1" si="358"/>
        <v>0</v>
      </c>
      <c r="BL171" s="397">
        <f t="shared" ca="1" si="359"/>
        <v>0</v>
      </c>
      <c r="BM171" s="397">
        <f t="shared" ca="1" si="360"/>
        <v>0</v>
      </c>
      <c r="BN171" s="397">
        <f t="shared" ca="1" si="361"/>
        <v>0</v>
      </c>
      <c r="BO171" s="397">
        <f t="shared" ca="1" si="362"/>
        <v>0</v>
      </c>
      <c r="BP171" s="397">
        <f t="shared" ca="1" si="363"/>
        <v>0</v>
      </c>
      <c r="BQ171" s="397">
        <f t="shared" ca="1" si="364"/>
        <v>0</v>
      </c>
      <c r="BR171" s="397">
        <f t="shared" ca="1" si="365"/>
        <v>0</v>
      </c>
      <c r="BS171" s="397">
        <f t="shared" ca="1" si="366"/>
        <v>0</v>
      </c>
      <c r="BT171" s="397">
        <f t="shared" ca="1" si="367"/>
        <v>0</v>
      </c>
      <c r="BU171" s="397">
        <f t="shared" ca="1" si="368"/>
        <v>0</v>
      </c>
      <c r="BV171" s="397">
        <f t="shared" ca="1" si="369"/>
        <v>0</v>
      </c>
      <c r="BW171" s="397">
        <f t="shared" ca="1" si="370"/>
        <v>0</v>
      </c>
      <c r="BX171" s="397">
        <f t="shared" ca="1" si="371"/>
        <v>0</v>
      </c>
      <c r="BY171" s="397">
        <f t="shared" ca="1" si="372"/>
        <v>0</v>
      </c>
      <c r="BZ171" s="397">
        <f t="shared" ca="1" si="373"/>
        <v>0</v>
      </c>
      <c r="CA171" s="397">
        <f t="shared" ca="1" si="374"/>
        <v>0</v>
      </c>
      <c r="CB171" s="397">
        <f t="shared" ca="1" si="375"/>
        <v>0</v>
      </c>
      <c r="CC171" s="397">
        <f t="shared" ca="1" si="376"/>
        <v>0</v>
      </c>
      <c r="CD171" s="397">
        <f t="shared" ca="1" si="377"/>
        <v>0</v>
      </c>
      <c r="CE171" s="397">
        <f t="shared" ca="1" si="378"/>
        <v>0</v>
      </c>
      <c r="CF171" s="397">
        <f t="shared" ca="1" si="379"/>
        <v>0</v>
      </c>
      <c r="CG171" s="397">
        <f t="shared" ca="1" si="380"/>
        <v>0</v>
      </c>
      <c r="CH171" s="397">
        <f t="shared" ca="1" si="381"/>
        <v>0</v>
      </c>
      <c r="CI171" s="397">
        <f t="shared" ca="1" si="382"/>
        <v>0</v>
      </c>
      <c r="CJ171" s="397">
        <f t="shared" ca="1" si="383"/>
        <v>0</v>
      </c>
      <c r="CK171" s="397">
        <f t="shared" ca="1" si="384"/>
        <v>0</v>
      </c>
      <c r="CL171" s="397">
        <f t="shared" ca="1" si="385"/>
        <v>0</v>
      </c>
      <c r="CM171" s="397">
        <f t="shared" ca="1" si="386"/>
        <v>0</v>
      </c>
      <c r="CN171" s="397">
        <f t="shared" ca="1" si="387"/>
        <v>0</v>
      </c>
      <c r="CO171" s="397">
        <f t="shared" ca="1" si="388"/>
        <v>0</v>
      </c>
      <c r="CP171" s="397">
        <f t="shared" ca="1" si="389"/>
        <v>0</v>
      </c>
      <c r="CQ171" s="397">
        <f t="shared" ca="1" si="390"/>
        <v>0</v>
      </c>
      <c r="CR171" s="397">
        <f t="shared" ca="1" si="391"/>
        <v>0</v>
      </c>
      <c r="CS171" s="397">
        <f t="shared" ca="1" si="392"/>
        <v>0</v>
      </c>
      <c r="CT171" s="397">
        <f t="shared" ca="1" si="393"/>
        <v>0</v>
      </c>
      <c r="CU171" s="397">
        <f t="shared" ca="1" si="394"/>
        <v>0</v>
      </c>
      <c r="CV171" s="397">
        <f t="shared" ca="1" si="395"/>
        <v>0</v>
      </c>
      <c r="CW171" s="397">
        <f t="shared" ca="1" si="396"/>
        <v>0</v>
      </c>
      <c r="CX171" s="397">
        <f t="shared" ca="1" si="397"/>
        <v>0</v>
      </c>
      <c r="CY171" s="397">
        <f t="shared" ca="1" si="398"/>
        <v>0</v>
      </c>
      <c r="CZ171" s="397">
        <f t="shared" ca="1" si="399"/>
        <v>0</v>
      </c>
      <c r="DA171" s="397">
        <f t="shared" ca="1" si="400"/>
        <v>0</v>
      </c>
      <c r="DB171" s="397">
        <f t="shared" ca="1" si="401"/>
        <v>0</v>
      </c>
      <c r="DC171" s="397">
        <f t="shared" ca="1" si="402"/>
        <v>0</v>
      </c>
      <c r="DD171" s="397">
        <f t="shared" ca="1" si="403"/>
        <v>0</v>
      </c>
      <c r="DE171" s="397">
        <f t="shared" ca="1" si="404"/>
        <v>0</v>
      </c>
      <c r="DF171" s="397">
        <f t="shared" ca="1" si="405"/>
        <v>0</v>
      </c>
      <c r="DG171" s="397">
        <f t="shared" ca="1" si="406"/>
        <v>0</v>
      </c>
      <c r="DH171" s="397">
        <f t="shared" ca="1" si="407"/>
        <v>0</v>
      </c>
      <c r="DJ171" s="125" t="str">
        <f t="shared" ref="DJ171:DK171" si="440">DJ169</f>
        <v>NQ</v>
      </c>
      <c r="DK171" s="125" t="str">
        <f t="shared" si="440"/>
        <v>NZ</v>
      </c>
      <c r="DN171" s="84" t="s">
        <v>1173</v>
      </c>
      <c r="DR171" s="40" t="s">
        <v>1543</v>
      </c>
      <c r="DS171" s="11">
        <f t="shared" si="301"/>
        <v>1</v>
      </c>
      <c r="DT171" s="11">
        <f t="shared" si="302"/>
        <v>8</v>
      </c>
      <c r="DU171" s="41">
        <v>1</v>
      </c>
      <c r="DV171" s="40" t="s">
        <v>412</v>
      </c>
      <c r="DW171" s="11">
        <f t="shared" si="303"/>
        <v>2</v>
      </c>
      <c r="DX171" s="11">
        <f t="shared" si="304"/>
        <v>1001</v>
      </c>
      <c r="DY171" s="41">
        <v>2</v>
      </c>
    </row>
    <row r="172" spans="1:129" x14ac:dyDescent="0.35">
      <c r="A172" s="125">
        <v>169</v>
      </c>
      <c r="B172" s="125">
        <v>1</v>
      </c>
      <c r="C172" s="125">
        <v>6</v>
      </c>
      <c r="D172" s="125">
        <v>39</v>
      </c>
      <c r="E172" s="125" t="s">
        <v>1168</v>
      </c>
      <c r="F172" s="84" t="s">
        <v>1216</v>
      </c>
      <c r="G172" s="392" t="s">
        <v>1170</v>
      </c>
      <c r="H172" s="84" t="s">
        <v>1217</v>
      </c>
      <c r="I172" s="392" t="s">
        <v>1172</v>
      </c>
      <c r="K172" s="129">
        <v>82</v>
      </c>
      <c r="M172" s="397">
        <f t="shared" ca="1" si="308"/>
        <v>1</v>
      </c>
      <c r="N172" s="397" t="str">
        <f t="shared" ca="1" si="309"/>
        <v>1|8|30,1|2|100000</v>
      </c>
      <c r="O172" s="397">
        <f t="shared" ca="1" si="310"/>
        <v>0</v>
      </c>
      <c r="P172" s="397">
        <f t="shared" ca="1" si="311"/>
        <v>0</v>
      </c>
      <c r="Q172" s="397">
        <f t="shared" ca="1" si="312"/>
        <v>0</v>
      </c>
      <c r="R172" s="397">
        <f t="shared" ca="1" si="313"/>
        <v>0</v>
      </c>
      <c r="S172" s="397">
        <f t="shared" ca="1" si="314"/>
        <v>0</v>
      </c>
      <c r="T172" s="397">
        <f t="shared" ca="1" si="315"/>
        <v>0</v>
      </c>
      <c r="U172" s="397">
        <f t="shared" ca="1" si="316"/>
        <v>0</v>
      </c>
      <c r="V172" s="397">
        <f t="shared" ca="1" si="317"/>
        <v>0</v>
      </c>
      <c r="W172" s="397">
        <f t="shared" ca="1" si="318"/>
        <v>0</v>
      </c>
      <c r="X172" s="397">
        <f t="shared" ca="1" si="319"/>
        <v>0</v>
      </c>
      <c r="Y172" s="397">
        <f t="shared" ca="1" si="320"/>
        <v>0</v>
      </c>
      <c r="Z172" s="397">
        <f t="shared" ca="1" si="321"/>
        <v>0</v>
      </c>
      <c r="AA172" s="397">
        <f t="shared" ca="1" si="322"/>
        <v>0</v>
      </c>
      <c r="AB172" s="397">
        <f t="shared" ca="1" si="323"/>
        <v>0</v>
      </c>
      <c r="AC172" s="397">
        <f t="shared" ca="1" si="324"/>
        <v>0</v>
      </c>
      <c r="AD172" s="397">
        <f t="shared" ca="1" si="325"/>
        <v>0</v>
      </c>
      <c r="AE172" s="397">
        <f t="shared" ca="1" si="326"/>
        <v>0</v>
      </c>
      <c r="AF172" s="397">
        <f t="shared" ca="1" si="327"/>
        <v>0</v>
      </c>
      <c r="AG172" s="397">
        <f t="shared" ca="1" si="328"/>
        <v>0</v>
      </c>
      <c r="AH172" s="397">
        <f t="shared" ca="1" si="329"/>
        <v>0</v>
      </c>
      <c r="AI172" s="397">
        <f t="shared" ca="1" si="330"/>
        <v>0</v>
      </c>
      <c r="AJ172" s="397">
        <f t="shared" ca="1" si="331"/>
        <v>0</v>
      </c>
      <c r="AK172" s="397">
        <f t="shared" ca="1" si="332"/>
        <v>0</v>
      </c>
      <c r="AL172" s="397">
        <f t="shared" ca="1" si="333"/>
        <v>0</v>
      </c>
      <c r="AM172" s="397">
        <f t="shared" ca="1" si="334"/>
        <v>0</v>
      </c>
      <c r="AN172" s="397">
        <f t="shared" ca="1" si="335"/>
        <v>0</v>
      </c>
      <c r="AO172" s="397">
        <f t="shared" ca="1" si="336"/>
        <v>0</v>
      </c>
      <c r="AP172" s="397">
        <f t="shared" ca="1" si="337"/>
        <v>0</v>
      </c>
      <c r="AQ172" s="397">
        <f t="shared" ca="1" si="338"/>
        <v>0</v>
      </c>
      <c r="AR172" s="397">
        <f t="shared" ca="1" si="339"/>
        <v>0</v>
      </c>
      <c r="AS172" s="397">
        <f t="shared" ca="1" si="340"/>
        <v>0</v>
      </c>
      <c r="AT172" s="397">
        <f t="shared" ca="1" si="341"/>
        <v>0</v>
      </c>
      <c r="AU172" s="397">
        <f t="shared" ca="1" si="342"/>
        <v>0</v>
      </c>
      <c r="AV172" s="397">
        <f t="shared" ca="1" si="343"/>
        <v>0</v>
      </c>
      <c r="AW172" s="397">
        <f t="shared" ca="1" si="344"/>
        <v>0</v>
      </c>
      <c r="AX172" s="397">
        <f t="shared" ca="1" si="345"/>
        <v>0</v>
      </c>
      <c r="AY172" s="397">
        <f t="shared" ca="1" si="346"/>
        <v>0</v>
      </c>
      <c r="AZ172" s="397">
        <f t="shared" ca="1" si="347"/>
        <v>0</v>
      </c>
      <c r="BA172" s="397">
        <f t="shared" ca="1" si="348"/>
        <v>0</v>
      </c>
      <c r="BB172" s="397">
        <f t="shared" ca="1" si="349"/>
        <v>0</v>
      </c>
      <c r="BC172" s="397">
        <f t="shared" ca="1" si="350"/>
        <v>0</v>
      </c>
      <c r="BD172" s="397">
        <f t="shared" ca="1" si="351"/>
        <v>0</v>
      </c>
      <c r="BE172" s="397">
        <f t="shared" ca="1" si="352"/>
        <v>0</v>
      </c>
      <c r="BF172" s="397">
        <f t="shared" ca="1" si="353"/>
        <v>0</v>
      </c>
      <c r="BG172" s="397">
        <f t="shared" ca="1" si="354"/>
        <v>0</v>
      </c>
      <c r="BH172" s="397">
        <f t="shared" ca="1" si="355"/>
        <v>0</v>
      </c>
      <c r="BI172" s="397">
        <f t="shared" ca="1" si="356"/>
        <v>0</v>
      </c>
      <c r="BJ172" s="397">
        <f t="shared" ca="1" si="357"/>
        <v>0</v>
      </c>
      <c r="BK172" s="397">
        <f t="shared" ca="1" si="358"/>
        <v>0</v>
      </c>
      <c r="BL172" s="397">
        <f t="shared" ca="1" si="359"/>
        <v>0</v>
      </c>
      <c r="BM172" s="397">
        <f t="shared" ca="1" si="360"/>
        <v>0</v>
      </c>
      <c r="BN172" s="397">
        <f t="shared" ca="1" si="361"/>
        <v>0</v>
      </c>
      <c r="BO172" s="397">
        <f t="shared" ca="1" si="362"/>
        <v>0</v>
      </c>
      <c r="BP172" s="397">
        <f t="shared" ca="1" si="363"/>
        <v>0</v>
      </c>
      <c r="BQ172" s="397">
        <f t="shared" ca="1" si="364"/>
        <v>0</v>
      </c>
      <c r="BR172" s="397">
        <f t="shared" ca="1" si="365"/>
        <v>0</v>
      </c>
      <c r="BS172" s="397">
        <f t="shared" ca="1" si="366"/>
        <v>0</v>
      </c>
      <c r="BT172" s="397">
        <f t="shared" ca="1" si="367"/>
        <v>0</v>
      </c>
      <c r="BU172" s="397">
        <f t="shared" ca="1" si="368"/>
        <v>0</v>
      </c>
      <c r="BV172" s="397">
        <f t="shared" ca="1" si="369"/>
        <v>0</v>
      </c>
      <c r="BW172" s="397">
        <f t="shared" ca="1" si="370"/>
        <v>0</v>
      </c>
      <c r="BX172" s="397">
        <f t="shared" ca="1" si="371"/>
        <v>0</v>
      </c>
      <c r="BY172" s="397">
        <f t="shared" ca="1" si="372"/>
        <v>0</v>
      </c>
      <c r="BZ172" s="397">
        <f t="shared" ca="1" si="373"/>
        <v>0</v>
      </c>
      <c r="CA172" s="397">
        <f t="shared" ca="1" si="374"/>
        <v>0</v>
      </c>
      <c r="CB172" s="397">
        <f t="shared" ca="1" si="375"/>
        <v>0</v>
      </c>
      <c r="CC172" s="397">
        <f t="shared" ca="1" si="376"/>
        <v>0</v>
      </c>
      <c r="CD172" s="397">
        <f t="shared" ca="1" si="377"/>
        <v>0</v>
      </c>
      <c r="CE172" s="397">
        <f t="shared" ca="1" si="378"/>
        <v>0</v>
      </c>
      <c r="CF172" s="397">
        <f t="shared" ca="1" si="379"/>
        <v>0</v>
      </c>
      <c r="CG172" s="397">
        <f t="shared" ca="1" si="380"/>
        <v>0</v>
      </c>
      <c r="CH172" s="397">
        <f t="shared" ca="1" si="381"/>
        <v>0</v>
      </c>
      <c r="CI172" s="397">
        <f t="shared" ca="1" si="382"/>
        <v>0</v>
      </c>
      <c r="CJ172" s="397">
        <f t="shared" ca="1" si="383"/>
        <v>0</v>
      </c>
      <c r="CK172" s="397">
        <f t="shared" ca="1" si="384"/>
        <v>0</v>
      </c>
      <c r="CL172" s="397">
        <f t="shared" ca="1" si="385"/>
        <v>0</v>
      </c>
      <c r="CM172" s="397">
        <f t="shared" ca="1" si="386"/>
        <v>0</v>
      </c>
      <c r="CN172" s="397">
        <f t="shared" ca="1" si="387"/>
        <v>0</v>
      </c>
      <c r="CO172" s="397">
        <f t="shared" ca="1" si="388"/>
        <v>0</v>
      </c>
      <c r="CP172" s="397">
        <f t="shared" ca="1" si="389"/>
        <v>0</v>
      </c>
      <c r="CQ172" s="397">
        <f t="shared" ca="1" si="390"/>
        <v>0</v>
      </c>
      <c r="CR172" s="397">
        <f t="shared" ca="1" si="391"/>
        <v>0</v>
      </c>
      <c r="CS172" s="397">
        <f t="shared" ca="1" si="392"/>
        <v>0</v>
      </c>
      <c r="CT172" s="397">
        <f t="shared" ca="1" si="393"/>
        <v>0</v>
      </c>
      <c r="CU172" s="397">
        <f t="shared" ca="1" si="394"/>
        <v>0</v>
      </c>
      <c r="CV172" s="397">
        <f t="shared" ca="1" si="395"/>
        <v>0</v>
      </c>
      <c r="CW172" s="397">
        <f t="shared" ca="1" si="396"/>
        <v>0</v>
      </c>
      <c r="CX172" s="397">
        <f t="shared" ca="1" si="397"/>
        <v>0</v>
      </c>
      <c r="CY172" s="397">
        <f t="shared" ca="1" si="398"/>
        <v>0</v>
      </c>
      <c r="CZ172" s="397">
        <f t="shared" ca="1" si="399"/>
        <v>0</v>
      </c>
      <c r="DA172" s="397">
        <f t="shared" ca="1" si="400"/>
        <v>0</v>
      </c>
      <c r="DB172" s="397">
        <f t="shared" ca="1" si="401"/>
        <v>0</v>
      </c>
      <c r="DC172" s="397">
        <f t="shared" ca="1" si="402"/>
        <v>0</v>
      </c>
      <c r="DD172" s="397">
        <f t="shared" ca="1" si="403"/>
        <v>0</v>
      </c>
      <c r="DE172" s="397">
        <f t="shared" ca="1" si="404"/>
        <v>0</v>
      </c>
      <c r="DF172" s="397">
        <f t="shared" ca="1" si="405"/>
        <v>0</v>
      </c>
      <c r="DG172" s="397">
        <f t="shared" ca="1" si="406"/>
        <v>0</v>
      </c>
      <c r="DH172" s="397">
        <f t="shared" ca="1" si="407"/>
        <v>0</v>
      </c>
      <c r="DJ172" s="125" t="str">
        <f t="shared" ref="DJ172:DK172" si="441">DJ170</f>
        <v>NF</v>
      </c>
      <c r="DK172" s="125" t="str">
        <f t="shared" si="441"/>
        <v>NO</v>
      </c>
      <c r="DN172" s="84" t="s">
        <v>1173</v>
      </c>
      <c r="DR172" s="40" t="s">
        <v>1544</v>
      </c>
      <c r="DS172" s="11">
        <f t="shared" si="301"/>
        <v>1</v>
      </c>
      <c r="DT172" s="11">
        <f t="shared" si="302"/>
        <v>8</v>
      </c>
      <c r="DU172" s="41">
        <v>1</v>
      </c>
      <c r="DV172" s="40" t="s">
        <v>412</v>
      </c>
      <c r="DW172" s="11">
        <f t="shared" si="303"/>
        <v>2</v>
      </c>
      <c r="DX172" s="11">
        <f t="shared" si="304"/>
        <v>1001</v>
      </c>
      <c r="DY172" s="41">
        <v>2</v>
      </c>
    </row>
    <row r="173" spans="1:129" x14ac:dyDescent="0.35">
      <c r="A173" s="125">
        <v>170</v>
      </c>
      <c r="B173" s="125">
        <v>1</v>
      </c>
      <c r="C173" s="125">
        <v>6</v>
      </c>
      <c r="D173" s="125">
        <v>39</v>
      </c>
      <c r="E173" s="125" t="s">
        <v>1168</v>
      </c>
      <c r="F173" s="84" t="s">
        <v>1218</v>
      </c>
      <c r="G173" s="392" t="s">
        <v>1170</v>
      </c>
      <c r="H173" s="84" t="s">
        <v>1219</v>
      </c>
      <c r="I173" s="392" t="s">
        <v>1172</v>
      </c>
      <c r="K173" s="129">
        <v>83</v>
      </c>
      <c r="M173" s="397">
        <f t="shared" ca="1" si="308"/>
        <v>1</v>
      </c>
      <c r="N173" s="397" t="str">
        <f t="shared" ca="1" si="309"/>
        <v>1|8|30,1|1|10</v>
      </c>
      <c r="O173" s="397">
        <f t="shared" ca="1" si="310"/>
        <v>0</v>
      </c>
      <c r="P173" s="397">
        <f t="shared" ca="1" si="311"/>
        <v>0</v>
      </c>
      <c r="Q173" s="397">
        <f t="shared" ca="1" si="312"/>
        <v>0</v>
      </c>
      <c r="R173" s="397">
        <f t="shared" ca="1" si="313"/>
        <v>0</v>
      </c>
      <c r="S173" s="397">
        <f t="shared" ca="1" si="314"/>
        <v>0</v>
      </c>
      <c r="T173" s="397">
        <f t="shared" ca="1" si="315"/>
        <v>0</v>
      </c>
      <c r="U173" s="397">
        <f t="shared" ca="1" si="316"/>
        <v>0</v>
      </c>
      <c r="V173" s="397">
        <f t="shared" ca="1" si="317"/>
        <v>0</v>
      </c>
      <c r="W173" s="397">
        <f t="shared" ca="1" si="318"/>
        <v>0</v>
      </c>
      <c r="X173" s="397">
        <f t="shared" ca="1" si="319"/>
        <v>0</v>
      </c>
      <c r="Y173" s="397">
        <f t="shared" ca="1" si="320"/>
        <v>0</v>
      </c>
      <c r="Z173" s="397">
        <f t="shared" ca="1" si="321"/>
        <v>0</v>
      </c>
      <c r="AA173" s="397">
        <f t="shared" ca="1" si="322"/>
        <v>0</v>
      </c>
      <c r="AB173" s="397">
        <f t="shared" ca="1" si="323"/>
        <v>0</v>
      </c>
      <c r="AC173" s="397">
        <f t="shared" ca="1" si="324"/>
        <v>0</v>
      </c>
      <c r="AD173" s="397">
        <f t="shared" ca="1" si="325"/>
        <v>0</v>
      </c>
      <c r="AE173" s="397">
        <f t="shared" ca="1" si="326"/>
        <v>0</v>
      </c>
      <c r="AF173" s="397">
        <f t="shared" ca="1" si="327"/>
        <v>0</v>
      </c>
      <c r="AG173" s="397">
        <f t="shared" ca="1" si="328"/>
        <v>0</v>
      </c>
      <c r="AH173" s="397">
        <f t="shared" ca="1" si="329"/>
        <v>0</v>
      </c>
      <c r="AI173" s="397">
        <f t="shared" ca="1" si="330"/>
        <v>0</v>
      </c>
      <c r="AJ173" s="397">
        <f t="shared" ca="1" si="331"/>
        <v>0</v>
      </c>
      <c r="AK173" s="397">
        <f t="shared" ca="1" si="332"/>
        <v>0</v>
      </c>
      <c r="AL173" s="397">
        <f t="shared" ca="1" si="333"/>
        <v>0</v>
      </c>
      <c r="AM173" s="397">
        <f t="shared" ca="1" si="334"/>
        <v>0</v>
      </c>
      <c r="AN173" s="397">
        <f t="shared" ca="1" si="335"/>
        <v>0</v>
      </c>
      <c r="AO173" s="397">
        <f t="shared" ca="1" si="336"/>
        <v>0</v>
      </c>
      <c r="AP173" s="397">
        <f t="shared" ca="1" si="337"/>
        <v>0</v>
      </c>
      <c r="AQ173" s="397">
        <f t="shared" ca="1" si="338"/>
        <v>0</v>
      </c>
      <c r="AR173" s="397">
        <f t="shared" ca="1" si="339"/>
        <v>0</v>
      </c>
      <c r="AS173" s="397">
        <f t="shared" ca="1" si="340"/>
        <v>0</v>
      </c>
      <c r="AT173" s="397">
        <f t="shared" ca="1" si="341"/>
        <v>0</v>
      </c>
      <c r="AU173" s="397">
        <f t="shared" ca="1" si="342"/>
        <v>0</v>
      </c>
      <c r="AV173" s="397">
        <f t="shared" ca="1" si="343"/>
        <v>0</v>
      </c>
      <c r="AW173" s="397">
        <f t="shared" ca="1" si="344"/>
        <v>0</v>
      </c>
      <c r="AX173" s="397">
        <f t="shared" ca="1" si="345"/>
        <v>0</v>
      </c>
      <c r="AY173" s="397">
        <f t="shared" ca="1" si="346"/>
        <v>0</v>
      </c>
      <c r="AZ173" s="397">
        <f t="shared" ca="1" si="347"/>
        <v>0</v>
      </c>
      <c r="BA173" s="397">
        <f t="shared" ca="1" si="348"/>
        <v>0</v>
      </c>
      <c r="BB173" s="397">
        <f t="shared" ca="1" si="349"/>
        <v>0</v>
      </c>
      <c r="BC173" s="397">
        <f t="shared" ca="1" si="350"/>
        <v>0</v>
      </c>
      <c r="BD173" s="397">
        <f t="shared" ca="1" si="351"/>
        <v>0</v>
      </c>
      <c r="BE173" s="397">
        <f t="shared" ca="1" si="352"/>
        <v>0</v>
      </c>
      <c r="BF173" s="397">
        <f t="shared" ca="1" si="353"/>
        <v>0</v>
      </c>
      <c r="BG173" s="397">
        <f t="shared" ca="1" si="354"/>
        <v>0</v>
      </c>
      <c r="BH173" s="397">
        <f t="shared" ca="1" si="355"/>
        <v>0</v>
      </c>
      <c r="BI173" s="397">
        <f t="shared" ca="1" si="356"/>
        <v>0</v>
      </c>
      <c r="BJ173" s="397">
        <f t="shared" ca="1" si="357"/>
        <v>0</v>
      </c>
      <c r="BK173" s="397">
        <f t="shared" ca="1" si="358"/>
        <v>0</v>
      </c>
      <c r="BL173" s="397">
        <f t="shared" ca="1" si="359"/>
        <v>0</v>
      </c>
      <c r="BM173" s="397">
        <f t="shared" ca="1" si="360"/>
        <v>0</v>
      </c>
      <c r="BN173" s="397">
        <f t="shared" ca="1" si="361"/>
        <v>0</v>
      </c>
      <c r="BO173" s="397">
        <f t="shared" ca="1" si="362"/>
        <v>0</v>
      </c>
      <c r="BP173" s="397">
        <f t="shared" ca="1" si="363"/>
        <v>0</v>
      </c>
      <c r="BQ173" s="397">
        <f t="shared" ca="1" si="364"/>
        <v>0</v>
      </c>
      <c r="BR173" s="397">
        <f t="shared" ca="1" si="365"/>
        <v>0</v>
      </c>
      <c r="BS173" s="397">
        <f t="shared" ca="1" si="366"/>
        <v>0</v>
      </c>
      <c r="BT173" s="397">
        <f t="shared" ca="1" si="367"/>
        <v>0</v>
      </c>
      <c r="BU173" s="397">
        <f t="shared" ca="1" si="368"/>
        <v>0</v>
      </c>
      <c r="BV173" s="397">
        <f t="shared" ca="1" si="369"/>
        <v>0</v>
      </c>
      <c r="BW173" s="397">
        <f t="shared" ca="1" si="370"/>
        <v>0</v>
      </c>
      <c r="BX173" s="397">
        <f t="shared" ca="1" si="371"/>
        <v>0</v>
      </c>
      <c r="BY173" s="397">
        <f t="shared" ca="1" si="372"/>
        <v>0</v>
      </c>
      <c r="BZ173" s="397">
        <f t="shared" ca="1" si="373"/>
        <v>0</v>
      </c>
      <c r="CA173" s="397">
        <f t="shared" ca="1" si="374"/>
        <v>0</v>
      </c>
      <c r="CB173" s="397">
        <f t="shared" ca="1" si="375"/>
        <v>0</v>
      </c>
      <c r="CC173" s="397">
        <f t="shared" ca="1" si="376"/>
        <v>0</v>
      </c>
      <c r="CD173" s="397">
        <f t="shared" ca="1" si="377"/>
        <v>0</v>
      </c>
      <c r="CE173" s="397">
        <f t="shared" ca="1" si="378"/>
        <v>0</v>
      </c>
      <c r="CF173" s="397">
        <f t="shared" ca="1" si="379"/>
        <v>0</v>
      </c>
      <c r="CG173" s="397">
        <f t="shared" ca="1" si="380"/>
        <v>0</v>
      </c>
      <c r="CH173" s="397">
        <f t="shared" ca="1" si="381"/>
        <v>0</v>
      </c>
      <c r="CI173" s="397">
        <f t="shared" ca="1" si="382"/>
        <v>0</v>
      </c>
      <c r="CJ173" s="397">
        <f t="shared" ca="1" si="383"/>
        <v>0</v>
      </c>
      <c r="CK173" s="397">
        <f t="shared" ca="1" si="384"/>
        <v>0</v>
      </c>
      <c r="CL173" s="397">
        <f t="shared" ca="1" si="385"/>
        <v>0</v>
      </c>
      <c r="CM173" s="397">
        <f t="shared" ca="1" si="386"/>
        <v>0</v>
      </c>
      <c r="CN173" s="397">
        <f t="shared" ca="1" si="387"/>
        <v>0</v>
      </c>
      <c r="CO173" s="397">
        <f t="shared" ca="1" si="388"/>
        <v>0</v>
      </c>
      <c r="CP173" s="397">
        <f t="shared" ca="1" si="389"/>
        <v>0</v>
      </c>
      <c r="CQ173" s="397">
        <f t="shared" ca="1" si="390"/>
        <v>0</v>
      </c>
      <c r="CR173" s="397">
        <f t="shared" ca="1" si="391"/>
        <v>0</v>
      </c>
      <c r="CS173" s="397">
        <f t="shared" ca="1" si="392"/>
        <v>0</v>
      </c>
      <c r="CT173" s="397">
        <f t="shared" ca="1" si="393"/>
        <v>0</v>
      </c>
      <c r="CU173" s="397">
        <f t="shared" ca="1" si="394"/>
        <v>0</v>
      </c>
      <c r="CV173" s="397">
        <f t="shared" ca="1" si="395"/>
        <v>0</v>
      </c>
      <c r="CW173" s="397">
        <f t="shared" ca="1" si="396"/>
        <v>0</v>
      </c>
      <c r="CX173" s="397">
        <f t="shared" ca="1" si="397"/>
        <v>0</v>
      </c>
      <c r="CY173" s="397">
        <f t="shared" ca="1" si="398"/>
        <v>0</v>
      </c>
      <c r="CZ173" s="397">
        <f t="shared" ca="1" si="399"/>
        <v>0</v>
      </c>
      <c r="DA173" s="397">
        <f t="shared" ca="1" si="400"/>
        <v>0</v>
      </c>
      <c r="DB173" s="397">
        <f t="shared" ca="1" si="401"/>
        <v>0</v>
      </c>
      <c r="DC173" s="397">
        <f t="shared" ca="1" si="402"/>
        <v>0</v>
      </c>
      <c r="DD173" s="397">
        <f t="shared" ca="1" si="403"/>
        <v>0</v>
      </c>
      <c r="DE173" s="397">
        <f t="shared" ca="1" si="404"/>
        <v>0</v>
      </c>
      <c r="DF173" s="397">
        <f t="shared" ca="1" si="405"/>
        <v>0</v>
      </c>
      <c r="DG173" s="397">
        <f t="shared" ca="1" si="406"/>
        <v>0</v>
      </c>
      <c r="DH173" s="397">
        <f t="shared" ca="1" si="407"/>
        <v>0</v>
      </c>
      <c r="DJ173" s="125" t="str">
        <f t="shared" ref="DJ173:DK173" si="442">DJ171</f>
        <v>NQ</v>
      </c>
      <c r="DK173" s="125" t="str">
        <f t="shared" si="442"/>
        <v>NZ</v>
      </c>
      <c r="DN173" s="84" t="s">
        <v>1173</v>
      </c>
      <c r="DR173" s="40" t="s">
        <v>1545</v>
      </c>
      <c r="DS173" s="11">
        <f t="shared" si="301"/>
        <v>1</v>
      </c>
      <c r="DT173" s="11">
        <f t="shared" si="302"/>
        <v>8</v>
      </c>
      <c r="DU173" s="41">
        <v>1</v>
      </c>
      <c r="DV173" s="40" t="s">
        <v>412</v>
      </c>
      <c r="DW173" s="11">
        <f t="shared" si="303"/>
        <v>2</v>
      </c>
      <c r="DX173" s="11">
        <f t="shared" si="304"/>
        <v>1001</v>
      </c>
      <c r="DY173" s="41">
        <v>2</v>
      </c>
    </row>
    <row r="174" spans="1:129" x14ac:dyDescent="0.25">
      <c r="A174" s="125">
        <v>171</v>
      </c>
      <c r="B174" s="125">
        <v>2</v>
      </c>
      <c r="C174" s="125">
        <v>7</v>
      </c>
      <c r="D174" s="125">
        <v>26</v>
      </c>
      <c r="E174" s="125" t="s">
        <v>1220</v>
      </c>
      <c r="F174" s="392" t="s">
        <v>1221</v>
      </c>
      <c r="G174" s="392" t="s">
        <v>1222</v>
      </c>
      <c r="H174" s="125" t="s">
        <v>1223</v>
      </c>
      <c r="I174" s="392" t="s">
        <v>1224</v>
      </c>
      <c r="K174" s="125">
        <v>35</v>
      </c>
      <c r="M174" s="397">
        <f t="shared" ca="1" si="308"/>
        <v>1</v>
      </c>
      <c r="N174" s="397" t="str">
        <f t="shared" ca="1" si="309"/>
        <v>1|8|5,2|1001|2</v>
      </c>
      <c r="O174" s="397">
        <f t="shared" ca="1" si="310"/>
        <v>0</v>
      </c>
      <c r="P174" s="397">
        <f t="shared" ca="1" si="311"/>
        <v>0</v>
      </c>
      <c r="Q174" s="397">
        <f t="shared" ca="1" si="312"/>
        <v>0</v>
      </c>
      <c r="R174" s="397">
        <f t="shared" ca="1" si="313"/>
        <v>0</v>
      </c>
      <c r="S174" s="397">
        <f t="shared" ca="1" si="314"/>
        <v>0</v>
      </c>
      <c r="T174" s="397">
        <f t="shared" ca="1" si="315"/>
        <v>0</v>
      </c>
      <c r="U174" s="397">
        <f t="shared" ca="1" si="316"/>
        <v>0</v>
      </c>
      <c r="V174" s="397">
        <f t="shared" ca="1" si="317"/>
        <v>0</v>
      </c>
      <c r="W174" s="397">
        <f t="shared" ca="1" si="318"/>
        <v>0</v>
      </c>
      <c r="X174" s="397">
        <f t="shared" ca="1" si="319"/>
        <v>0</v>
      </c>
      <c r="Y174" s="397">
        <f t="shared" ca="1" si="320"/>
        <v>0</v>
      </c>
      <c r="Z174" s="397">
        <f t="shared" ca="1" si="321"/>
        <v>0</v>
      </c>
      <c r="AA174" s="397">
        <f t="shared" ca="1" si="322"/>
        <v>0</v>
      </c>
      <c r="AB174" s="397">
        <f t="shared" ca="1" si="323"/>
        <v>0</v>
      </c>
      <c r="AC174" s="397">
        <f t="shared" ca="1" si="324"/>
        <v>0</v>
      </c>
      <c r="AD174" s="397">
        <f t="shared" ca="1" si="325"/>
        <v>0</v>
      </c>
      <c r="AE174" s="397">
        <f t="shared" ca="1" si="326"/>
        <v>0</v>
      </c>
      <c r="AF174" s="397">
        <f t="shared" ca="1" si="327"/>
        <v>0</v>
      </c>
      <c r="AG174" s="397">
        <f t="shared" ca="1" si="328"/>
        <v>0</v>
      </c>
      <c r="AH174" s="397">
        <f t="shared" ca="1" si="329"/>
        <v>0</v>
      </c>
      <c r="AI174" s="397">
        <f t="shared" ca="1" si="330"/>
        <v>0</v>
      </c>
      <c r="AJ174" s="397">
        <f t="shared" ca="1" si="331"/>
        <v>0</v>
      </c>
      <c r="AK174" s="397">
        <f t="shared" ca="1" si="332"/>
        <v>0</v>
      </c>
      <c r="AL174" s="397">
        <f t="shared" ca="1" si="333"/>
        <v>0</v>
      </c>
      <c r="AM174" s="397">
        <f t="shared" ca="1" si="334"/>
        <v>0</v>
      </c>
      <c r="AN174" s="397">
        <f t="shared" ca="1" si="335"/>
        <v>0</v>
      </c>
      <c r="AO174" s="397">
        <f t="shared" ca="1" si="336"/>
        <v>0</v>
      </c>
      <c r="AP174" s="397">
        <f t="shared" ca="1" si="337"/>
        <v>0</v>
      </c>
      <c r="AQ174" s="397">
        <f t="shared" ca="1" si="338"/>
        <v>0</v>
      </c>
      <c r="AR174" s="397">
        <f t="shared" ca="1" si="339"/>
        <v>0</v>
      </c>
      <c r="AS174" s="397">
        <f t="shared" ca="1" si="340"/>
        <v>0</v>
      </c>
      <c r="AT174" s="397">
        <f t="shared" ca="1" si="341"/>
        <v>0</v>
      </c>
      <c r="AU174" s="397">
        <f t="shared" ca="1" si="342"/>
        <v>0</v>
      </c>
      <c r="AV174" s="397">
        <f t="shared" ca="1" si="343"/>
        <v>0</v>
      </c>
      <c r="AW174" s="397">
        <f t="shared" ca="1" si="344"/>
        <v>0</v>
      </c>
      <c r="AX174" s="397">
        <f t="shared" ca="1" si="345"/>
        <v>0</v>
      </c>
      <c r="AY174" s="397">
        <f t="shared" ca="1" si="346"/>
        <v>0</v>
      </c>
      <c r="AZ174" s="397">
        <f t="shared" ca="1" si="347"/>
        <v>0</v>
      </c>
      <c r="BA174" s="397">
        <f t="shared" ca="1" si="348"/>
        <v>0</v>
      </c>
      <c r="BB174" s="397">
        <f t="shared" ca="1" si="349"/>
        <v>0</v>
      </c>
      <c r="BC174" s="397">
        <f t="shared" ca="1" si="350"/>
        <v>0</v>
      </c>
      <c r="BD174" s="397">
        <f t="shared" ca="1" si="351"/>
        <v>0</v>
      </c>
      <c r="BE174" s="397">
        <f t="shared" ca="1" si="352"/>
        <v>0</v>
      </c>
      <c r="BF174" s="397">
        <f t="shared" ca="1" si="353"/>
        <v>0</v>
      </c>
      <c r="BG174" s="397">
        <f t="shared" ca="1" si="354"/>
        <v>0</v>
      </c>
      <c r="BH174" s="397">
        <f t="shared" ca="1" si="355"/>
        <v>0</v>
      </c>
      <c r="BI174" s="397">
        <f t="shared" ca="1" si="356"/>
        <v>0</v>
      </c>
      <c r="BJ174" s="397">
        <f t="shared" ca="1" si="357"/>
        <v>0</v>
      </c>
      <c r="BK174" s="397">
        <f t="shared" ca="1" si="358"/>
        <v>0</v>
      </c>
      <c r="BL174" s="397">
        <f t="shared" ca="1" si="359"/>
        <v>0</v>
      </c>
      <c r="BM174" s="397">
        <f t="shared" ca="1" si="360"/>
        <v>0</v>
      </c>
      <c r="BN174" s="397">
        <f t="shared" ca="1" si="361"/>
        <v>0</v>
      </c>
      <c r="BO174" s="397">
        <f t="shared" ca="1" si="362"/>
        <v>0</v>
      </c>
      <c r="BP174" s="397">
        <f t="shared" ca="1" si="363"/>
        <v>0</v>
      </c>
      <c r="BQ174" s="397">
        <f t="shared" ca="1" si="364"/>
        <v>0</v>
      </c>
      <c r="BR174" s="397">
        <f t="shared" ca="1" si="365"/>
        <v>0</v>
      </c>
      <c r="BS174" s="397">
        <f t="shared" ca="1" si="366"/>
        <v>0</v>
      </c>
      <c r="BT174" s="397">
        <f t="shared" ca="1" si="367"/>
        <v>0</v>
      </c>
      <c r="BU174" s="397">
        <f t="shared" ca="1" si="368"/>
        <v>0</v>
      </c>
      <c r="BV174" s="397">
        <f t="shared" ca="1" si="369"/>
        <v>0</v>
      </c>
      <c r="BW174" s="397">
        <f t="shared" ca="1" si="370"/>
        <v>0</v>
      </c>
      <c r="BX174" s="397">
        <f t="shared" ca="1" si="371"/>
        <v>0</v>
      </c>
      <c r="BY174" s="397">
        <f t="shared" ca="1" si="372"/>
        <v>0</v>
      </c>
      <c r="BZ174" s="397">
        <f t="shared" ca="1" si="373"/>
        <v>0</v>
      </c>
      <c r="CA174" s="397">
        <f t="shared" ca="1" si="374"/>
        <v>0</v>
      </c>
      <c r="CB174" s="397">
        <f t="shared" ca="1" si="375"/>
        <v>0</v>
      </c>
      <c r="CC174" s="397">
        <f t="shared" ca="1" si="376"/>
        <v>0</v>
      </c>
      <c r="CD174" s="397">
        <f t="shared" ca="1" si="377"/>
        <v>0</v>
      </c>
      <c r="CE174" s="397">
        <f t="shared" ca="1" si="378"/>
        <v>0</v>
      </c>
      <c r="CF174" s="397">
        <f t="shared" ca="1" si="379"/>
        <v>0</v>
      </c>
      <c r="CG174" s="397">
        <f t="shared" ca="1" si="380"/>
        <v>0</v>
      </c>
      <c r="CH174" s="397">
        <f t="shared" ca="1" si="381"/>
        <v>0</v>
      </c>
      <c r="CI174" s="397">
        <f t="shared" ca="1" si="382"/>
        <v>0</v>
      </c>
      <c r="CJ174" s="397">
        <f t="shared" ca="1" si="383"/>
        <v>0</v>
      </c>
      <c r="CK174" s="397">
        <f t="shared" ca="1" si="384"/>
        <v>0</v>
      </c>
      <c r="CL174" s="397">
        <f t="shared" ca="1" si="385"/>
        <v>0</v>
      </c>
      <c r="CM174" s="397">
        <f t="shared" ca="1" si="386"/>
        <v>0</v>
      </c>
      <c r="CN174" s="397">
        <f t="shared" ca="1" si="387"/>
        <v>0</v>
      </c>
      <c r="CO174" s="397">
        <f t="shared" ca="1" si="388"/>
        <v>0</v>
      </c>
      <c r="CP174" s="397">
        <f t="shared" ca="1" si="389"/>
        <v>0</v>
      </c>
      <c r="CQ174" s="397">
        <f t="shared" ca="1" si="390"/>
        <v>0</v>
      </c>
      <c r="CR174" s="397">
        <f t="shared" ca="1" si="391"/>
        <v>0</v>
      </c>
      <c r="CS174" s="397">
        <f t="shared" ca="1" si="392"/>
        <v>0</v>
      </c>
      <c r="CT174" s="397">
        <f t="shared" ca="1" si="393"/>
        <v>0</v>
      </c>
      <c r="CU174" s="397">
        <f t="shared" ca="1" si="394"/>
        <v>0</v>
      </c>
      <c r="CV174" s="397">
        <f t="shared" ca="1" si="395"/>
        <v>0</v>
      </c>
      <c r="CW174" s="397">
        <f t="shared" ca="1" si="396"/>
        <v>0</v>
      </c>
      <c r="CX174" s="397">
        <f t="shared" ca="1" si="397"/>
        <v>0</v>
      </c>
      <c r="CY174" s="397">
        <f t="shared" ca="1" si="398"/>
        <v>0</v>
      </c>
      <c r="CZ174" s="397">
        <f t="shared" ca="1" si="399"/>
        <v>0</v>
      </c>
      <c r="DA174" s="397">
        <f t="shared" ca="1" si="400"/>
        <v>0</v>
      </c>
      <c r="DB174" s="397">
        <f t="shared" ca="1" si="401"/>
        <v>0</v>
      </c>
      <c r="DC174" s="397">
        <f t="shared" ca="1" si="402"/>
        <v>0</v>
      </c>
      <c r="DD174" s="397">
        <f t="shared" ca="1" si="403"/>
        <v>0</v>
      </c>
      <c r="DE174" s="397">
        <f t="shared" ca="1" si="404"/>
        <v>0</v>
      </c>
      <c r="DF174" s="397">
        <f t="shared" ca="1" si="405"/>
        <v>0</v>
      </c>
      <c r="DG174" s="397">
        <f t="shared" ca="1" si="406"/>
        <v>0</v>
      </c>
      <c r="DH174" s="397">
        <f t="shared" ca="1" si="407"/>
        <v>0</v>
      </c>
      <c r="DJ174" s="399" t="s">
        <v>1777</v>
      </c>
      <c r="DK174" s="399" t="s">
        <v>1778</v>
      </c>
      <c r="DN174" s="84" t="s">
        <v>1225</v>
      </c>
      <c r="DR174" s="40" t="s">
        <v>1543</v>
      </c>
      <c r="DS174" s="11">
        <f t="shared" si="301"/>
        <v>1</v>
      </c>
      <c r="DT174" s="11">
        <f t="shared" si="302"/>
        <v>8</v>
      </c>
      <c r="DU174" s="41">
        <v>1</v>
      </c>
      <c r="DV174" s="40" t="s">
        <v>412</v>
      </c>
      <c r="DW174" s="11">
        <f t="shared" si="303"/>
        <v>2</v>
      </c>
      <c r="DX174" s="11">
        <f t="shared" si="304"/>
        <v>1001</v>
      </c>
      <c r="DY174" s="41">
        <v>2</v>
      </c>
    </row>
    <row r="175" spans="1:129" x14ac:dyDescent="0.35">
      <c r="A175" s="125">
        <v>172</v>
      </c>
      <c r="B175" s="125">
        <v>2</v>
      </c>
      <c r="C175" s="125">
        <v>7</v>
      </c>
      <c r="D175" s="125">
        <v>26</v>
      </c>
      <c r="E175" s="125" t="s">
        <v>1220</v>
      </c>
      <c r="F175" s="392" t="s">
        <v>1226</v>
      </c>
      <c r="G175" s="392" t="s">
        <v>1222</v>
      </c>
      <c r="H175" s="125" t="s">
        <v>1227</v>
      </c>
      <c r="I175" s="392" t="s">
        <v>1224</v>
      </c>
      <c r="K175" s="129">
        <v>36</v>
      </c>
      <c r="M175" s="397">
        <f t="shared" ca="1" si="308"/>
        <v>1</v>
      </c>
      <c r="N175" s="397" t="str">
        <f t="shared" ca="1" si="309"/>
        <v>1|8|5,2|1003|2</v>
      </c>
      <c r="O175" s="397">
        <f t="shared" ca="1" si="310"/>
        <v>0</v>
      </c>
      <c r="P175" s="397">
        <f t="shared" ca="1" si="311"/>
        <v>0</v>
      </c>
      <c r="Q175" s="397">
        <f t="shared" ca="1" si="312"/>
        <v>0</v>
      </c>
      <c r="R175" s="397">
        <f t="shared" ca="1" si="313"/>
        <v>0</v>
      </c>
      <c r="S175" s="397">
        <f t="shared" ca="1" si="314"/>
        <v>0</v>
      </c>
      <c r="T175" s="397">
        <f t="shared" ca="1" si="315"/>
        <v>0</v>
      </c>
      <c r="U175" s="397">
        <f t="shared" ca="1" si="316"/>
        <v>0</v>
      </c>
      <c r="V175" s="397">
        <f t="shared" ca="1" si="317"/>
        <v>0</v>
      </c>
      <c r="W175" s="397">
        <f t="shared" ca="1" si="318"/>
        <v>0</v>
      </c>
      <c r="X175" s="397">
        <f t="shared" ca="1" si="319"/>
        <v>0</v>
      </c>
      <c r="Y175" s="397">
        <f t="shared" ca="1" si="320"/>
        <v>0</v>
      </c>
      <c r="Z175" s="397">
        <f t="shared" ca="1" si="321"/>
        <v>0</v>
      </c>
      <c r="AA175" s="397">
        <f t="shared" ca="1" si="322"/>
        <v>0</v>
      </c>
      <c r="AB175" s="397">
        <f t="shared" ca="1" si="323"/>
        <v>0</v>
      </c>
      <c r="AC175" s="397">
        <f t="shared" ca="1" si="324"/>
        <v>0</v>
      </c>
      <c r="AD175" s="397">
        <f t="shared" ca="1" si="325"/>
        <v>0</v>
      </c>
      <c r="AE175" s="397">
        <f t="shared" ca="1" si="326"/>
        <v>0</v>
      </c>
      <c r="AF175" s="397">
        <f t="shared" ca="1" si="327"/>
        <v>0</v>
      </c>
      <c r="AG175" s="397">
        <f t="shared" ca="1" si="328"/>
        <v>0</v>
      </c>
      <c r="AH175" s="397">
        <f t="shared" ca="1" si="329"/>
        <v>0</v>
      </c>
      <c r="AI175" s="397">
        <f t="shared" ca="1" si="330"/>
        <v>0</v>
      </c>
      <c r="AJ175" s="397">
        <f t="shared" ca="1" si="331"/>
        <v>0</v>
      </c>
      <c r="AK175" s="397">
        <f t="shared" ca="1" si="332"/>
        <v>0</v>
      </c>
      <c r="AL175" s="397">
        <f t="shared" ca="1" si="333"/>
        <v>0</v>
      </c>
      <c r="AM175" s="397">
        <f t="shared" ca="1" si="334"/>
        <v>0</v>
      </c>
      <c r="AN175" s="397">
        <f t="shared" ca="1" si="335"/>
        <v>0</v>
      </c>
      <c r="AO175" s="397">
        <f t="shared" ca="1" si="336"/>
        <v>0</v>
      </c>
      <c r="AP175" s="397">
        <f t="shared" ca="1" si="337"/>
        <v>0</v>
      </c>
      <c r="AQ175" s="397">
        <f t="shared" ca="1" si="338"/>
        <v>0</v>
      </c>
      <c r="AR175" s="397">
        <f t="shared" ca="1" si="339"/>
        <v>0</v>
      </c>
      <c r="AS175" s="397">
        <f t="shared" ca="1" si="340"/>
        <v>0</v>
      </c>
      <c r="AT175" s="397">
        <f t="shared" ca="1" si="341"/>
        <v>0</v>
      </c>
      <c r="AU175" s="397">
        <f t="shared" ca="1" si="342"/>
        <v>0</v>
      </c>
      <c r="AV175" s="397">
        <f t="shared" ca="1" si="343"/>
        <v>0</v>
      </c>
      <c r="AW175" s="397">
        <f t="shared" ca="1" si="344"/>
        <v>0</v>
      </c>
      <c r="AX175" s="397">
        <f t="shared" ca="1" si="345"/>
        <v>0</v>
      </c>
      <c r="AY175" s="397">
        <f t="shared" ca="1" si="346"/>
        <v>0</v>
      </c>
      <c r="AZ175" s="397">
        <f t="shared" ca="1" si="347"/>
        <v>0</v>
      </c>
      <c r="BA175" s="397">
        <f t="shared" ca="1" si="348"/>
        <v>0</v>
      </c>
      <c r="BB175" s="397">
        <f t="shared" ca="1" si="349"/>
        <v>0</v>
      </c>
      <c r="BC175" s="397">
        <f t="shared" ca="1" si="350"/>
        <v>0</v>
      </c>
      <c r="BD175" s="397">
        <f t="shared" ca="1" si="351"/>
        <v>0</v>
      </c>
      <c r="BE175" s="397">
        <f t="shared" ca="1" si="352"/>
        <v>0</v>
      </c>
      <c r="BF175" s="397">
        <f t="shared" ca="1" si="353"/>
        <v>0</v>
      </c>
      <c r="BG175" s="397">
        <f t="shared" ca="1" si="354"/>
        <v>0</v>
      </c>
      <c r="BH175" s="397">
        <f t="shared" ca="1" si="355"/>
        <v>0</v>
      </c>
      <c r="BI175" s="397">
        <f t="shared" ca="1" si="356"/>
        <v>0</v>
      </c>
      <c r="BJ175" s="397">
        <f t="shared" ca="1" si="357"/>
        <v>0</v>
      </c>
      <c r="BK175" s="397">
        <f t="shared" ca="1" si="358"/>
        <v>0</v>
      </c>
      <c r="BL175" s="397">
        <f t="shared" ca="1" si="359"/>
        <v>0</v>
      </c>
      <c r="BM175" s="397">
        <f t="shared" ca="1" si="360"/>
        <v>0</v>
      </c>
      <c r="BN175" s="397">
        <f t="shared" ca="1" si="361"/>
        <v>0</v>
      </c>
      <c r="BO175" s="397">
        <f t="shared" ca="1" si="362"/>
        <v>0</v>
      </c>
      <c r="BP175" s="397">
        <f t="shared" ca="1" si="363"/>
        <v>0</v>
      </c>
      <c r="BQ175" s="397">
        <f t="shared" ca="1" si="364"/>
        <v>0</v>
      </c>
      <c r="BR175" s="397">
        <f t="shared" ca="1" si="365"/>
        <v>0</v>
      </c>
      <c r="BS175" s="397">
        <f t="shared" ca="1" si="366"/>
        <v>0</v>
      </c>
      <c r="BT175" s="397">
        <f t="shared" ca="1" si="367"/>
        <v>0</v>
      </c>
      <c r="BU175" s="397">
        <f t="shared" ca="1" si="368"/>
        <v>0</v>
      </c>
      <c r="BV175" s="397">
        <f t="shared" ca="1" si="369"/>
        <v>0</v>
      </c>
      <c r="BW175" s="397">
        <f t="shared" ca="1" si="370"/>
        <v>0</v>
      </c>
      <c r="BX175" s="397">
        <f t="shared" ca="1" si="371"/>
        <v>0</v>
      </c>
      <c r="BY175" s="397">
        <f t="shared" ca="1" si="372"/>
        <v>0</v>
      </c>
      <c r="BZ175" s="397">
        <f t="shared" ca="1" si="373"/>
        <v>0</v>
      </c>
      <c r="CA175" s="397">
        <f t="shared" ca="1" si="374"/>
        <v>0</v>
      </c>
      <c r="CB175" s="397">
        <f t="shared" ca="1" si="375"/>
        <v>0</v>
      </c>
      <c r="CC175" s="397">
        <f t="shared" ca="1" si="376"/>
        <v>0</v>
      </c>
      <c r="CD175" s="397">
        <f t="shared" ca="1" si="377"/>
        <v>0</v>
      </c>
      <c r="CE175" s="397">
        <f t="shared" ca="1" si="378"/>
        <v>0</v>
      </c>
      <c r="CF175" s="397">
        <f t="shared" ca="1" si="379"/>
        <v>0</v>
      </c>
      <c r="CG175" s="397">
        <f t="shared" ca="1" si="380"/>
        <v>0</v>
      </c>
      <c r="CH175" s="397">
        <f t="shared" ca="1" si="381"/>
        <v>0</v>
      </c>
      <c r="CI175" s="397">
        <f t="shared" ca="1" si="382"/>
        <v>0</v>
      </c>
      <c r="CJ175" s="397">
        <f t="shared" ca="1" si="383"/>
        <v>0</v>
      </c>
      <c r="CK175" s="397">
        <f t="shared" ca="1" si="384"/>
        <v>0</v>
      </c>
      <c r="CL175" s="397">
        <f t="shared" ca="1" si="385"/>
        <v>0</v>
      </c>
      <c r="CM175" s="397">
        <f t="shared" ca="1" si="386"/>
        <v>0</v>
      </c>
      <c r="CN175" s="397">
        <f t="shared" ca="1" si="387"/>
        <v>0</v>
      </c>
      <c r="CO175" s="397">
        <f t="shared" ca="1" si="388"/>
        <v>0</v>
      </c>
      <c r="CP175" s="397">
        <f t="shared" ca="1" si="389"/>
        <v>0</v>
      </c>
      <c r="CQ175" s="397">
        <f t="shared" ca="1" si="390"/>
        <v>0</v>
      </c>
      <c r="CR175" s="397">
        <f t="shared" ca="1" si="391"/>
        <v>0</v>
      </c>
      <c r="CS175" s="397">
        <f t="shared" ca="1" si="392"/>
        <v>0</v>
      </c>
      <c r="CT175" s="397">
        <f t="shared" ca="1" si="393"/>
        <v>0</v>
      </c>
      <c r="CU175" s="397">
        <f t="shared" ca="1" si="394"/>
        <v>0</v>
      </c>
      <c r="CV175" s="397">
        <f t="shared" ca="1" si="395"/>
        <v>0</v>
      </c>
      <c r="CW175" s="397">
        <f t="shared" ca="1" si="396"/>
        <v>0</v>
      </c>
      <c r="CX175" s="397">
        <f t="shared" ca="1" si="397"/>
        <v>0</v>
      </c>
      <c r="CY175" s="397">
        <f t="shared" ca="1" si="398"/>
        <v>0</v>
      </c>
      <c r="CZ175" s="397">
        <f t="shared" ca="1" si="399"/>
        <v>0</v>
      </c>
      <c r="DA175" s="397">
        <f t="shared" ca="1" si="400"/>
        <v>0</v>
      </c>
      <c r="DB175" s="397">
        <f t="shared" ca="1" si="401"/>
        <v>0</v>
      </c>
      <c r="DC175" s="397">
        <f t="shared" ca="1" si="402"/>
        <v>0</v>
      </c>
      <c r="DD175" s="397">
        <f t="shared" ca="1" si="403"/>
        <v>0</v>
      </c>
      <c r="DE175" s="397">
        <f t="shared" ca="1" si="404"/>
        <v>0</v>
      </c>
      <c r="DF175" s="397">
        <f t="shared" ca="1" si="405"/>
        <v>0</v>
      </c>
      <c r="DG175" s="397">
        <f t="shared" ca="1" si="406"/>
        <v>0</v>
      </c>
      <c r="DH175" s="397">
        <f t="shared" ca="1" si="407"/>
        <v>0</v>
      </c>
      <c r="DJ175" s="399" t="s">
        <v>1779</v>
      </c>
      <c r="DK175" s="399" t="s">
        <v>1780</v>
      </c>
      <c r="DN175" s="84" t="s">
        <v>1225</v>
      </c>
      <c r="DR175" s="40" t="s">
        <v>1544</v>
      </c>
      <c r="DS175" s="11">
        <f t="shared" si="301"/>
        <v>1</v>
      </c>
      <c r="DT175" s="11">
        <f t="shared" si="302"/>
        <v>8</v>
      </c>
      <c r="DU175" s="41">
        <v>1</v>
      </c>
      <c r="DV175" s="40" t="s">
        <v>412</v>
      </c>
      <c r="DW175" s="11">
        <f t="shared" si="303"/>
        <v>2</v>
      </c>
      <c r="DX175" s="11">
        <f t="shared" si="304"/>
        <v>1001</v>
      </c>
      <c r="DY175" s="41">
        <v>2</v>
      </c>
    </row>
    <row r="176" spans="1:129" x14ac:dyDescent="0.35">
      <c r="A176" s="125">
        <v>173</v>
      </c>
      <c r="B176" s="125">
        <v>2</v>
      </c>
      <c r="C176" s="125">
        <v>7</v>
      </c>
      <c r="D176" s="125">
        <v>26</v>
      </c>
      <c r="E176" s="125" t="s">
        <v>1220</v>
      </c>
      <c r="F176" s="392" t="s">
        <v>1228</v>
      </c>
      <c r="G176" s="392" t="s">
        <v>1222</v>
      </c>
      <c r="H176" s="125" t="s">
        <v>1229</v>
      </c>
      <c r="I176" s="392" t="s">
        <v>1224</v>
      </c>
      <c r="K176" s="129">
        <v>37</v>
      </c>
      <c r="M176" s="397">
        <f t="shared" ca="1" si="308"/>
        <v>1</v>
      </c>
      <c r="N176" s="397" t="str">
        <f t="shared" ca="1" si="309"/>
        <v>1|8|5,2|1001|2</v>
      </c>
      <c r="O176" s="397">
        <f t="shared" ca="1" si="310"/>
        <v>0</v>
      </c>
      <c r="P176" s="397">
        <f t="shared" ca="1" si="311"/>
        <v>0</v>
      </c>
      <c r="Q176" s="397">
        <f t="shared" ca="1" si="312"/>
        <v>0</v>
      </c>
      <c r="R176" s="397">
        <f t="shared" ca="1" si="313"/>
        <v>0</v>
      </c>
      <c r="S176" s="397">
        <f t="shared" ca="1" si="314"/>
        <v>0</v>
      </c>
      <c r="T176" s="397">
        <f t="shared" ca="1" si="315"/>
        <v>0</v>
      </c>
      <c r="U176" s="397">
        <f t="shared" ca="1" si="316"/>
        <v>0</v>
      </c>
      <c r="V176" s="397">
        <f t="shared" ca="1" si="317"/>
        <v>0</v>
      </c>
      <c r="W176" s="397">
        <f t="shared" ca="1" si="318"/>
        <v>0</v>
      </c>
      <c r="X176" s="397">
        <f t="shared" ca="1" si="319"/>
        <v>0</v>
      </c>
      <c r="Y176" s="397">
        <f t="shared" ca="1" si="320"/>
        <v>0</v>
      </c>
      <c r="Z176" s="397">
        <f t="shared" ca="1" si="321"/>
        <v>0</v>
      </c>
      <c r="AA176" s="397">
        <f t="shared" ca="1" si="322"/>
        <v>0</v>
      </c>
      <c r="AB176" s="397">
        <f t="shared" ca="1" si="323"/>
        <v>0</v>
      </c>
      <c r="AC176" s="397">
        <f t="shared" ca="1" si="324"/>
        <v>0</v>
      </c>
      <c r="AD176" s="397">
        <f t="shared" ca="1" si="325"/>
        <v>0</v>
      </c>
      <c r="AE176" s="397">
        <f t="shared" ca="1" si="326"/>
        <v>0</v>
      </c>
      <c r="AF176" s="397">
        <f t="shared" ca="1" si="327"/>
        <v>0</v>
      </c>
      <c r="AG176" s="397">
        <f t="shared" ca="1" si="328"/>
        <v>0</v>
      </c>
      <c r="AH176" s="397">
        <f t="shared" ca="1" si="329"/>
        <v>0</v>
      </c>
      <c r="AI176" s="397">
        <f t="shared" ca="1" si="330"/>
        <v>0</v>
      </c>
      <c r="AJ176" s="397">
        <f t="shared" ca="1" si="331"/>
        <v>0</v>
      </c>
      <c r="AK176" s="397">
        <f t="shared" ca="1" si="332"/>
        <v>0</v>
      </c>
      <c r="AL176" s="397">
        <f t="shared" ca="1" si="333"/>
        <v>0</v>
      </c>
      <c r="AM176" s="397">
        <f t="shared" ca="1" si="334"/>
        <v>0</v>
      </c>
      <c r="AN176" s="397">
        <f t="shared" ca="1" si="335"/>
        <v>0</v>
      </c>
      <c r="AO176" s="397">
        <f t="shared" ca="1" si="336"/>
        <v>0</v>
      </c>
      <c r="AP176" s="397">
        <f t="shared" ca="1" si="337"/>
        <v>0</v>
      </c>
      <c r="AQ176" s="397">
        <f t="shared" ca="1" si="338"/>
        <v>0</v>
      </c>
      <c r="AR176" s="397">
        <f t="shared" ca="1" si="339"/>
        <v>0</v>
      </c>
      <c r="AS176" s="397">
        <f t="shared" ca="1" si="340"/>
        <v>0</v>
      </c>
      <c r="AT176" s="397">
        <f t="shared" ca="1" si="341"/>
        <v>0</v>
      </c>
      <c r="AU176" s="397">
        <f t="shared" ca="1" si="342"/>
        <v>0</v>
      </c>
      <c r="AV176" s="397">
        <f t="shared" ca="1" si="343"/>
        <v>0</v>
      </c>
      <c r="AW176" s="397">
        <f t="shared" ca="1" si="344"/>
        <v>0</v>
      </c>
      <c r="AX176" s="397">
        <f t="shared" ca="1" si="345"/>
        <v>0</v>
      </c>
      <c r="AY176" s="397">
        <f t="shared" ca="1" si="346"/>
        <v>0</v>
      </c>
      <c r="AZ176" s="397">
        <f t="shared" ca="1" si="347"/>
        <v>0</v>
      </c>
      <c r="BA176" s="397">
        <f t="shared" ca="1" si="348"/>
        <v>0</v>
      </c>
      <c r="BB176" s="397">
        <f t="shared" ca="1" si="349"/>
        <v>0</v>
      </c>
      <c r="BC176" s="397">
        <f t="shared" ca="1" si="350"/>
        <v>0</v>
      </c>
      <c r="BD176" s="397">
        <f t="shared" ca="1" si="351"/>
        <v>0</v>
      </c>
      <c r="BE176" s="397">
        <f t="shared" ca="1" si="352"/>
        <v>0</v>
      </c>
      <c r="BF176" s="397">
        <f t="shared" ca="1" si="353"/>
        <v>0</v>
      </c>
      <c r="BG176" s="397">
        <f t="shared" ca="1" si="354"/>
        <v>0</v>
      </c>
      <c r="BH176" s="397">
        <f t="shared" ca="1" si="355"/>
        <v>0</v>
      </c>
      <c r="BI176" s="397">
        <f t="shared" ca="1" si="356"/>
        <v>0</v>
      </c>
      <c r="BJ176" s="397">
        <f t="shared" ca="1" si="357"/>
        <v>0</v>
      </c>
      <c r="BK176" s="397">
        <f t="shared" ca="1" si="358"/>
        <v>0</v>
      </c>
      <c r="BL176" s="397">
        <f t="shared" ca="1" si="359"/>
        <v>0</v>
      </c>
      <c r="BM176" s="397">
        <f t="shared" ca="1" si="360"/>
        <v>0</v>
      </c>
      <c r="BN176" s="397">
        <f t="shared" ca="1" si="361"/>
        <v>0</v>
      </c>
      <c r="BO176" s="397">
        <f t="shared" ca="1" si="362"/>
        <v>0</v>
      </c>
      <c r="BP176" s="397">
        <f t="shared" ca="1" si="363"/>
        <v>0</v>
      </c>
      <c r="BQ176" s="397">
        <f t="shared" ca="1" si="364"/>
        <v>0</v>
      </c>
      <c r="BR176" s="397">
        <f t="shared" ca="1" si="365"/>
        <v>0</v>
      </c>
      <c r="BS176" s="397">
        <f t="shared" ca="1" si="366"/>
        <v>0</v>
      </c>
      <c r="BT176" s="397">
        <f t="shared" ca="1" si="367"/>
        <v>0</v>
      </c>
      <c r="BU176" s="397">
        <f t="shared" ca="1" si="368"/>
        <v>0</v>
      </c>
      <c r="BV176" s="397">
        <f t="shared" ca="1" si="369"/>
        <v>0</v>
      </c>
      <c r="BW176" s="397">
        <f t="shared" ca="1" si="370"/>
        <v>0</v>
      </c>
      <c r="BX176" s="397">
        <f t="shared" ca="1" si="371"/>
        <v>0</v>
      </c>
      <c r="BY176" s="397">
        <f t="shared" ca="1" si="372"/>
        <v>0</v>
      </c>
      <c r="BZ176" s="397">
        <f t="shared" ca="1" si="373"/>
        <v>0</v>
      </c>
      <c r="CA176" s="397">
        <f t="shared" ca="1" si="374"/>
        <v>0</v>
      </c>
      <c r="CB176" s="397">
        <f t="shared" ca="1" si="375"/>
        <v>0</v>
      </c>
      <c r="CC176" s="397">
        <f t="shared" ca="1" si="376"/>
        <v>0</v>
      </c>
      <c r="CD176" s="397">
        <f t="shared" ca="1" si="377"/>
        <v>0</v>
      </c>
      <c r="CE176" s="397">
        <f t="shared" ca="1" si="378"/>
        <v>0</v>
      </c>
      <c r="CF176" s="397">
        <f t="shared" ca="1" si="379"/>
        <v>0</v>
      </c>
      <c r="CG176" s="397">
        <f t="shared" ca="1" si="380"/>
        <v>0</v>
      </c>
      <c r="CH176" s="397">
        <f t="shared" ca="1" si="381"/>
        <v>0</v>
      </c>
      <c r="CI176" s="397">
        <f t="shared" ca="1" si="382"/>
        <v>0</v>
      </c>
      <c r="CJ176" s="397">
        <f t="shared" ca="1" si="383"/>
        <v>0</v>
      </c>
      <c r="CK176" s="397">
        <f t="shared" ca="1" si="384"/>
        <v>0</v>
      </c>
      <c r="CL176" s="397">
        <f t="shared" ca="1" si="385"/>
        <v>0</v>
      </c>
      <c r="CM176" s="397">
        <f t="shared" ca="1" si="386"/>
        <v>0</v>
      </c>
      <c r="CN176" s="397">
        <f t="shared" ca="1" si="387"/>
        <v>0</v>
      </c>
      <c r="CO176" s="397">
        <f t="shared" ca="1" si="388"/>
        <v>0</v>
      </c>
      <c r="CP176" s="397">
        <f t="shared" ca="1" si="389"/>
        <v>0</v>
      </c>
      <c r="CQ176" s="397">
        <f t="shared" ca="1" si="390"/>
        <v>0</v>
      </c>
      <c r="CR176" s="397">
        <f t="shared" ca="1" si="391"/>
        <v>0</v>
      </c>
      <c r="CS176" s="397">
        <f t="shared" ca="1" si="392"/>
        <v>0</v>
      </c>
      <c r="CT176" s="397">
        <f t="shared" ca="1" si="393"/>
        <v>0</v>
      </c>
      <c r="CU176" s="397">
        <f t="shared" ca="1" si="394"/>
        <v>0</v>
      </c>
      <c r="CV176" s="397">
        <f t="shared" ca="1" si="395"/>
        <v>0</v>
      </c>
      <c r="CW176" s="397">
        <f t="shared" ca="1" si="396"/>
        <v>0</v>
      </c>
      <c r="CX176" s="397">
        <f t="shared" ca="1" si="397"/>
        <v>0</v>
      </c>
      <c r="CY176" s="397">
        <f t="shared" ca="1" si="398"/>
        <v>0</v>
      </c>
      <c r="CZ176" s="397">
        <f t="shared" ca="1" si="399"/>
        <v>0</v>
      </c>
      <c r="DA176" s="397">
        <f t="shared" ca="1" si="400"/>
        <v>0</v>
      </c>
      <c r="DB176" s="397">
        <f t="shared" ca="1" si="401"/>
        <v>0</v>
      </c>
      <c r="DC176" s="397">
        <f t="shared" ca="1" si="402"/>
        <v>0</v>
      </c>
      <c r="DD176" s="397">
        <f t="shared" ca="1" si="403"/>
        <v>0</v>
      </c>
      <c r="DE176" s="397">
        <f t="shared" ca="1" si="404"/>
        <v>0</v>
      </c>
      <c r="DF176" s="397">
        <f t="shared" ca="1" si="405"/>
        <v>0</v>
      </c>
      <c r="DG176" s="397">
        <f t="shared" ca="1" si="406"/>
        <v>0</v>
      </c>
      <c r="DH176" s="397">
        <f t="shared" ca="1" si="407"/>
        <v>0</v>
      </c>
      <c r="DJ176" s="125" t="str">
        <f t="shared" ref="DJ176:DK176" si="443">DJ174</f>
        <v>OB</v>
      </c>
      <c r="DK176" s="125" t="str">
        <f t="shared" si="443"/>
        <v>OK</v>
      </c>
      <c r="DN176" s="84" t="s">
        <v>1225</v>
      </c>
      <c r="DR176" s="40" t="s">
        <v>1545</v>
      </c>
      <c r="DS176" s="11">
        <f t="shared" si="301"/>
        <v>1</v>
      </c>
      <c r="DT176" s="11">
        <f t="shared" si="302"/>
        <v>8</v>
      </c>
      <c r="DU176" s="41">
        <v>1</v>
      </c>
      <c r="DV176" s="40" t="s">
        <v>412</v>
      </c>
      <c r="DW176" s="11">
        <f t="shared" si="303"/>
        <v>2</v>
      </c>
      <c r="DX176" s="11">
        <f t="shared" si="304"/>
        <v>1001</v>
      </c>
      <c r="DY176" s="41">
        <v>2</v>
      </c>
    </row>
    <row r="177" spans="1:129" x14ac:dyDescent="0.35">
      <c r="A177" s="125">
        <v>174</v>
      </c>
      <c r="B177" s="125">
        <v>2</v>
      </c>
      <c r="C177" s="125">
        <v>7</v>
      </c>
      <c r="D177" s="125">
        <v>26</v>
      </c>
      <c r="E177" s="125" t="s">
        <v>1220</v>
      </c>
      <c r="F177" s="392" t="s">
        <v>1230</v>
      </c>
      <c r="G177" s="392" t="s">
        <v>1222</v>
      </c>
      <c r="H177" s="125" t="s">
        <v>1231</v>
      </c>
      <c r="I177" s="392" t="s">
        <v>1224</v>
      </c>
      <c r="K177" s="129">
        <v>38</v>
      </c>
      <c r="M177" s="397">
        <f t="shared" ca="1" si="308"/>
        <v>1</v>
      </c>
      <c r="N177" s="397" t="str">
        <f t="shared" ca="1" si="309"/>
        <v>1|8|5,2|1003|2</v>
      </c>
      <c r="O177" s="397">
        <f t="shared" ca="1" si="310"/>
        <v>0</v>
      </c>
      <c r="P177" s="397">
        <f t="shared" ca="1" si="311"/>
        <v>0</v>
      </c>
      <c r="Q177" s="397">
        <f t="shared" ca="1" si="312"/>
        <v>0</v>
      </c>
      <c r="R177" s="397">
        <f t="shared" ca="1" si="313"/>
        <v>0</v>
      </c>
      <c r="S177" s="397">
        <f t="shared" ca="1" si="314"/>
        <v>0</v>
      </c>
      <c r="T177" s="397">
        <f t="shared" ca="1" si="315"/>
        <v>0</v>
      </c>
      <c r="U177" s="397">
        <f t="shared" ca="1" si="316"/>
        <v>0</v>
      </c>
      <c r="V177" s="397">
        <f t="shared" ca="1" si="317"/>
        <v>0</v>
      </c>
      <c r="W177" s="397">
        <f t="shared" ca="1" si="318"/>
        <v>0</v>
      </c>
      <c r="X177" s="397">
        <f t="shared" ca="1" si="319"/>
        <v>0</v>
      </c>
      <c r="Y177" s="397">
        <f t="shared" ca="1" si="320"/>
        <v>0</v>
      </c>
      <c r="Z177" s="397">
        <f t="shared" ca="1" si="321"/>
        <v>0</v>
      </c>
      <c r="AA177" s="397">
        <f t="shared" ca="1" si="322"/>
        <v>0</v>
      </c>
      <c r="AB177" s="397">
        <f t="shared" ca="1" si="323"/>
        <v>0</v>
      </c>
      <c r="AC177" s="397">
        <f t="shared" ca="1" si="324"/>
        <v>0</v>
      </c>
      <c r="AD177" s="397">
        <f t="shared" ca="1" si="325"/>
        <v>0</v>
      </c>
      <c r="AE177" s="397">
        <f t="shared" ca="1" si="326"/>
        <v>0</v>
      </c>
      <c r="AF177" s="397">
        <f t="shared" ca="1" si="327"/>
        <v>0</v>
      </c>
      <c r="AG177" s="397">
        <f t="shared" ca="1" si="328"/>
        <v>0</v>
      </c>
      <c r="AH177" s="397">
        <f t="shared" ca="1" si="329"/>
        <v>0</v>
      </c>
      <c r="AI177" s="397">
        <f t="shared" ca="1" si="330"/>
        <v>0</v>
      </c>
      <c r="AJ177" s="397">
        <f t="shared" ca="1" si="331"/>
        <v>0</v>
      </c>
      <c r="AK177" s="397">
        <f t="shared" ca="1" si="332"/>
        <v>0</v>
      </c>
      <c r="AL177" s="397">
        <f t="shared" ca="1" si="333"/>
        <v>0</v>
      </c>
      <c r="AM177" s="397">
        <f t="shared" ca="1" si="334"/>
        <v>0</v>
      </c>
      <c r="AN177" s="397">
        <f t="shared" ca="1" si="335"/>
        <v>0</v>
      </c>
      <c r="AO177" s="397">
        <f t="shared" ca="1" si="336"/>
        <v>0</v>
      </c>
      <c r="AP177" s="397">
        <f t="shared" ca="1" si="337"/>
        <v>0</v>
      </c>
      <c r="AQ177" s="397">
        <f t="shared" ca="1" si="338"/>
        <v>0</v>
      </c>
      <c r="AR177" s="397">
        <f t="shared" ca="1" si="339"/>
        <v>0</v>
      </c>
      <c r="AS177" s="397">
        <f t="shared" ca="1" si="340"/>
        <v>0</v>
      </c>
      <c r="AT177" s="397">
        <f t="shared" ca="1" si="341"/>
        <v>0</v>
      </c>
      <c r="AU177" s="397">
        <f t="shared" ca="1" si="342"/>
        <v>0</v>
      </c>
      <c r="AV177" s="397">
        <f t="shared" ca="1" si="343"/>
        <v>0</v>
      </c>
      <c r="AW177" s="397">
        <f t="shared" ca="1" si="344"/>
        <v>0</v>
      </c>
      <c r="AX177" s="397">
        <f t="shared" ca="1" si="345"/>
        <v>0</v>
      </c>
      <c r="AY177" s="397">
        <f t="shared" ca="1" si="346"/>
        <v>0</v>
      </c>
      <c r="AZ177" s="397">
        <f t="shared" ca="1" si="347"/>
        <v>0</v>
      </c>
      <c r="BA177" s="397">
        <f t="shared" ca="1" si="348"/>
        <v>0</v>
      </c>
      <c r="BB177" s="397">
        <f t="shared" ca="1" si="349"/>
        <v>0</v>
      </c>
      <c r="BC177" s="397">
        <f t="shared" ca="1" si="350"/>
        <v>0</v>
      </c>
      <c r="BD177" s="397">
        <f t="shared" ca="1" si="351"/>
        <v>0</v>
      </c>
      <c r="BE177" s="397">
        <f t="shared" ca="1" si="352"/>
        <v>0</v>
      </c>
      <c r="BF177" s="397">
        <f t="shared" ca="1" si="353"/>
        <v>0</v>
      </c>
      <c r="BG177" s="397">
        <f t="shared" ca="1" si="354"/>
        <v>0</v>
      </c>
      <c r="BH177" s="397">
        <f t="shared" ca="1" si="355"/>
        <v>0</v>
      </c>
      <c r="BI177" s="397">
        <f t="shared" ca="1" si="356"/>
        <v>0</v>
      </c>
      <c r="BJ177" s="397">
        <f t="shared" ca="1" si="357"/>
        <v>0</v>
      </c>
      <c r="BK177" s="397">
        <f t="shared" ca="1" si="358"/>
        <v>0</v>
      </c>
      <c r="BL177" s="397">
        <f t="shared" ca="1" si="359"/>
        <v>0</v>
      </c>
      <c r="BM177" s="397">
        <f t="shared" ca="1" si="360"/>
        <v>0</v>
      </c>
      <c r="BN177" s="397">
        <f t="shared" ca="1" si="361"/>
        <v>0</v>
      </c>
      <c r="BO177" s="397">
        <f t="shared" ca="1" si="362"/>
        <v>0</v>
      </c>
      <c r="BP177" s="397">
        <f t="shared" ca="1" si="363"/>
        <v>0</v>
      </c>
      <c r="BQ177" s="397">
        <f t="shared" ca="1" si="364"/>
        <v>0</v>
      </c>
      <c r="BR177" s="397">
        <f t="shared" ca="1" si="365"/>
        <v>0</v>
      </c>
      <c r="BS177" s="397">
        <f t="shared" ca="1" si="366"/>
        <v>0</v>
      </c>
      <c r="BT177" s="397">
        <f t="shared" ca="1" si="367"/>
        <v>0</v>
      </c>
      <c r="BU177" s="397">
        <f t="shared" ca="1" si="368"/>
        <v>0</v>
      </c>
      <c r="BV177" s="397">
        <f t="shared" ca="1" si="369"/>
        <v>0</v>
      </c>
      <c r="BW177" s="397">
        <f t="shared" ca="1" si="370"/>
        <v>0</v>
      </c>
      <c r="BX177" s="397">
        <f t="shared" ca="1" si="371"/>
        <v>0</v>
      </c>
      <c r="BY177" s="397">
        <f t="shared" ca="1" si="372"/>
        <v>0</v>
      </c>
      <c r="BZ177" s="397">
        <f t="shared" ca="1" si="373"/>
        <v>0</v>
      </c>
      <c r="CA177" s="397">
        <f t="shared" ca="1" si="374"/>
        <v>0</v>
      </c>
      <c r="CB177" s="397">
        <f t="shared" ca="1" si="375"/>
        <v>0</v>
      </c>
      <c r="CC177" s="397">
        <f t="shared" ca="1" si="376"/>
        <v>0</v>
      </c>
      <c r="CD177" s="397">
        <f t="shared" ca="1" si="377"/>
        <v>0</v>
      </c>
      <c r="CE177" s="397">
        <f t="shared" ca="1" si="378"/>
        <v>0</v>
      </c>
      <c r="CF177" s="397">
        <f t="shared" ca="1" si="379"/>
        <v>0</v>
      </c>
      <c r="CG177" s="397">
        <f t="shared" ca="1" si="380"/>
        <v>0</v>
      </c>
      <c r="CH177" s="397">
        <f t="shared" ca="1" si="381"/>
        <v>0</v>
      </c>
      <c r="CI177" s="397">
        <f t="shared" ca="1" si="382"/>
        <v>0</v>
      </c>
      <c r="CJ177" s="397">
        <f t="shared" ca="1" si="383"/>
        <v>0</v>
      </c>
      <c r="CK177" s="397">
        <f t="shared" ca="1" si="384"/>
        <v>0</v>
      </c>
      <c r="CL177" s="397">
        <f t="shared" ca="1" si="385"/>
        <v>0</v>
      </c>
      <c r="CM177" s="397">
        <f t="shared" ca="1" si="386"/>
        <v>0</v>
      </c>
      <c r="CN177" s="397">
        <f t="shared" ca="1" si="387"/>
        <v>0</v>
      </c>
      <c r="CO177" s="397">
        <f t="shared" ca="1" si="388"/>
        <v>0</v>
      </c>
      <c r="CP177" s="397">
        <f t="shared" ca="1" si="389"/>
        <v>0</v>
      </c>
      <c r="CQ177" s="397">
        <f t="shared" ca="1" si="390"/>
        <v>0</v>
      </c>
      <c r="CR177" s="397">
        <f t="shared" ca="1" si="391"/>
        <v>0</v>
      </c>
      <c r="CS177" s="397">
        <f t="shared" ca="1" si="392"/>
        <v>0</v>
      </c>
      <c r="CT177" s="397">
        <f t="shared" ca="1" si="393"/>
        <v>0</v>
      </c>
      <c r="CU177" s="397">
        <f t="shared" ca="1" si="394"/>
        <v>0</v>
      </c>
      <c r="CV177" s="397">
        <f t="shared" ca="1" si="395"/>
        <v>0</v>
      </c>
      <c r="CW177" s="397">
        <f t="shared" ca="1" si="396"/>
        <v>0</v>
      </c>
      <c r="CX177" s="397">
        <f t="shared" ca="1" si="397"/>
        <v>0</v>
      </c>
      <c r="CY177" s="397">
        <f t="shared" ca="1" si="398"/>
        <v>0</v>
      </c>
      <c r="CZ177" s="397">
        <f t="shared" ca="1" si="399"/>
        <v>0</v>
      </c>
      <c r="DA177" s="397">
        <f t="shared" ca="1" si="400"/>
        <v>0</v>
      </c>
      <c r="DB177" s="397">
        <f t="shared" ca="1" si="401"/>
        <v>0</v>
      </c>
      <c r="DC177" s="397">
        <f t="shared" ca="1" si="402"/>
        <v>0</v>
      </c>
      <c r="DD177" s="397">
        <f t="shared" ca="1" si="403"/>
        <v>0</v>
      </c>
      <c r="DE177" s="397">
        <f t="shared" ca="1" si="404"/>
        <v>0</v>
      </c>
      <c r="DF177" s="397">
        <f t="shared" ca="1" si="405"/>
        <v>0</v>
      </c>
      <c r="DG177" s="397">
        <f t="shared" ca="1" si="406"/>
        <v>0</v>
      </c>
      <c r="DH177" s="397">
        <f t="shared" ca="1" si="407"/>
        <v>0</v>
      </c>
      <c r="DJ177" s="125" t="str">
        <f t="shared" ref="DJ177:DK177" si="444">DJ175</f>
        <v>OM</v>
      </c>
      <c r="DK177" s="125" t="str">
        <f t="shared" si="444"/>
        <v>OV</v>
      </c>
      <c r="DN177" s="84" t="s">
        <v>1225</v>
      </c>
      <c r="DR177" s="40" t="s">
        <v>1543</v>
      </c>
      <c r="DS177" s="11">
        <f t="shared" si="301"/>
        <v>1</v>
      </c>
      <c r="DT177" s="11">
        <f t="shared" si="302"/>
        <v>8</v>
      </c>
      <c r="DU177" s="41">
        <v>1</v>
      </c>
      <c r="DV177" s="40" t="s">
        <v>412</v>
      </c>
      <c r="DW177" s="11">
        <f t="shared" si="303"/>
        <v>2</v>
      </c>
      <c r="DX177" s="11">
        <f t="shared" si="304"/>
        <v>1001</v>
      </c>
      <c r="DY177" s="41">
        <v>2</v>
      </c>
    </row>
    <row r="178" spans="1:129" x14ac:dyDescent="0.25">
      <c r="A178" s="125">
        <v>175</v>
      </c>
      <c r="B178" s="125">
        <v>2</v>
      </c>
      <c r="C178" s="125">
        <v>7</v>
      </c>
      <c r="D178" s="125">
        <v>26</v>
      </c>
      <c r="E178" s="125" t="s">
        <v>1220</v>
      </c>
      <c r="F178" s="392" t="s">
        <v>1232</v>
      </c>
      <c r="G178" s="392" t="s">
        <v>1222</v>
      </c>
      <c r="H178" s="125" t="s">
        <v>1233</v>
      </c>
      <c r="I178" s="392" t="s">
        <v>1224</v>
      </c>
      <c r="K178" s="125">
        <v>84</v>
      </c>
      <c r="M178" s="397">
        <f t="shared" ca="1" si="308"/>
        <v>1</v>
      </c>
      <c r="N178" s="397" t="str">
        <f t="shared" ca="1" si="309"/>
        <v>1|8|5,2|1001|2</v>
      </c>
      <c r="O178" s="397">
        <f t="shared" ca="1" si="310"/>
        <v>0</v>
      </c>
      <c r="P178" s="397">
        <f t="shared" ca="1" si="311"/>
        <v>0</v>
      </c>
      <c r="Q178" s="397">
        <f t="shared" ca="1" si="312"/>
        <v>0</v>
      </c>
      <c r="R178" s="397">
        <f t="shared" ca="1" si="313"/>
        <v>0</v>
      </c>
      <c r="S178" s="397">
        <f t="shared" ca="1" si="314"/>
        <v>0</v>
      </c>
      <c r="T178" s="397">
        <f t="shared" ca="1" si="315"/>
        <v>0</v>
      </c>
      <c r="U178" s="397">
        <f t="shared" ca="1" si="316"/>
        <v>0</v>
      </c>
      <c r="V178" s="397">
        <f t="shared" ca="1" si="317"/>
        <v>0</v>
      </c>
      <c r="W178" s="397">
        <f t="shared" ca="1" si="318"/>
        <v>0</v>
      </c>
      <c r="X178" s="397">
        <f t="shared" ca="1" si="319"/>
        <v>0</v>
      </c>
      <c r="Y178" s="397">
        <f t="shared" ca="1" si="320"/>
        <v>0</v>
      </c>
      <c r="Z178" s="397">
        <f t="shared" ca="1" si="321"/>
        <v>0</v>
      </c>
      <c r="AA178" s="397">
        <f t="shared" ca="1" si="322"/>
        <v>0</v>
      </c>
      <c r="AB178" s="397">
        <f t="shared" ca="1" si="323"/>
        <v>0</v>
      </c>
      <c r="AC178" s="397">
        <f t="shared" ca="1" si="324"/>
        <v>0</v>
      </c>
      <c r="AD178" s="397">
        <f t="shared" ca="1" si="325"/>
        <v>0</v>
      </c>
      <c r="AE178" s="397">
        <f t="shared" ca="1" si="326"/>
        <v>0</v>
      </c>
      <c r="AF178" s="397">
        <f t="shared" ca="1" si="327"/>
        <v>0</v>
      </c>
      <c r="AG178" s="397">
        <f t="shared" ca="1" si="328"/>
        <v>0</v>
      </c>
      <c r="AH178" s="397">
        <f t="shared" ca="1" si="329"/>
        <v>0</v>
      </c>
      <c r="AI178" s="397">
        <f t="shared" ca="1" si="330"/>
        <v>0</v>
      </c>
      <c r="AJ178" s="397">
        <f t="shared" ca="1" si="331"/>
        <v>0</v>
      </c>
      <c r="AK178" s="397">
        <f t="shared" ca="1" si="332"/>
        <v>0</v>
      </c>
      <c r="AL178" s="397">
        <f t="shared" ca="1" si="333"/>
        <v>0</v>
      </c>
      <c r="AM178" s="397">
        <f t="shared" ca="1" si="334"/>
        <v>0</v>
      </c>
      <c r="AN178" s="397">
        <f t="shared" ca="1" si="335"/>
        <v>0</v>
      </c>
      <c r="AO178" s="397">
        <f t="shared" ca="1" si="336"/>
        <v>0</v>
      </c>
      <c r="AP178" s="397">
        <f t="shared" ca="1" si="337"/>
        <v>0</v>
      </c>
      <c r="AQ178" s="397">
        <f t="shared" ca="1" si="338"/>
        <v>0</v>
      </c>
      <c r="AR178" s="397">
        <f t="shared" ca="1" si="339"/>
        <v>0</v>
      </c>
      <c r="AS178" s="397">
        <f t="shared" ca="1" si="340"/>
        <v>0</v>
      </c>
      <c r="AT178" s="397">
        <f t="shared" ca="1" si="341"/>
        <v>0</v>
      </c>
      <c r="AU178" s="397">
        <f t="shared" ca="1" si="342"/>
        <v>0</v>
      </c>
      <c r="AV178" s="397">
        <f t="shared" ca="1" si="343"/>
        <v>0</v>
      </c>
      <c r="AW178" s="397">
        <f t="shared" ca="1" si="344"/>
        <v>0</v>
      </c>
      <c r="AX178" s="397">
        <f t="shared" ca="1" si="345"/>
        <v>0</v>
      </c>
      <c r="AY178" s="397">
        <f t="shared" ca="1" si="346"/>
        <v>0</v>
      </c>
      <c r="AZ178" s="397">
        <f t="shared" ca="1" si="347"/>
        <v>0</v>
      </c>
      <c r="BA178" s="397">
        <f t="shared" ca="1" si="348"/>
        <v>0</v>
      </c>
      <c r="BB178" s="397">
        <f t="shared" ca="1" si="349"/>
        <v>0</v>
      </c>
      <c r="BC178" s="397">
        <f t="shared" ca="1" si="350"/>
        <v>0</v>
      </c>
      <c r="BD178" s="397">
        <f t="shared" ca="1" si="351"/>
        <v>0</v>
      </c>
      <c r="BE178" s="397">
        <f t="shared" ca="1" si="352"/>
        <v>0</v>
      </c>
      <c r="BF178" s="397">
        <f t="shared" ca="1" si="353"/>
        <v>0</v>
      </c>
      <c r="BG178" s="397">
        <f t="shared" ca="1" si="354"/>
        <v>0</v>
      </c>
      <c r="BH178" s="397">
        <f t="shared" ca="1" si="355"/>
        <v>0</v>
      </c>
      <c r="BI178" s="397">
        <f t="shared" ca="1" si="356"/>
        <v>0</v>
      </c>
      <c r="BJ178" s="397">
        <f t="shared" ca="1" si="357"/>
        <v>0</v>
      </c>
      <c r="BK178" s="397">
        <f t="shared" ca="1" si="358"/>
        <v>0</v>
      </c>
      <c r="BL178" s="397">
        <f t="shared" ca="1" si="359"/>
        <v>0</v>
      </c>
      <c r="BM178" s="397">
        <f t="shared" ca="1" si="360"/>
        <v>0</v>
      </c>
      <c r="BN178" s="397">
        <f t="shared" ca="1" si="361"/>
        <v>0</v>
      </c>
      <c r="BO178" s="397">
        <f t="shared" ca="1" si="362"/>
        <v>0</v>
      </c>
      <c r="BP178" s="397">
        <f t="shared" ca="1" si="363"/>
        <v>0</v>
      </c>
      <c r="BQ178" s="397">
        <f t="shared" ca="1" si="364"/>
        <v>0</v>
      </c>
      <c r="BR178" s="397">
        <f t="shared" ca="1" si="365"/>
        <v>0</v>
      </c>
      <c r="BS178" s="397">
        <f t="shared" ca="1" si="366"/>
        <v>0</v>
      </c>
      <c r="BT178" s="397">
        <f t="shared" ca="1" si="367"/>
        <v>0</v>
      </c>
      <c r="BU178" s="397">
        <f t="shared" ca="1" si="368"/>
        <v>0</v>
      </c>
      <c r="BV178" s="397">
        <f t="shared" ca="1" si="369"/>
        <v>0</v>
      </c>
      <c r="BW178" s="397">
        <f t="shared" ca="1" si="370"/>
        <v>0</v>
      </c>
      <c r="BX178" s="397">
        <f t="shared" ca="1" si="371"/>
        <v>0</v>
      </c>
      <c r="BY178" s="397">
        <f t="shared" ca="1" si="372"/>
        <v>0</v>
      </c>
      <c r="BZ178" s="397">
        <f t="shared" ca="1" si="373"/>
        <v>0</v>
      </c>
      <c r="CA178" s="397">
        <f t="shared" ca="1" si="374"/>
        <v>0</v>
      </c>
      <c r="CB178" s="397">
        <f t="shared" ca="1" si="375"/>
        <v>0</v>
      </c>
      <c r="CC178" s="397">
        <f t="shared" ca="1" si="376"/>
        <v>0</v>
      </c>
      <c r="CD178" s="397">
        <f t="shared" ca="1" si="377"/>
        <v>0</v>
      </c>
      <c r="CE178" s="397">
        <f t="shared" ca="1" si="378"/>
        <v>0</v>
      </c>
      <c r="CF178" s="397">
        <f t="shared" ca="1" si="379"/>
        <v>0</v>
      </c>
      <c r="CG178" s="397">
        <f t="shared" ca="1" si="380"/>
        <v>0</v>
      </c>
      <c r="CH178" s="397">
        <f t="shared" ca="1" si="381"/>
        <v>0</v>
      </c>
      <c r="CI178" s="397">
        <f t="shared" ca="1" si="382"/>
        <v>0</v>
      </c>
      <c r="CJ178" s="397">
        <f t="shared" ca="1" si="383"/>
        <v>0</v>
      </c>
      <c r="CK178" s="397">
        <f t="shared" ca="1" si="384"/>
        <v>0</v>
      </c>
      <c r="CL178" s="397">
        <f t="shared" ca="1" si="385"/>
        <v>0</v>
      </c>
      <c r="CM178" s="397">
        <f t="shared" ca="1" si="386"/>
        <v>0</v>
      </c>
      <c r="CN178" s="397">
        <f t="shared" ca="1" si="387"/>
        <v>0</v>
      </c>
      <c r="CO178" s="397">
        <f t="shared" ca="1" si="388"/>
        <v>0</v>
      </c>
      <c r="CP178" s="397">
        <f t="shared" ca="1" si="389"/>
        <v>0</v>
      </c>
      <c r="CQ178" s="397">
        <f t="shared" ca="1" si="390"/>
        <v>0</v>
      </c>
      <c r="CR178" s="397">
        <f t="shared" ca="1" si="391"/>
        <v>0</v>
      </c>
      <c r="CS178" s="397">
        <f t="shared" ca="1" si="392"/>
        <v>0</v>
      </c>
      <c r="CT178" s="397">
        <f t="shared" ca="1" si="393"/>
        <v>0</v>
      </c>
      <c r="CU178" s="397">
        <f t="shared" ca="1" si="394"/>
        <v>0</v>
      </c>
      <c r="CV178" s="397">
        <f t="shared" ca="1" si="395"/>
        <v>0</v>
      </c>
      <c r="CW178" s="397">
        <f t="shared" ca="1" si="396"/>
        <v>0</v>
      </c>
      <c r="CX178" s="397">
        <f t="shared" ca="1" si="397"/>
        <v>0</v>
      </c>
      <c r="CY178" s="397">
        <f t="shared" ca="1" si="398"/>
        <v>0</v>
      </c>
      <c r="CZ178" s="397">
        <f t="shared" ca="1" si="399"/>
        <v>0</v>
      </c>
      <c r="DA178" s="397">
        <f t="shared" ca="1" si="400"/>
        <v>0</v>
      </c>
      <c r="DB178" s="397">
        <f t="shared" ca="1" si="401"/>
        <v>0</v>
      </c>
      <c r="DC178" s="397">
        <f t="shared" ca="1" si="402"/>
        <v>0</v>
      </c>
      <c r="DD178" s="397">
        <f t="shared" ca="1" si="403"/>
        <v>0</v>
      </c>
      <c r="DE178" s="397">
        <f t="shared" ca="1" si="404"/>
        <v>0</v>
      </c>
      <c r="DF178" s="397">
        <f t="shared" ca="1" si="405"/>
        <v>0</v>
      </c>
      <c r="DG178" s="397">
        <f t="shared" ca="1" si="406"/>
        <v>0</v>
      </c>
      <c r="DH178" s="397">
        <f t="shared" ca="1" si="407"/>
        <v>0</v>
      </c>
      <c r="DJ178" s="125" t="str">
        <f t="shared" ref="DJ178:DK178" si="445">DJ176</f>
        <v>OB</v>
      </c>
      <c r="DK178" s="125" t="str">
        <f t="shared" si="445"/>
        <v>OK</v>
      </c>
      <c r="DN178" s="84" t="s">
        <v>1225</v>
      </c>
      <c r="DR178" s="40" t="s">
        <v>1544</v>
      </c>
      <c r="DS178" s="11">
        <f t="shared" si="301"/>
        <v>1</v>
      </c>
      <c r="DT178" s="11">
        <f t="shared" si="302"/>
        <v>8</v>
      </c>
      <c r="DU178" s="41">
        <v>1</v>
      </c>
      <c r="DV178" s="40" t="s">
        <v>412</v>
      </c>
      <c r="DW178" s="11">
        <f t="shared" si="303"/>
        <v>2</v>
      </c>
      <c r="DX178" s="11">
        <f t="shared" si="304"/>
        <v>1001</v>
      </c>
      <c r="DY178" s="41">
        <v>2</v>
      </c>
    </row>
    <row r="179" spans="1:129" x14ac:dyDescent="0.25">
      <c r="A179" s="125">
        <v>176</v>
      </c>
      <c r="B179" s="125">
        <v>2</v>
      </c>
      <c r="C179" s="125">
        <v>7</v>
      </c>
      <c r="D179" s="125">
        <v>26</v>
      </c>
      <c r="E179" s="125" t="s">
        <v>1220</v>
      </c>
      <c r="F179" s="392" t="s">
        <v>1234</v>
      </c>
      <c r="G179" s="392" t="s">
        <v>1222</v>
      </c>
      <c r="H179" s="125" t="s">
        <v>1235</v>
      </c>
      <c r="I179" s="392" t="s">
        <v>1224</v>
      </c>
      <c r="K179" s="125">
        <v>41</v>
      </c>
      <c r="M179" s="397">
        <f t="shared" ca="1" si="308"/>
        <v>1</v>
      </c>
      <c r="N179" s="397" t="str">
        <f t="shared" ca="1" si="309"/>
        <v>1|8|5,2|1003|2</v>
      </c>
      <c r="O179" s="397">
        <f t="shared" ca="1" si="310"/>
        <v>0</v>
      </c>
      <c r="P179" s="397">
        <f t="shared" ca="1" si="311"/>
        <v>0</v>
      </c>
      <c r="Q179" s="397">
        <f t="shared" ca="1" si="312"/>
        <v>0</v>
      </c>
      <c r="R179" s="397">
        <f t="shared" ca="1" si="313"/>
        <v>0</v>
      </c>
      <c r="S179" s="397">
        <f t="shared" ca="1" si="314"/>
        <v>0</v>
      </c>
      <c r="T179" s="397">
        <f t="shared" ca="1" si="315"/>
        <v>0</v>
      </c>
      <c r="U179" s="397">
        <f t="shared" ca="1" si="316"/>
        <v>0</v>
      </c>
      <c r="V179" s="397">
        <f t="shared" ca="1" si="317"/>
        <v>0</v>
      </c>
      <c r="W179" s="397">
        <f t="shared" ca="1" si="318"/>
        <v>0</v>
      </c>
      <c r="X179" s="397">
        <f t="shared" ca="1" si="319"/>
        <v>0</v>
      </c>
      <c r="Y179" s="397">
        <f t="shared" ca="1" si="320"/>
        <v>0</v>
      </c>
      <c r="Z179" s="397">
        <f t="shared" ca="1" si="321"/>
        <v>0</v>
      </c>
      <c r="AA179" s="397">
        <f t="shared" ca="1" si="322"/>
        <v>0</v>
      </c>
      <c r="AB179" s="397">
        <f t="shared" ca="1" si="323"/>
        <v>0</v>
      </c>
      <c r="AC179" s="397">
        <f t="shared" ca="1" si="324"/>
        <v>0</v>
      </c>
      <c r="AD179" s="397">
        <f t="shared" ca="1" si="325"/>
        <v>0</v>
      </c>
      <c r="AE179" s="397">
        <f t="shared" ca="1" si="326"/>
        <v>0</v>
      </c>
      <c r="AF179" s="397">
        <f t="shared" ca="1" si="327"/>
        <v>0</v>
      </c>
      <c r="AG179" s="397">
        <f t="shared" ca="1" si="328"/>
        <v>0</v>
      </c>
      <c r="AH179" s="397">
        <f t="shared" ca="1" si="329"/>
        <v>0</v>
      </c>
      <c r="AI179" s="397">
        <f t="shared" ca="1" si="330"/>
        <v>0</v>
      </c>
      <c r="AJ179" s="397">
        <f t="shared" ca="1" si="331"/>
        <v>0</v>
      </c>
      <c r="AK179" s="397">
        <f t="shared" ca="1" si="332"/>
        <v>0</v>
      </c>
      <c r="AL179" s="397">
        <f t="shared" ca="1" si="333"/>
        <v>0</v>
      </c>
      <c r="AM179" s="397">
        <f t="shared" ca="1" si="334"/>
        <v>0</v>
      </c>
      <c r="AN179" s="397">
        <f t="shared" ca="1" si="335"/>
        <v>0</v>
      </c>
      <c r="AO179" s="397">
        <f t="shared" ca="1" si="336"/>
        <v>0</v>
      </c>
      <c r="AP179" s="397">
        <f t="shared" ca="1" si="337"/>
        <v>0</v>
      </c>
      <c r="AQ179" s="397">
        <f t="shared" ca="1" si="338"/>
        <v>0</v>
      </c>
      <c r="AR179" s="397">
        <f t="shared" ca="1" si="339"/>
        <v>0</v>
      </c>
      <c r="AS179" s="397">
        <f t="shared" ca="1" si="340"/>
        <v>0</v>
      </c>
      <c r="AT179" s="397">
        <f t="shared" ca="1" si="341"/>
        <v>0</v>
      </c>
      <c r="AU179" s="397">
        <f t="shared" ca="1" si="342"/>
        <v>0</v>
      </c>
      <c r="AV179" s="397">
        <f t="shared" ca="1" si="343"/>
        <v>0</v>
      </c>
      <c r="AW179" s="397">
        <f t="shared" ca="1" si="344"/>
        <v>0</v>
      </c>
      <c r="AX179" s="397">
        <f t="shared" ca="1" si="345"/>
        <v>0</v>
      </c>
      <c r="AY179" s="397">
        <f t="shared" ca="1" si="346"/>
        <v>0</v>
      </c>
      <c r="AZ179" s="397">
        <f t="shared" ca="1" si="347"/>
        <v>0</v>
      </c>
      <c r="BA179" s="397">
        <f t="shared" ca="1" si="348"/>
        <v>0</v>
      </c>
      <c r="BB179" s="397">
        <f t="shared" ca="1" si="349"/>
        <v>0</v>
      </c>
      <c r="BC179" s="397">
        <f t="shared" ca="1" si="350"/>
        <v>0</v>
      </c>
      <c r="BD179" s="397">
        <f t="shared" ca="1" si="351"/>
        <v>0</v>
      </c>
      <c r="BE179" s="397">
        <f t="shared" ca="1" si="352"/>
        <v>0</v>
      </c>
      <c r="BF179" s="397">
        <f t="shared" ca="1" si="353"/>
        <v>0</v>
      </c>
      <c r="BG179" s="397">
        <f t="shared" ca="1" si="354"/>
        <v>0</v>
      </c>
      <c r="BH179" s="397">
        <f t="shared" ca="1" si="355"/>
        <v>0</v>
      </c>
      <c r="BI179" s="397">
        <f t="shared" ca="1" si="356"/>
        <v>0</v>
      </c>
      <c r="BJ179" s="397">
        <f t="shared" ca="1" si="357"/>
        <v>0</v>
      </c>
      <c r="BK179" s="397">
        <f t="shared" ca="1" si="358"/>
        <v>0</v>
      </c>
      <c r="BL179" s="397">
        <f t="shared" ca="1" si="359"/>
        <v>0</v>
      </c>
      <c r="BM179" s="397">
        <f t="shared" ca="1" si="360"/>
        <v>0</v>
      </c>
      <c r="BN179" s="397">
        <f t="shared" ca="1" si="361"/>
        <v>0</v>
      </c>
      <c r="BO179" s="397">
        <f t="shared" ca="1" si="362"/>
        <v>0</v>
      </c>
      <c r="BP179" s="397">
        <f t="shared" ca="1" si="363"/>
        <v>0</v>
      </c>
      <c r="BQ179" s="397">
        <f t="shared" ca="1" si="364"/>
        <v>0</v>
      </c>
      <c r="BR179" s="397">
        <f t="shared" ca="1" si="365"/>
        <v>0</v>
      </c>
      <c r="BS179" s="397">
        <f t="shared" ca="1" si="366"/>
        <v>0</v>
      </c>
      <c r="BT179" s="397">
        <f t="shared" ca="1" si="367"/>
        <v>0</v>
      </c>
      <c r="BU179" s="397">
        <f t="shared" ca="1" si="368"/>
        <v>0</v>
      </c>
      <c r="BV179" s="397">
        <f t="shared" ca="1" si="369"/>
        <v>0</v>
      </c>
      <c r="BW179" s="397">
        <f t="shared" ca="1" si="370"/>
        <v>0</v>
      </c>
      <c r="BX179" s="397">
        <f t="shared" ca="1" si="371"/>
        <v>0</v>
      </c>
      <c r="BY179" s="397">
        <f t="shared" ca="1" si="372"/>
        <v>0</v>
      </c>
      <c r="BZ179" s="397">
        <f t="shared" ca="1" si="373"/>
        <v>0</v>
      </c>
      <c r="CA179" s="397">
        <f t="shared" ca="1" si="374"/>
        <v>0</v>
      </c>
      <c r="CB179" s="397">
        <f t="shared" ca="1" si="375"/>
        <v>0</v>
      </c>
      <c r="CC179" s="397">
        <f t="shared" ca="1" si="376"/>
        <v>0</v>
      </c>
      <c r="CD179" s="397">
        <f t="shared" ca="1" si="377"/>
        <v>0</v>
      </c>
      <c r="CE179" s="397">
        <f t="shared" ca="1" si="378"/>
        <v>0</v>
      </c>
      <c r="CF179" s="397">
        <f t="shared" ca="1" si="379"/>
        <v>0</v>
      </c>
      <c r="CG179" s="397">
        <f t="shared" ca="1" si="380"/>
        <v>0</v>
      </c>
      <c r="CH179" s="397">
        <f t="shared" ca="1" si="381"/>
        <v>0</v>
      </c>
      <c r="CI179" s="397">
        <f t="shared" ca="1" si="382"/>
        <v>0</v>
      </c>
      <c r="CJ179" s="397">
        <f t="shared" ca="1" si="383"/>
        <v>0</v>
      </c>
      <c r="CK179" s="397">
        <f t="shared" ca="1" si="384"/>
        <v>0</v>
      </c>
      <c r="CL179" s="397">
        <f t="shared" ca="1" si="385"/>
        <v>0</v>
      </c>
      <c r="CM179" s="397">
        <f t="shared" ca="1" si="386"/>
        <v>0</v>
      </c>
      <c r="CN179" s="397">
        <f t="shared" ca="1" si="387"/>
        <v>0</v>
      </c>
      <c r="CO179" s="397">
        <f t="shared" ca="1" si="388"/>
        <v>0</v>
      </c>
      <c r="CP179" s="397">
        <f t="shared" ca="1" si="389"/>
        <v>0</v>
      </c>
      <c r="CQ179" s="397">
        <f t="shared" ca="1" si="390"/>
        <v>0</v>
      </c>
      <c r="CR179" s="397">
        <f t="shared" ca="1" si="391"/>
        <v>0</v>
      </c>
      <c r="CS179" s="397">
        <f t="shared" ca="1" si="392"/>
        <v>0</v>
      </c>
      <c r="CT179" s="397">
        <f t="shared" ca="1" si="393"/>
        <v>0</v>
      </c>
      <c r="CU179" s="397">
        <f t="shared" ca="1" si="394"/>
        <v>0</v>
      </c>
      <c r="CV179" s="397">
        <f t="shared" ca="1" si="395"/>
        <v>0</v>
      </c>
      <c r="CW179" s="397">
        <f t="shared" ca="1" si="396"/>
        <v>0</v>
      </c>
      <c r="CX179" s="397">
        <f t="shared" ca="1" si="397"/>
        <v>0</v>
      </c>
      <c r="CY179" s="397">
        <f t="shared" ca="1" si="398"/>
        <v>0</v>
      </c>
      <c r="CZ179" s="397">
        <f t="shared" ca="1" si="399"/>
        <v>0</v>
      </c>
      <c r="DA179" s="397">
        <f t="shared" ca="1" si="400"/>
        <v>0</v>
      </c>
      <c r="DB179" s="397">
        <f t="shared" ca="1" si="401"/>
        <v>0</v>
      </c>
      <c r="DC179" s="397">
        <f t="shared" ca="1" si="402"/>
        <v>0</v>
      </c>
      <c r="DD179" s="397">
        <f t="shared" ca="1" si="403"/>
        <v>0</v>
      </c>
      <c r="DE179" s="397">
        <f t="shared" ca="1" si="404"/>
        <v>0</v>
      </c>
      <c r="DF179" s="397">
        <f t="shared" ca="1" si="405"/>
        <v>0</v>
      </c>
      <c r="DG179" s="397">
        <f t="shared" ca="1" si="406"/>
        <v>0</v>
      </c>
      <c r="DH179" s="397">
        <f t="shared" ca="1" si="407"/>
        <v>0</v>
      </c>
      <c r="DJ179" s="125" t="str">
        <f t="shared" ref="DJ179:DK179" si="446">DJ177</f>
        <v>OM</v>
      </c>
      <c r="DK179" s="125" t="str">
        <f t="shared" si="446"/>
        <v>OV</v>
      </c>
      <c r="DN179" s="84" t="s">
        <v>1225</v>
      </c>
      <c r="DR179" s="40" t="s">
        <v>1545</v>
      </c>
      <c r="DS179" s="11">
        <f t="shared" si="301"/>
        <v>1</v>
      </c>
      <c r="DT179" s="11">
        <f t="shared" si="302"/>
        <v>8</v>
      </c>
      <c r="DU179" s="41">
        <v>1</v>
      </c>
      <c r="DV179" s="40" t="s">
        <v>412</v>
      </c>
      <c r="DW179" s="11">
        <f t="shared" si="303"/>
        <v>2</v>
      </c>
      <c r="DX179" s="11">
        <f t="shared" si="304"/>
        <v>1001</v>
      </c>
      <c r="DY179" s="41">
        <v>2</v>
      </c>
    </row>
    <row r="180" spans="1:129" x14ac:dyDescent="0.25">
      <c r="A180" s="125">
        <v>177</v>
      </c>
      <c r="B180" s="125">
        <v>2</v>
      </c>
      <c r="C180" s="125">
        <v>7</v>
      </c>
      <c r="D180" s="125">
        <v>26</v>
      </c>
      <c r="E180" s="125" t="s">
        <v>1220</v>
      </c>
      <c r="F180" s="392" t="s">
        <v>1236</v>
      </c>
      <c r="G180" s="392" t="s">
        <v>1222</v>
      </c>
      <c r="H180" s="125" t="s">
        <v>1237</v>
      </c>
      <c r="I180" s="392" t="s">
        <v>1224</v>
      </c>
      <c r="K180" s="125">
        <v>42</v>
      </c>
      <c r="M180" s="397">
        <f t="shared" ca="1" si="308"/>
        <v>1</v>
      </c>
      <c r="N180" s="397" t="str">
        <f t="shared" ca="1" si="309"/>
        <v>1|8|5,2|1001|2</v>
      </c>
      <c r="O180" s="397">
        <f t="shared" ca="1" si="310"/>
        <v>0</v>
      </c>
      <c r="P180" s="397">
        <f t="shared" ca="1" si="311"/>
        <v>0</v>
      </c>
      <c r="Q180" s="397">
        <f t="shared" ca="1" si="312"/>
        <v>0</v>
      </c>
      <c r="R180" s="397">
        <f t="shared" ca="1" si="313"/>
        <v>0</v>
      </c>
      <c r="S180" s="397">
        <f t="shared" ca="1" si="314"/>
        <v>0</v>
      </c>
      <c r="T180" s="397">
        <f t="shared" ca="1" si="315"/>
        <v>0</v>
      </c>
      <c r="U180" s="397">
        <f t="shared" ca="1" si="316"/>
        <v>0</v>
      </c>
      <c r="V180" s="397">
        <f t="shared" ca="1" si="317"/>
        <v>0</v>
      </c>
      <c r="W180" s="397">
        <f t="shared" ca="1" si="318"/>
        <v>0</v>
      </c>
      <c r="X180" s="397">
        <f t="shared" ca="1" si="319"/>
        <v>0</v>
      </c>
      <c r="Y180" s="397">
        <f t="shared" ca="1" si="320"/>
        <v>0</v>
      </c>
      <c r="Z180" s="397">
        <f t="shared" ca="1" si="321"/>
        <v>0</v>
      </c>
      <c r="AA180" s="397">
        <f t="shared" ca="1" si="322"/>
        <v>0</v>
      </c>
      <c r="AB180" s="397">
        <f t="shared" ca="1" si="323"/>
        <v>0</v>
      </c>
      <c r="AC180" s="397">
        <f t="shared" ca="1" si="324"/>
        <v>0</v>
      </c>
      <c r="AD180" s="397">
        <f t="shared" ca="1" si="325"/>
        <v>0</v>
      </c>
      <c r="AE180" s="397">
        <f t="shared" ca="1" si="326"/>
        <v>0</v>
      </c>
      <c r="AF180" s="397">
        <f t="shared" ca="1" si="327"/>
        <v>0</v>
      </c>
      <c r="AG180" s="397">
        <f t="shared" ca="1" si="328"/>
        <v>0</v>
      </c>
      <c r="AH180" s="397">
        <f t="shared" ca="1" si="329"/>
        <v>0</v>
      </c>
      <c r="AI180" s="397">
        <f t="shared" ca="1" si="330"/>
        <v>0</v>
      </c>
      <c r="AJ180" s="397">
        <f t="shared" ca="1" si="331"/>
        <v>0</v>
      </c>
      <c r="AK180" s="397">
        <f t="shared" ca="1" si="332"/>
        <v>0</v>
      </c>
      <c r="AL180" s="397">
        <f t="shared" ca="1" si="333"/>
        <v>0</v>
      </c>
      <c r="AM180" s="397">
        <f t="shared" ca="1" si="334"/>
        <v>0</v>
      </c>
      <c r="AN180" s="397">
        <f t="shared" ca="1" si="335"/>
        <v>0</v>
      </c>
      <c r="AO180" s="397">
        <f t="shared" ca="1" si="336"/>
        <v>0</v>
      </c>
      <c r="AP180" s="397">
        <f t="shared" ca="1" si="337"/>
        <v>0</v>
      </c>
      <c r="AQ180" s="397">
        <f t="shared" ca="1" si="338"/>
        <v>0</v>
      </c>
      <c r="AR180" s="397">
        <f t="shared" ca="1" si="339"/>
        <v>0</v>
      </c>
      <c r="AS180" s="397">
        <f t="shared" ca="1" si="340"/>
        <v>0</v>
      </c>
      <c r="AT180" s="397">
        <f t="shared" ca="1" si="341"/>
        <v>0</v>
      </c>
      <c r="AU180" s="397">
        <f t="shared" ca="1" si="342"/>
        <v>0</v>
      </c>
      <c r="AV180" s="397">
        <f t="shared" ca="1" si="343"/>
        <v>0</v>
      </c>
      <c r="AW180" s="397">
        <f t="shared" ca="1" si="344"/>
        <v>0</v>
      </c>
      <c r="AX180" s="397">
        <f t="shared" ca="1" si="345"/>
        <v>0</v>
      </c>
      <c r="AY180" s="397">
        <f t="shared" ca="1" si="346"/>
        <v>0</v>
      </c>
      <c r="AZ180" s="397">
        <f t="shared" ca="1" si="347"/>
        <v>0</v>
      </c>
      <c r="BA180" s="397">
        <f t="shared" ca="1" si="348"/>
        <v>0</v>
      </c>
      <c r="BB180" s="397">
        <f t="shared" ca="1" si="349"/>
        <v>0</v>
      </c>
      <c r="BC180" s="397">
        <f t="shared" ca="1" si="350"/>
        <v>0</v>
      </c>
      <c r="BD180" s="397">
        <f t="shared" ca="1" si="351"/>
        <v>0</v>
      </c>
      <c r="BE180" s="397">
        <f t="shared" ca="1" si="352"/>
        <v>0</v>
      </c>
      <c r="BF180" s="397">
        <f t="shared" ca="1" si="353"/>
        <v>0</v>
      </c>
      <c r="BG180" s="397">
        <f t="shared" ca="1" si="354"/>
        <v>0</v>
      </c>
      <c r="BH180" s="397">
        <f t="shared" ca="1" si="355"/>
        <v>0</v>
      </c>
      <c r="BI180" s="397">
        <f t="shared" ca="1" si="356"/>
        <v>0</v>
      </c>
      <c r="BJ180" s="397">
        <f t="shared" ca="1" si="357"/>
        <v>0</v>
      </c>
      <c r="BK180" s="397">
        <f t="shared" ca="1" si="358"/>
        <v>0</v>
      </c>
      <c r="BL180" s="397">
        <f t="shared" ca="1" si="359"/>
        <v>0</v>
      </c>
      <c r="BM180" s="397">
        <f t="shared" ca="1" si="360"/>
        <v>0</v>
      </c>
      <c r="BN180" s="397">
        <f t="shared" ca="1" si="361"/>
        <v>0</v>
      </c>
      <c r="BO180" s="397">
        <f t="shared" ca="1" si="362"/>
        <v>0</v>
      </c>
      <c r="BP180" s="397">
        <f t="shared" ca="1" si="363"/>
        <v>0</v>
      </c>
      <c r="BQ180" s="397">
        <f t="shared" ca="1" si="364"/>
        <v>0</v>
      </c>
      <c r="BR180" s="397">
        <f t="shared" ca="1" si="365"/>
        <v>0</v>
      </c>
      <c r="BS180" s="397">
        <f t="shared" ca="1" si="366"/>
        <v>0</v>
      </c>
      <c r="BT180" s="397">
        <f t="shared" ca="1" si="367"/>
        <v>0</v>
      </c>
      <c r="BU180" s="397">
        <f t="shared" ca="1" si="368"/>
        <v>0</v>
      </c>
      <c r="BV180" s="397">
        <f t="shared" ca="1" si="369"/>
        <v>0</v>
      </c>
      <c r="BW180" s="397">
        <f t="shared" ca="1" si="370"/>
        <v>0</v>
      </c>
      <c r="BX180" s="397">
        <f t="shared" ca="1" si="371"/>
        <v>0</v>
      </c>
      <c r="BY180" s="397">
        <f t="shared" ca="1" si="372"/>
        <v>0</v>
      </c>
      <c r="BZ180" s="397">
        <f t="shared" ca="1" si="373"/>
        <v>0</v>
      </c>
      <c r="CA180" s="397">
        <f t="shared" ca="1" si="374"/>
        <v>0</v>
      </c>
      <c r="CB180" s="397">
        <f t="shared" ca="1" si="375"/>
        <v>0</v>
      </c>
      <c r="CC180" s="397">
        <f t="shared" ca="1" si="376"/>
        <v>0</v>
      </c>
      <c r="CD180" s="397">
        <f t="shared" ca="1" si="377"/>
        <v>0</v>
      </c>
      <c r="CE180" s="397">
        <f t="shared" ca="1" si="378"/>
        <v>0</v>
      </c>
      <c r="CF180" s="397">
        <f t="shared" ca="1" si="379"/>
        <v>0</v>
      </c>
      <c r="CG180" s="397">
        <f t="shared" ca="1" si="380"/>
        <v>0</v>
      </c>
      <c r="CH180" s="397">
        <f t="shared" ca="1" si="381"/>
        <v>0</v>
      </c>
      <c r="CI180" s="397">
        <f t="shared" ca="1" si="382"/>
        <v>0</v>
      </c>
      <c r="CJ180" s="397">
        <f t="shared" ca="1" si="383"/>
        <v>0</v>
      </c>
      <c r="CK180" s="397">
        <f t="shared" ca="1" si="384"/>
        <v>0</v>
      </c>
      <c r="CL180" s="397">
        <f t="shared" ca="1" si="385"/>
        <v>0</v>
      </c>
      <c r="CM180" s="397">
        <f t="shared" ca="1" si="386"/>
        <v>0</v>
      </c>
      <c r="CN180" s="397">
        <f t="shared" ca="1" si="387"/>
        <v>0</v>
      </c>
      <c r="CO180" s="397">
        <f t="shared" ca="1" si="388"/>
        <v>0</v>
      </c>
      <c r="CP180" s="397">
        <f t="shared" ca="1" si="389"/>
        <v>0</v>
      </c>
      <c r="CQ180" s="397">
        <f t="shared" ca="1" si="390"/>
        <v>0</v>
      </c>
      <c r="CR180" s="397">
        <f t="shared" ca="1" si="391"/>
        <v>0</v>
      </c>
      <c r="CS180" s="397">
        <f t="shared" ca="1" si="392"/>
        <v>0</v>
      </c>
      <c r="CT180" s="397">
        <f t="shared" ca="1" si="393"/>
        <v>0</v>
      </c>
      <c r="CU180" s="397">
        <f t="shared" ca="1" si="394"/>
        <v>0</v>
      </c>
      <c r="CV180" s="397">
        <f t="shared" ca="1" si="395"/>
        <v>0</v>
      </c>
      <c r="CW180" s="397">
        <f t="shared" ca="1" si="396"/>
        <v>0</v>
      </c>
      <c r="CX180" s="397">
        <f t="shared" ca="1" si="397"/>
        <v>0</v>
      </c>
      <c r="CY180" s="397">
        <f t="shared" ca="1" si="398"/>
        <v>0</v>
      </c>
      <c r="CZ180" s="397">
        <f t="shared" ca="1" si="399"/>
        <v>0</v>
      </c>
      <c r="DA180" s="397">
        <f t="shared" ca="1" si="400"/>
        <v>0</v>
      </c>
      <c r="DB180" s="397">
        <f t="shared" ca="1" si="401"/>
        <v>0</v>
      </c>
      <c r="DC180" s="397">
        <f t="shared" ca="1" si="402"/>
        <v>0</v>
      </c>
      <c r="DD180" s="397">
        <f t="shared" ca="1" si="403"/>
        <v>0</v>
      </c>
      <c r="DE180" s="397">
        <f t="shared" ca="1" si="404"/>
        <v>0</v>
      </c>
      <c r="DF180" s="397">
        <f t="shared" ca="1" si="405"/>
        <v>0</v>
      </c>
      <c r="DG180" s="397">
        <f t="shared" ca="1" si="406"/>
        <v>0</v>
      </c>
      <c r="DH180" s="397">
        <f t="shared" ca="1" si="407"/>
        <v>0</v>
      </c>
      <c r="DJ180" s="125" t="str">
        <f t="shared" ref="DJ180:DK180" si="447">DJ178</f>
        <v>OB</v>
      </c>
      <c r="DK180" s="125" t="str">
        <f t="shared" si="447"/>
        <v>OK</v>
      </c>
      <c r="DN180" s="84" t="s">
        <v>1225</v>
      </c>
      <c r="DR180" s="40" t="s">
        <v>1543</v>
      </c>
      <c r="DS180" s="11">
        <f t="shared" si="301"/>
        <v>1</v>
      </c>
      <c r="DT180" s="11">
        <f t="shared" si="302"/>
        <v>8</v>
      </c>
      <c r="DU180" s="41">
        <v>1</v>
      </c>
      <c r="DV180" s="40" t="s">
        <v>412</v>
      </c>
      <c r="DW180" s="11">
        <f t="shared" si="303"/>
        <v>2</v>
      </c>
      <c r="DX180" s="11">
        <f t="shared" si="304"/>
        <v>1001</v>
      </c>
      <c r="DY180" s="41">
        <v>2</v>
      </c>
    </row>
    <row r="181" spans="1:129" x14ac:dyDescent="0.25">
      <c r="A181" s="125">
        <v>178</v>
      </c>
      <c r="B181" s="125">
        <v>2</v>
      </c>
      <c r="C181" s="125">
        <v>7</v>
      </c>
      <c r="D181" s="125">
        <v>26</v>
      </c>
      <c r="E181" s="125" t="s">
        <v>1220</v>
      </c>
      <c r="F181" s="392" t="s">
        <v>1238</v>
      </c>
      <c r="G181" s="392" t="s">
        <v>1222</v>
      </c>
      <c r="H181" s="125" t="s">
        <v>1239</v>
      </c>
      <c r="I181" s="392" t="s">
        <v>1224</v>
      </c>
      <c r="K181" s="125">
        <v>43</v>
      </c>
      <c r="M181" s="397">
        <f t="shared" ca="1" si="308"/>
        <v>1</v>
      </c>
      <c r="N181" s="397" t="str">
        <f t="shared" ca="1" si="309"/>
        <v>1|8|5,2|1003|2</v>
      </c>
      <c r="O181" s="397">
        <f t="shared" ca="1" si="310"/>
        <v>0</v>
      </c>
      <c r="P181" s="397">
        <f t="shared" ca="1" si="311"/>
        <v>0</v>
      </c>
      <c r="Q181" s="397">
        <f t="shared" ca="1" si="312"/>
        <v>0</v>
      </c>
      <c r="R181" s="397">
        <f t="shared" ca="1" si="313"/>
        <v>0</v>
      </c>
      <c r="S181" s="397">
        <f t="shared" ca="1" si="314"/>
        <v>0</v>
      </c>
      <c r="T181" s="397">
        <f t="shared" ca="1" si="315"/>
        <v>0</v>
      </c>
      <c r="U181" s="397">
        <f t="shared" ca="1" si="316"/>
        <v>0</v>
      </c>
      <c r="V181" s="397">
        <f t="shared" ca="1" si="317"/>
        <v>0</v>
      </c>
      <c r="W181" s="397">
        <f t="shared" ca="1" si="318"/>
        <v>0</v>
      </c>
      <c r="X181" s="397">
        <f t="shared" ca="1" si="319"/>
        <v>0</v>
      </c>
      <c r="Y181" s="397">
        <f t="shared" ca="1" si="320"/>
        <v>0</v>
      </c>
      <c r="Z181" s="397">
        <f t="shared" ca="1" si="321"/>
        <v>0</v>
      </c>
      <c r="AA181" s="397">
        <f t="shared" ca="1" si="322"/>
        <v>0</v>
      </c>
      <c r="AB181" s="397">
        <f t="shared" ca="1" si="323"/>
        <v>0</v>
      </c>
      <c r="AC181" s="397">
        <f t="shared" ca="1" si="324"/>
        <v>0</v>
      </c>
      <c r="AD181" s="397">
        <f t="shared" ca="1" si="325"/>
        <v>0</v>
      </c>
      <c r="AE181" s="397">
        <f t="shared" ca="1" si="326"/>
        <v>0</v>
      </c>
      <c r="AF181" s="397">
        <f t="shared" ca="1" si="327"/>
        <v>0</v>
      </c>
      <c r="AG181" s="397">
        <f t="shared" ca="1" si="328"/>
        <v>0</v>
      </c>
      <c r="AH181" s="397">
        <f t="shared" ca="1" si="329"/>
        <v>0</v>
      </c>
      <c r="AI181" s="397">
        <f t="shared" ca="1" si="330"/>
        <v>0</v>
      </c>
      <c r="AJ181" s="397">
        <f t="shared" ca="1" si="331"/>
        <v>0</v>
      </c>
      <c r="AK181" s="397">
        <f t="shared" ca="1" si="332"/>
        <v>0</v>
      </c>
      <c r="AL181" s="397">
        <f t="shared" ca="1" si="333"/>
        <v>0</v>
      </c>
      <c r="AM181" s="397">
        <f t="shared" ca="1" si="334"/>
        <v>0</v>
      </c>
      <c r="AN181" s="397">
        <f t="shared" ca="1" si="335"/>
        <v>0</v>
      </c>
      <c r="AO181" s="397">
        <f t="shared" ca="1" si="336"/>
        <v>0</v>
      </c>
      <c r="AP181" s="397">
        <f t="shared" ca="1" si="337"/>
        <v>0</v>
      </c>
      <c r="AQ181" s="397">
        <f t="shared" ca="1" si="338"/>
        <v>0</v>
      </c>
      <c r="AR181" s="397">
        <f t="shared" ca="1" si="339"/>
        <v>0</v>
      </c>
      <c r="AS181" s="397">
        <f t="shared" ca="1" si="340"/>
        <v>0</v>
      </c>
      <c r="AT181" s="397">
        <f t="shared" ca="1" si="341"/>
        <v>0</v>
      </c>
      <c r="AU181" s="397">
        <f t="shared" ca="1" si="342"/>
        <v>0</v>
      </c>
      <c r="AV181" s="397">
        <f t="shared" ca="1" si="343"/>
        <v>0</v>
      </c>
      <c r="AW181" s="397">
        <f t="shared" ca="1" si="344"/>
        <v>0</v>
      </c>
      <c r="AX181" s="397">
        <f t="shared" ca="1" si="345"/>
        <v>0</v>
      </c>
      <c r="AY181" s="397">
        <f t="shared" ca="1" si="346"/>
        <v>0</v>
      </c>
      <c r="AZ181" s="397">
        <f t="shared" ca="1" si="347"/>
        <v>0</v>
      </c>
      <c r="BA181" s="397">
        <f t="shared" ca="1" si="348"/>
        <v>0</v>
      </c>
      <c r="BB181" s="397">
        <f t="shared" ca="1" si="349"/>
        <v>0</v>
      </c>
      <c r="BC181" s="397">
        <f t="shared" ca="1" si="350"/>
        <v>0</v>
      </c>
      <c r="BD181" s="397">
        <f t="shared" ca="1" si="351"/>
        <v>0</v>
      </c>
      <c r="BE181" s="397">
        <f t="shared" ca="1" si="352"/>
        <v>0</v>
      </c>
      <c r="BF181" s="397">
        <f t="shared" ca="1" si="353"/>
        <v>0</v>
      </c>
      <c r="BG181" s="397">
        <f t="shared" ca="1" si="354"/>
        <v>0</v>
      </c>
      <c r="BH181" s="397">
        <f t="shared" ca="1" si="355"/>
        <v>0</v>
      </c>
      <c r="BI181" s="397">
        <f t="shared" ca="1" si="356"/>
        <v>0</v>
      </c>
      <c r="BJ181" s="397">
        <f t="shared" ca="1" si="357"/>
        <v>0</v>
      </c>
      <c r="BK181" s="397">
        <f t="shared" ca="1" si="358"/>
        <v>0</v>
      </c>
      <c r="BL181" s="397">
        <f t="shared" ca="1" si="359"/>
        <v>0</v>
      </c>
      <c r="BM181" s="397">
        <f t="shared" ca="1" si="360"/>
        <v>0</v>
      </c>
      <c r="BN181" s="397">
        <f t="shared" ca="1" si="361"/>
        <v>0</v>
      </c>
      <c r="BO181" s="397">
        <f t="shared" ca="1" si="362"/>
        <v>0</v>
      </c>
      <c r="BP181" s="397">
        <f t="shared" ca="1" si="363"/>
        <v>0</v>
      </c>
      <c r="BQ181" s="397">
        <f t="shared" ca="1" si="364"/>
        <v>0</v>
      </c>
      <c r="BR181" s="397">
        <f t="shared" ca="1" si="365"/>
        <v>0</v>
      </c>
      <c r="BS181" s="397">
        <f t="shared" ca="1" si="366"/>
        <v>0</v>
      </c>
      <c r="BT181" s="397">
        <f t="shared" ca="1" si="367"/>
        <v>0</v>
      </c>
      <c r="BU181" s="397">
        <f t="shared" ca="1" si="368"/>
        <v>0</v>
      </c>
      <c r="BV181" s="397">
        <f t="shared" ca="1" si="369"/>
        <v>0</v>
      </c>
      <c r="BW181" s="397">
        <f t="shared" ca="1" si="370"/>
        <v>0</v>
      </c>
      <c r="BX181" s="397">
        <f t="shared" ca="1" si="371"/>
        <v>0</v>
      </c>
      <c r="BY181" s="397">
        <f t="shared" ca="1" si="372"/>
        <v>0</v>
      </c>
      <c r="BZ181" s="397">
        <f t="shared" ca="1" si="373"/>
        <v>0</v>
      </c>
      <c r="CA181" s="397">
        <f t="shared" ca="1" si="374"/>
        <v>0</v>
      </c>
      <c r="CB181" s="397">
        <f t="shared" ca="1" si="375"/>
        <v>0</v>
      </c>
      <c r="CC181" s="397">
        <f t="shared" ca="1" si="376"/>
        <v>0</v>
      </c>
      <c r="CD181" s="397">
        <f t="shared" ca="1" si="377"/>
        <v>0</v>
      </c>
      <c r="CE181" s="397">
        <f t="shared" ca="1" si="378"/>
        <v>0</v>
      </c>
      <c r="CF181" s="397">
        <f t="shared" ca="1" si="379"/>
        <v>0</v>
      </c>
      <c r="CG181" s="397">
        <f t="shared" ca="1" si="380"/>
        <v>0</v>
      </c>
      <c r="CH181" s="397">
        <f t="shared" ca="1" si="381"/>
        <v>0</v>
      </c>
      <c r="CI181" s="397">
        <f t="shared" ca="1" si="382"/>
        <v>0</v>
      </c>
      <c r="CJ181" s="397">
        <f t="shared" ca="1" si="383"/>
        <v>0</v>
      </c>
      <c r="CK181" s="397">
        <f t="shared" ca="1" si="384"/>
        <v>0</v>
      </c>
      <c r="CL181" s="397">
        <f t="shared" ca="1" si="385"/>
        <v>0</v>
      </c>
      <c r="CM181" s="397">
        <f t="shared" ca="1" si="386"/>
        <v>0</v>
      </c>
      <c r="CN181" s="397">
        <f t="shared" ca="1" si="387"/>
        <v>0</v>
      </c>
      <c r="CO181" s="397">
        <f t="shared" ca="1" si="388"/>
        <v>0</v>
      </c>
      <c r="CP181" s="397">
        <f t="shared" ca="1" si="389"/>
        <v>0</v>
      </c>
      <c r="CQ181" s="397">
        <f t="shared" ca="1" si="390"/>
        <v>0</v>
      </c>
      <c r="CR181" s="397">
        <f t="shared" ca="1" si="391"/>
        <v>0</v>
      </c>
      <c r="CS181" s="397">
        <f t="shared" ca="1" si="392"/>
        <v>0</v>
      </c>
      <c r="CT181" s="397">
        <f t="shared" ca="1" si="393"/>
        <v>0</v>
      </c>
      <c r="CU181" s="397">
        <f t="shared" ca="1" si="394"/>
        <v>0</v>
      </c>
      <c r="CV181" s="397">
        <f t="shared" ca="1" si="395"/>
        <v>0</v>
      </c>
      <c r="CW181" s="397">
        <f t="shared" ca="1" si="396"/>
        <v>0</v>
      </c>
      <c r="CX181" s="397">
        <f t="shared" ca="1" si="397"/>
        <v>0</v>
      </c>
      <c r="CY181" s="397">
        <f t="shared" ca="1" si="398"/>
        <v>0</v>
      </c>
      <c r="CZ181" s="397">
        <f t="shared" ca="1" si="399"/>
        <v>0</v>
      </c>
      <c r="DA181" s="397">
        <f t="shared" ca="1" si="400"/>
        <v>0</v>
      </c>
      <c r="DB181" s="397">
        <f t="shared" ca="1" si="401"/>
        <v>0</v>
      </c>
      <c r="DC181" s="397">
        <f t="shared" ca="1" si="402"/>
        <v>0</v>
      </c>
      <c r="DD181" s="397">
        <f t="shared" ca="1" si="403"/>
        <v>0</v>
      </c>
      <c r="DE181" s="397">
        <f t="shared" ca="1" si="404"/>
        <v>0</v>
      </c>
      <c r="DF181" s="397">
        <f t="shared" ca="1" si="405"/>
        <v>0</v>
      </c>
      <c r="DG181" s="397">
        <f t="shared" ca="1" si="406"/>
        <v>0</v>
      </c>
      <c r="DH181" s="397">
        <f t="shared" ca="1" si="407"/>
        <v>0</v>
      </c>
      <c r="DJ181" s="125" t="str">
        <f t="shared" ref="DJ181:DK181" si="448">DJ179</f>
        <v>OM</v>
      </c>
      <c r="DK181" s="125" t="str">
        <f t="shared" si="448"/>
        <v>OV</v>
      </c>
      <c r="DN181" s="84" t="s">
        <v>1225</v>
      </c>
      <c r="DR181" s="40" t="s">
        <v>1544</v>
      </c>
      <c r="DS181" s="11">
        <f t="shared" si="301"/>
        <v>1</v>
      </c>
      <c r="DT181" s="11">
        <f t="shared" si="302"/>
        <v>8</v>
      </c>
      <c r="DU181" s="41">
        <v>1</v>
      </c>
      <c r="DV181" s="40" t="s">
        <v>412</v>
      </c>
      <c r="DW181" s="11">
        <f t="shared" si="303"/>
        <v>2</v>
      </c>
      <c r="DX181" s="11">
        <f t="shared" si="304"/>
        <v>1001</v>
      </c>
      <c r="DY181" s="41">
        <v>2</v>
      </c>
    </row>
    <row r="182" spans="1:129" x14ac:dyDescent="0.25">
      <c r="A182" s="125">
        <v>179</v>
      </c>
      <c r="B182" s="125">
        <v>2</v>
      </c>
      <c r="C182" s="125">
        <v>7</v>
      </c>
      <c r="D182" s="125">
        <v>26</v>
      </c>
      <c r="E182" s="125" t="s">
        <v>1220</v>
      </c>
      <c r="F182" s="392" t="s">
        <v>1240</v>
      </c>
      <c r="G182" s="392" t="s">
        <v>1222</v>
      </c>
      <c r="H182" s="125" t="s">
        <v>1241</v>
      </c>
      <c r="I182" s="392" t="s">
        <v>1224</v>
      </c>
      <c r="K182" s="125">
        <v>61</v>
      </c>
      <c r="M182" s="397">
        <f t="shared" ca="1" si="308"/>
        <v>1</v>
      </c>
      <c r="N182" s="397" t="str">
        <f t="shared" ca="1" si="309"/>
        <v>1|8|5,2|1001|2</v>
      </c>
      <c r="O182" s="397">
        <f t="shared" ca="1" si="310"/>
        <v>0</v>
      </c>
      <c r="P182" s="397">
        <f t="shared" ca="1" si="311"/>
        <v>0</v>
      </c>
      <c r="Q182" s="397">
        <f t="shared" ca="1" si="312"/>
        <v>0</v>
      </c>
      <c r="R182" s="397">
        <f t="shared" ca="1" si="313"/>
        <v>0</v>
      </c>
      <c r="S182" s="397">
        <f t="shared" ca="1" si="314"/>
        <v>0</v>
      </c>
      <c r="T182" s="397">
        <f t="shared" ca="1" si="315"/>
        <v>0</v>
      </c>
      <c r="U182" s="397">
        <f t="shared" ca="1" si="316"/>
        <v>0</v>
      </c>
      <c r="V182" s="397">
        <f t="shared" ca="1" si="317"/>
        <v>0</v>
      </c>
      <c r="W182" s="397">
        <f t="shared" ca="1" si="318"/>
        <v>0</v>
      </c>
      <c r="X182" s="397">
        <f t="shared" ca="1" si="319"/>
        <v>0</v>
      </c>
      <c r="Y182" s="397">
        <f t="shared" ca="1" si="320"/>
        <v>0</v>
      </c>
      <c r="Z182" s="397">
        <f t="shared" ca="1" si="321"/>
        <v>0</v>
      </c>
      <c r="AA182" s="397">
        <f t="shared" ca="1" si="322"/>
        <v>0</v>
      </c>
      <c r="AB182" s="397">
        <f t="shared" ca="1" si="323"/>
        <v>0</v>
      </c>
      <c r="AC182" s="397">
        <f t="shared" ca="1" si="324"/>
        <v>0</v>
      </c>
      <c r="AD182" s="397">
        <f t="shared" ca="1" si="325"/>
        <v>0</v>
      </c>
      <c r="AE182" s="397">
        <f t="shared" ca="1" si="326"/>
        <v>0</v>
      </c>
      <c r="AF182" s="397">
        <f t="shared" ca="1" si="327"/>
        <v>0</v>
      </c>
      <c r="AG182" s="397">
        <f t="shared" ca="1" si="328"/>
        <v>0</v>
      </c>
      <c r="AH182" s="397">
        <f t="shared" ca="1" si="329"/>
        <v>0</v>
      </c>
      <c r="AI182" s="397">
        <f t="shared" ca="1" si="330"/>
        <v>0</v>
      </c>
      <c r="AJ182" s="397">
        <f t="shared" ca="1" si="331"/>
        <v>0</v>
      </c>
      <c r="AK182" s="397">
        <f t="shared" ca="1" si="332"/>
        <v>0</v>
      </c>
      <c r="AL182" s="397">
        <f t="shared" ca="1" si="333"/>
        <v>0</v>
      </c>
      <c r="AM182" s="397">
        <f t="shared" ca="1" si="334"/>
        <v>0</v>
      </c>
      <c r="AN182" s="397">
        <f t="shared" ca="1" si="335"/>
        <v>0</v>
      </c>
      <c r="AO182" s="397">
        <f t="shared" ca="1" si="336"/>
        <v>0</v>
      </c>
      <c r="AP182" s="397">
        <f t="shared" ca="1" si="337"/>
        <v>0</v>
      </c>
      <c r="AQ182" s="397">
        <f t="shared" ca="1" si="338"/>
        <v>0</v>
      </c>
      <c r="AR182" s="397">
        <f t="shared" ca="1" si="339"/>
        <v>0</v>
      </c>
      <c r="AS182" s="397">
        <f t="shared" ca="1" si="340"/>
        <v>0</v>
      </c>
      <c r="AT182" s="397">
        <f t="shared" ca="1" si="341"/>
        <v>0</v>
      </c>
      <c r="AU182" s="397">
        <f t="shared" ca="1" si="342"/>
        <v>0</v>
      </c>
      <c r="AV182" s="397">
        <f t="shared" ca="1" si="343"/>
        <v>0</v>
      </c>
      <c r="AW182" s="397">
        <f t="shared" ca="1" si="344"/>
        <v>0</v>
      </c>
      <c r="AX182" s="397">
        <f t="shared" ca="1" si="345"/>
        <v>0</v>
      </c>
      <c r="AY182" s="397">
        <f t="shared" ca="1" si="346"/>
        <v>0</v>
      </c>
      <c r="AZ182" s="397">
        <f t="shared" ca="1" si="347"/>
        <v>0</v>
      </c>
      <c r="BA182" s="397">
        <f t="shared" ca="1" si="348"/>
        <v>0</v>
      </c>
      <c r="BB182" s="397">
        <f t="shared" ca="1" si="349"/>
        <v>0</v>
      </c>
      <c r="BC182" s="397">
        <f t="shared" ca="1" si="350"/>
        <v>0</v>
      </c>
      <c r="BD182" s="397">
        <f t="shared" ca="1" si="351"/>
        <v>0</v>
      </c>
      <c r="BE182" s="397">
        <f t="shared" ca="1" si="352"/>
        <v>0</v>
      </c>
      <c r="BF182" s="397">
        <f t="shared" ca="1" si="353"/>
        <v>0</v>
      </c>
      <c r="BG182" s="397">
        <f t="shared" ca="1" si="354"/>
        <v>0</v>
      </c>
      <c r="BH182" s="397">
        <f t="shared" ca="1" si="355"/>
        <v>0</v>
      </c>
      <c r="BI182" s="397">
        <f t="shared" ca="1" si="356"/>
        <v>0</v>
      </c>
      <c r="BJ182" s="397">
        <f t="shared" ca="1" si="357"/>
        <v>0</v>
      </c>
      <c r="BK182" s="397">
        <f t="shared" ca="1" si="358"/>
        <v>0</v>
      </c>
      <c r="BL182" s="397">
        <f t="shared" ca="1" si="359"/>
        <v>0</v>
      </c>
      <c r="BM182" s="397">
        <f t="shared" ca="1" si="360"/>
        <v>0</v>
      </c>
      <c r="BN182" s="397">
        <f t="shared" ca="1" si="361"/>
        <v>0</v>
      </c>
      <c r="BO182" s="397">
        <f t="shared" ca="1" si="362"/>
        <v>0</v>
      </c>
      <c r="BP182" s="397">
        <f t="shared" ca="1" si="363"/>
        <v>0</v>
      </c>
      <c r="BQ182" s="397">
        <f t="shared" ca="1" si="364"/>
        <v>0</v>
      </c>
      <c r="BR182" s="397">
        <f t="shared" ca="1" si="365"/>
        <v>0</v>
      </c>
      <c r="BS182" s="397">
        <f t="shared" ca="1" si="366"/>
        <v>0</v>
      </c>
      <c r="BT182" s="397">
        <f t="shared" ca="1" si="367"/>
        <v>0</v>
      </c>
      <c r="BU182" s="397">
        <f t="shared" ca="1" si="368"/>
        <v>0</v>
      </c>
      <c r="BV182" s="397">
        <f t="shared" ca="1" si="369"/>
        <v>0</v>
      </c>
      <c r="BW182" s="397">
        <f t="shared" ca="1" si="370"/>
        <v>0</v>
      </c>
      <c r="BX182" s="397">
        <f t="shared" ca="1" si="371"/>
        <v>0</v>
      </c>
      <c r="BY182" s="397">
        <f t="shared" ca="1" si="372"/>
        <v>0</v>
      </c>
      <c r="BZ182" s="397">
        <f t="shared" ca="1" si="373"/>
        <v>0</v>
      </c>
      <c r="CA182" s="397">
        <f t="shared" ca="1" si="374"/>
        <v>0</v>
      </c>
      <c r="CB182" s="397">
        <f t="shared" ca="1" si="375"/>
        <v>0</v>
      </c>
      <c r="CC182" s="397">
        <f t="shared" ca="1" si="376"/>
        <v>0</v>
      </c>
      <c r="CD182" s="397">
        <f t="shared" ca="1" si="377"/>
        <v>0</v>
      </c>
      <c r="CE182" s="397">
        <f t="shared" ca="1" si="378"/>
        <v>0</v>
      </c>
      <c r="CF182" s="397">
        <f t="shared" ca="1" si="379"/>
        <v>0</v>
      </c>
      <c r="CG182" s="397">
        <f t="shared" ca="1" si="380"/>
        <v>0</v>
      </c>
      <c r="CH182" s="397">
        <f t="shared" ca="1" si="381"/>
        <v>0</v>
      </c>
      <c r="CI182" s="397">
        <f t="shared" ca="1" si="382"/>
        <v>0</v>
      </c>
      <c r="CJ182" s="397">
        <f t="shared" ca="1" si="383"/>
        <v>0</v>
      </c>
      <c r="CK182" s="397">
        <f t="shared" ca="1" si="384"/>
        <v>0</v>
      </c>
      <c r="CL182" s="397">
        <f t="shared" ca="1" si="385"/>
        <v>0</v>
      </c>
      <c r="CM182" s="397">
        <f t="shared" ca="1" si="386"/>
        <v>0</v>
      </c>
      <c r="CN182" s="397">
        <f t="shared" ca="1" si="387"/>
        <v>0</v>
      </c>
      <c r="CO182" s="397">
        <f t="shared" ca="1" si="388"/>
        <v>0</v>
      </c>
      <c r="CP182" s="397">
        <f t="shared" ca="1" si="389"/>
        <v>0</v>
      </c>
      <c r="CQ182" s="397">
        <f t="shared" ca="1" si="390"/>
        <v>0</v>
      </c>
      <c r="CR182" s="397">
        <f t="shared" ca="1" si="391"/>
        <v>0</v>
      </c>
      <c r="CS182" s="397">
        <f t="shared" ca="1" si="392"/>
        <v>0</v>
      </c>
      <c r="CT182" s="397">
        <f t="shared" ca="1" si="393"/>
        <v>0</v>
      </c>
      <c r="CU182" s="397">
        <f t="shared" ca="1" si="394"/>
        <v>0</v>
      </c>
      <c r="CV182" s="397">
        <f t="shared" ca="1" si="395"/>
        <v>0</v>
      </c>
      <c r="CW182" s="397">
        <f t="shared" ca="1" si="396"/>
        <v>0</v>
      </c>
      <c r="CX182" s="397">
        <f t="shared" ca="1" si="397"/>
        <v>0</v>
      </c>
      <c r="CY182" s="397">
        <f t="shared" ca="1" si="398"/>
        <v>0</v>
      </c>
      <c r="CZ182" s="397">
        <f t="shared" ca="1" si="399"/>
        <v>0</v>
      </c>
      <c r="DA182" s="397">
        <f t="shared" ca="1" si="400"/>
        <v>0</v>
      </c>
      <c r="DB182" s="397">
        <f t="shared" ca="1" si="401"/>
        <v>0</v>
      </c>
      <c r="DC182" s="397">
        <f t="shared" ca="1" si="402"/>
        <v>0</v>
      </c>
      <c r="DD182" s="397">
        <f t="shared" ca="1" si="403"/>
        <v>0</v>
      </c>
      <c r="DE182" s="397">
        <f t="shared" ca="1" si="404"/>
        <v>0</v>
      </c>
      <c r="DF182" s="397">
        <f t="shared" ca="1" si="405"/>
        <v>0</v>
      </c>
      <c r="DG182" s="397">
        <f t="shared" ca="1" si="406"/>
        <v>0</v>
      </c>
      <c r="DH182" s="397">
        <f t="shared" ca="1" si="407"/>
        <v>0</v>
      </c>
      <c r="DJ182" s="125" t="str">
        <f t="shared" ref="DJ182:DK182" si="449">DJ180</f>
        <v>OB</v>
      </c>
      <c r="DK182" s="125" t="str">
        <f t="shared" si="449"/>
        <v>OK</v>
      </c>
      <c r="DN182" s="84" t="s">
        <v>1225</v>
      </c>
      <c r="DR182" s="40" t="s">
        <v>1545</v>
      </c>
      <c r="DS182" s="11">
        <f t="shared" si="301"/>
        <v>1</v>
      </c>
      <c r="DT182" s="11">
        <f t="shared" si="302"/>
        <v>8</v>
      </c>
      <c r="DU182" s="41">
        <v>1</v>
      </c>
      <c r="DV182" s="40" t="s">
        <v>412</v>
      </c>
      <c r="DW182" s="11">
        <f t="shared" si="303"/>
        <v>2</v>
      </c>
      <c r="DX182" s="11">
        <f t="shared" si="304"/>
        <v>1001</v>
      </c>
      <c r="DY182" s="41">
        <v>2</v>
      </c>
    </row>
    <row r="183" spans="1:129" x14ac:dyDescent="0.25">
      <c r="A183" s="125">
        <v>180</v>
      </c>
      <c r="B183" s="125">
        <v>2</v>
      </c>
      <c r="C183" s="125">
        <v>7</v>
      </c>
      <c r="D183" s="125">
        <v>26</v>
      </c>
      <c r="E183" s="125" t="s">
        <v>1220</v>
      </c>
      <c r="F183" s="392" t="s">
        <v>1242</v>
      </c>
      <c r="G183" s="392" t="s">
        <v>1222</v>
      </c>
      <c r="H183" s="125" t="s">
        <v>1243</v>
      </c>
      <c r="I183" s="392" t="s">
        <v>1224</v>
      </c>
      <c r="K183" s="125">
        <v>73</v>
      </c>
      <c r="M183" s="397">
        <f t="shared" ca="1" si="308"/>
        <v>1</v>
      </c>
      <c r="N183" s="397" t="str">
        <f t="shared" ca="1" si="309"/>
        <v>1|8|5,2|1003|2</v>
      </c>
      <c r="O183" s="397">
        <f t="shared" ca="1" si="310"/>
        <v>0</v>
      </c>
      <c r="P183" s="397">
        <f t="shared" ca="1" si="311"/>
        <v>0</v>
      </c>
      <c r="Q183" s="397">
        <f t="shared" ca="1" si="312"/>
        <v>0</v>
      </c>
      <c r="R183" s="397">
        <f t="shared" ca="1" si="313"/>
        <v>0</v>
      </c>
      <c r="S183" s="397">
        <f t="shared" ca="1" si="314"/>
        <v>0</v>
      </c>
      <c r="T183" s="397">
        <f t="shared" ca="1" si="315"/>
        <v>0</v>
      </c>
      <c r="U183" s="397">
        <f t="shared" ca="1" si="316"/>
        <v>0</v>
      </c>
      <c r="V183" s="397">
        <f t="shared" ca="1" si="317"/>
        <v>0</v>
      </c>
      <c r="W183" s="397">
        <f t="shared" ca="1" si="318"/>
        <v>0</v>
      </c>
      <c r="X183" s="397">
        <f t="shared" ca="1" si="319"/>
        <v>0</v>
      </c>
      <c r="Y183" s="397">
        <f t="shared" ca="1" si="320"/>
        <v>0</v>
      </c>
      <c r="Z183" s="397">
        <f t="shared" ca="1" si="321"/>
        <v>0</v>
      </c>
      <c r="AA183" s="397">
        <f t="shared" ca="1" si="322"/>
        <v>0</v>
      </c>
      <c r="AB183" s="397">
        <f t="shared" ca="1" si="323"/>
        <v>0</v>
      </c>
      <c r="AC183" s="397">
        <f t="shared" ca="1" si="324"/>
        <v>0</v>
      </c>
      <c r="AD183" s="397">
        <f t="shared" ca="1" si="325"/>
        <v>0</v>
      </c>
      <c r="AE183" s="397">
        <f t="shared" ca="1" si="326"/>
        <v>0</v>
      </c>
      <c r="AF183" s="397">
        <f t="shared" ca="1" si="327"/>
        <v>0</v>
      </c>
      <c r="AG183" s="397">
        <f t="shared" ca="1" si="328"/>
        <v>0</v>
      </c>
      <c r="AH183" s="397">
        <f t="shared" ca="1" si="329"/>
        <v>0</v>
      </c>
      <c r="AI183" s="397">
        <f t="shared" ca="1" si="330"/>
        <v>0</v>
      </c>
      <c r="AJ183" s="397">
        <f t="shared" ca="1" si="331"/>
        <v>0</v>
      </c>
      <c r="AK183" s="397">
        <f t="shared" ca="1" si="332"/>
        <v>0</v>
      </c>
      <c r="AL183" s="397">
        <f t="shared" ca="1" si="333"/>
        <v>0</v>
      </c>
      <c r="AM183" s="397">
        <f t="shared" ca="1" si="334"/>
        <v>0</v>
      </c>
      <c r="AN183" s="397">
        <f t="shared" ca="1" si="335"/>
        <v>0</v>
      </c>
      <c r="AO183" s="397">
        <f t="shared" ca="1" si="336"/>
        <v>0</v>
      </c>
      <c r="AP183" s="397">
        <f t="shared" ca="1" si="337"/>
        <v>0</v>
      </c>
      <c r="AQ183" s="397">
        <f t="shared" ca="1" si="338"/>
        <v>0</v>
      </c>
      <c r="AR183" s="397">
        <f t="shared" ca="1" si="339"/>
        <v>0</v>
      </c>
      <c r="AS183" s="397">
        <f t="shared" ca="1" si="340"/>
        <v>0</v>
      </c>
      <c r="AT183" s="397">
        <f t="shared" ca="1" si="341"/>
        <v>0</v>
      </c>
      <c r="AU183" s="397">
        <f t="shared" ca="1" si="342"/>
        <v>0</v>
      </c>
      <c r="AV183" s="397">
        <f t="shared" ca="1" si="343"/>
        <v>0</v>
      </c>
      <c r="AW183" s="397">
        <f t="shared" ca="1" si="344"/>
        <v>0</v>
      </c>
      <c r="AX183" s="397">
        <f t="shared" ca="1" si="345"/>
        <v>0</v>
      </c>
      <c r="AY183" s="397">
        <f t="shared" ca="1" si="346"/>
        <v>0</v>
      </c>
      <c r="AZ183" s="397">
        <f t="shared" ca="1" si="347"/>
        <v>0</v>
      </c>
      <c r="BA183" s="397">
        <f t="shared" ca="1" si="348"/>
        <v>0</v>
      </c>
      <c r="BB183" s="397">
        <f t="shared" ca="1" si="349"/>
        <v>0</v>
      </c>
      <c r="BC183" s="397">
        <f t="shared" ca="1" si="350"/>
        <v>0</v>
      </c>
      <c r="BD183" s="397">
        <f t="shared" ca="1" si="351"/>
        <v>0</v>
      </c>
      <c r="BE183" s="397">
        <f t="shared" ca="1" si="352"/>
        <v>0</v>
      </c>
      <c r="BF183" s="397">
        <f t="shared" ca="1" si="353"/>
        <v>0</v>
      </c>
      <c r="BG183" s="397">
        <f t="shared" ca="1" si="354"/>
        <v>0</v>
      </c>
      <c r="BH183" s="397">
        <f t="shared" ca="1" si="355"/>
        <v>0</v>
      </c>
      <c r="BI183" s="397">
        <f t="shared" ca="1" si="356"/>
        <v>0</v>
      </c>
      <c r="BJ183" s="397">
        <f t="shared" ca="1" si="357"/>
        <v>0</v>
      </c>
      <c r="BK183" s="397">
        <f t="shared" ca="1" si="358"/>
        <v>0</v>
      </c>
      <c r="BL183" s="397">
        <f t="shared" ca="1" si="359"/>
        <v>0</v>
      </c>
      <c r="BM183" s="397">
        <f t="shared" ca="1" si="360"/>
        <v>0</v>
      </c>
      <c r="BN183" s="397">
        <f t="shared" ca="1" si="361"/>
        <v>0</v>
      </c>
      <c r="BO183" s="397">
        <f t="shared" ca="1" si="362"/>
        <v>0</v>
      </c>
      <c r="BP183" s="397">
        <f t="shared" ca="1" si="363"/>
        <v>0</v>
      </c>
      <c r="BQ183" s="397">
        <f t="shared" ca="1" si="364"/>
        <v>0</v>
      </c>
      <c r="BR183" s="397">
        <f t="shared" ca="1" si="365"/>
        <v>0</v>
      </c>
      <c r="BS183" s="397">
        <f t="shared" ca="1" si="366"/>
        <v>0</v>
      </c>
      <c r="BT183" s="397">
        <f t="shared" ca="1" si="367"/>
        <v>0</v>
      </c>
      <c r="BU183" s="397">
        <f t="shared" ca="1" si="368"/>
        <v>0</v>
      </c>
      <c r="BV183" s="397">
        <f t="shared" ca="1" si="369"/>
        <v>0</v>
      </c>
      <c r="BW183" s="397">
        <f t="shared" ca="1" si="370"/>
        <v>0</v>
      </c>
      <c r="BX183" s="397">
        <f t="shared" ca="1" si="371"/>
        <v>0</v>
      </c>
      <c r="BY183" s="397">
        <f t="shared" ca="1" si="372"/>
        <v>0</v>
      </c>
      <c r="BZ183" s="397">
        <f t="shared" ca="1" si="373"/>
        <v>0</v>
      </c>
      <c r="CA183" s="397">
        <f t="shared" ca="1" si="374"/>
        <v>0</v>
      </c>
      <c r="CB183" s="397">
        <f t="shared" ca="1" si="375"/>
        <v>0</v>
      </c>
      <c r="CC183" s="397">
        <f t="shared" ca="1" si="376"/>
        <v>0</v>
      </c>
      <c r="CD183" s="397">
        <f t="shared" ca="1" si="377"/>
        <v>0</v>
      </c>
      <c r="CE183" s="397">
        <f t="shared" ca="1" si="378"/>
        <v>0</v>
      </c>
      <c r="CF183" s="397">
        <f t="shared" ca="1" si="379"/>
        <v>0</v>
      </c>
      <c r="CG183" s="397">
        <f t="shared" ca="1" si="380"/>
        <v>0</v>
      </c>
      <c r="CH183" s="397">
        <f t="shared" ca="1" si="381"/>
        <v>0</v>
      </c>
      <c r="CI183" s="397">
        <f t="shared" ca="1" si="382"/>
        <v>0</v>
      </c>
      <c r="CJ183" s="397">
        <f t="shared" ca="1" si="383"/>
        <v>0</v>
      </c>
      <c r="CK183" s="397">
        <f t="shared" ca="1" si="384"/>
        <v>0</v>
      </c>
      <c r="CL183" s="397">
        <f t="shared" ca="1" si="385"/>
        <v>0</v>
      </c>
      <c r="CM183" s="397">
        <f t="shared" ca="1" si="386"/>
        <v>0</v>
      </c>
      <c r="CN183" s="397">
        <f t="shared" ca="1" si="387"/>
        <v>0</v>
      </c>
      <c r="CO183" s="397">
        <f t="shared" ca="1" si="388"/>
        <v>0</v>
      </c>
      <c r="CP183" s="397">
        <f t="shared" ca="1" si="389"/>
        <v>0</v>
      </c>
      <c r="CQ183" s="397">
        <f t="shared" ca="1" si="390"/>
        <v>0</v>
      </c>
      <c r="CR183" s="397">
        <f t="shared" ca="1" si="391"/>
        <v>0</v>
      </c>
      <c r="CS183" s="397">
        <f t="shared" ca="1" si="392"/>
        <v>0</v>
      </c>
      <c r="CT183" s="397">
        <f t="shared" ca="1" si="393"/>
        <v>0</v>
      </c>
      <c r="CU183" s="397">
        <f t="shared" ca="1" si="394"/>
        <v>0</v>
      </c>
      <c r="CV183" s="397">
        <f t="shared" ca="1" si="395"/>
        <v>0</v>
      </c>
      <c r="CW183" s="397">
        <f t="shared" ca="1" si="396"/>
        <v>0</v>
      </c>
      <c r="CX183" s="397">
        <f t="shared" ca="1" si="397"/>
        <v>0</v>
      </c>
      <c r="CY183" s="397">
        <f t="shared" ca="1" si="398"/>
        <v>0</v>
      </c>
      <c r="CZ183" s="397">
        <f t="shared" ca="1" si="399"/>
        <v>0</v>
      </c>
      <c r="DA183" s="397">
        <f t="shared" ca="1" si="400"/>
        <v>0</v>
      </c>
      <c r="DB183" s="397">
        <f t="shared" ca="1" si="401"/>
        <v>0</v>
      </c>
      <c r="DC183" s="397">
        <f t="shared" ca="1" si="402"/>
        <v>0</v>
      </c>
      <c r="DD183" s="397">
        <f t="shared" ca="1" si="403"/>
        <v>0</v>
      </c>
      <c r="DE183" s="397">
        <f t="shared" ca="1" si="404"/>
        <v>0</v>
      </c>
      <c r="DF183" s="397">
        <f t="shared" ca="1" si="405"/>
        <v>0</v>
      </c>
      <c r="DG183" s="397">
        <f t="shared" ca="1" si="406"/>
        <v>0</v>
      </c>
      <c r="DH183" s="397">
        <f t="shared" ca="1" si="407"/>
        <v>0</v>
      </c>
      <c r="DJ183" s="125" t="str">
        <f t="shared" ref="DJ183:DK183" si="450">DJ181</f>
        <v>OM</v>
      </c>
      <c r="DK183" s="125" t="str">
        <f t="shared" si="450"/>
        <v>OV</v>
      </c>
      <c r="DN183" s="84" t="s">
        <v>1225</v>
      </c>
      <c r="DR183" s="40" t="s">
        <v>1543</v>
      </c>
      <c r="DS183" s="11">
        <f t="shared" si="301"/>
        <v>1</v>
      </c>
      <c r="DT183" s="11">
        <f t="shared" si="302"/>
        <v>8</v>
      </c>
      <c r="DU183" s="41">
        <v>1</v>
      </c>
      <c r="DV183" s="40" t="s">
        <v>412</v>
      </c>
      <c r="DW183" s="11">
        <f t="shared" si="303"/>
        <v>2</v>
      </c>
      <c r="DX183" s="11">
        <f t="shared" si="304"/>
        <v>1001</v>
      </c>
      <c r="DY183" s="41">
        <v>2</v>
      </c>
    </row>
    <row r="184" spans="1:129" x14ac:dyDescent="0.25">
      <c r="A184" s="125">
        <v>181</v>
      </c>
      <c r="B184" s="125">
        <v>2</v>
      </c>
      <c r="C184" s="125">
        <v>7</v>
      </c>
      <c r="D184" s="125">
        <v>26</v>
      </c>
      <c r="E184" s="125" t="s">
        <v>1220</v>
      </c>
      <c r="F184" s="392" t="s">
        <v>1244</v>
      </c>
      <c r="G184" s="392" t="s">
        <v>1222</v>
      </c>
      <c r="H184" s="125" t="s">
        <v>1245</v>
      </c>
      <c r="I184" s="392" t="s">
        <v>1224</v>
      </c>
      <c r="K184" s="130">
        <v>58</v>
      </c>
      <c r="M184" s="397">
        <f t="shared" ca="1" si="308"/>
        <v>1</v>
      </c>
      <c r="N184" s="397" t="str">
        <f t="shared" ca="1" si="309"/>
        <v>1|8|5,2|1001|2</v>
      </c>
      <c r="O184" s="397">
        <f t="shared" ca="1" si="310"/>
        <v>0</v>
      </c>
      <c r="P184" s="397">
        <f t="shared" ca="1" si="311"/>
        <v>0</v>
      </c>
      <c r="Q184" s="397">
        <f t="shared" ca="1" si="312"/>
        <v>0</v>
      </c>
      <c r="R184" s="397">
        <f t="shared" ca="1" si="313"/>
        <v>0</v>
      </c>
      <c r="S184" s="397">
        <f t="shared" ca="1" si="314"/>
        <v>0</v>
      </c>
      <c r="T184" s="397">
        <f t="shared" ca="1" si="315"/>
        <v>0</v>
      </c>
      <c r="U184" s="397">
        <f t="shared" ca="1" si="316"/>
        <v>0</v>
      </c>
      <c r="V184" s="397">
        <f t="shared" ca="1" si="317"/>
        <v>0</v>
      </c>
      <c r="W184" s="397">
        <f t="shared" ca="1" si="318"/>
        <v>0</v>
      </c>
      <c r="X184" s="397">
        <f t="shared" ca="1" si="319"/>
        <v>0</v>
      </c>
      <c r="Y184" s="397">
        <f t="shared" ca="1" si="320"/>
        <v>0</v>
      </c>
      <c r="Z184" s="397">
        <f t="shared" ca="1" si="321"/>
        <v>0</v>
      </c>
      <c r="AA184" s="397">
        <f t="shared" ca="1" si="322"/>
        <v>0</v>
      </c>
      <c r="AB184" s="397">
        <f t="shared" ca="1" si="323"/>
        <v>0</v>
      </c>
      <c r="AC184" s="397">
        <f t="shared" ca="1" si="324"/>
        <v>0</v>
      </c>
      <c r="AD184" s="397">
        <f t="shared" ca="1" si="325"/>
        <v>0</v>
      </c>
      <c r="AE184" s="397">
        <f t="shared" ca="1" si="326"/>
        <v>0</v>
      </c>
      <c r="AF184" s="397">
        <f t="shared" ca="1" si="327"/>
        <v>0</v>
      </c>
      <c r="AG184" s="397">
        <f t="shared" ca="1" si="328"/>
        <v>0</v>
      </c>
      <c r="AH184" s="397">
        <f t="shared" ca="1" si="329"/>
        <v>0</v>
      </c>
      <c r="AI184" s="397">
        <f t="shared" ca="1" si="330"/>
        <v>0</v>
      </c>
      <c r="AJ184" s="397">
        <f t="shared" ca="1" si="331"/>
        <v>0</v>
      </c>
      <c r="AK184" s="397">
        <f t="shared" ca="1" si="332"/>
        <v>0</v>
      </c>
      <c r="AL184" s="397">
        <f t="shared" ca="1" si="333"/>
        <v>0</v>
      </c>
      <c r="AM184" s="397">
        <f t="shared" ca="1" si="334"/>
        <v>0</v>
      </c>
      <c r="AN184" s="397">
        <f t="shared" ca="1" si="335"/>
        <v>0</v>
      </c>
      <c r="AO184" s="397">
        <f t="shared" ca="1" si="336"/>
        <v>0</v>
      </c>
      <c r="AP184" s="397">
        <f t="shared" ca="1" si="337"/>
        <v>0</v>
      </c>
      <c r="AQ184" s="397">
        <f t="shared" ca="1" si="338"/>
        <v>0</v>
      </c>
      <c r="AR184" s="397">
        <f t="shared" ca="1" si="339"/>
        <v>0</v>
      </c>
      <c r="AS184" s="397">
        <f t="shared" ca="1" si="340"/>
        <v>0</v>
      </c>
      <c r="AT184" s="397">
        <f t="shared" ca="1" si="341"/>
        <v>0</v>
      </c>
      <c r="AU184" s="397">
        <f t="shared" ca="1" si="342"/>
        <v>0</v>
      </c>
      <c r="AV184" s="397">
        <f t="shared" ca="1" si="343"/>
        <v>0</v>
      </c>
      <c r="AW184" s="397">
        <f t="shared" ca="1" si="344"/>
        <v>0</v>
      </c>
      <c r="AX184" s="397">
        <f t="shared" ca="1" si="345"/>
        <v>0</v>
      </c>
      <c r="AY184" s="397">
        <f t="shared" ca="1" si="346"/>
        <v>0</v>
      </c>
      <c r="AZ184" s="397">
        <f t="shared" ca="1" si="347"/>
        <v>0</v>
      </c>
      <c r="BA184" s="397">
        <f t="shared" ca="1" si="348"/>
        <v>0</v>
      </c>
      <c r="BB184" s="397">
        <f t="shared" ca="1" si="349"/>
        <v>0</v>
      </c>
      <c r="BC184" s="397">
        <f t="shared" ca="1" si="350"/>
        <v>0</v>
      </c>
      <c r="BD184" s="397">
        <f t="shared" ca="1" si="351"/>
        <v>0</v>
      </c>
      <c r="BE184" s="397">
        <f t="shared" ca="1" si="352"/>
        <v>0</v>
      </c>
      <c r="BF184" s="397">
        <f t="shared" ca="1" si="353"/>
        <v>0</v>
      </c>
      <c r="BG184" s="397">
        <f t="shared" ca="1" si="354"/>
        <v>0</v>
      </c>
      <c r="BH184" s="397">
        <f t="shared" ca="1" si="355"/>
        <v>0</v>
      </c>
      <c r="BI184" s="397">
        <f t="shared" ca="1" si="356"/>
        <v>0</v>
      </c>
      <c r="BJ184" s="397">
        <f t="shared" ca="1" si="357"/>
        <v>0</v>
      </c>
      <c r="BK184" s="397">
        <f t="shared" ca="1" si="358"/>
        <v>0</v>
      </c>
      <c r="BL184" s="397">
        <f t="shared" ca="1" si="359"/>
        <v>0</v>
      </c>
      <c r="BM184" s="397">
        <f t="shared" ca="1" si="360"/>
        <v>0</v>
      </c>
      <c r="BN184" s="397">
        <f t="shared" ca="1" si="361"/>
        <v>0</v>
      </c>
      <c r="BO184" s="397">
        <f t="shared" ca="1" si="362"/>
        <v>0</v>
      </c>
      <c r="BP184" s="397">
        <f t="shared" ca="1" si="363"/>
        <v>0</v>
      </c>
      <c r="BQ184" s="397">
        <f t="shared" ca="1" si="364"/>
        <v>0</v>
      </c>
      <c r="BR184" s="397">
        <f t="shared" ca="1" si="365"/>
        <v>0</v>
      </c>
      <c r="BS184" s="397">
        <f t="shared" ca="1" si="366"/>
        <v>0</v>
      </c>
      <c r="BT184" s="397">
        <f t="shared" ca="1" si="367"/>
        <v>0</v>
      </c>
      <c r="BU184" s="397">
        <f t="shared" ca="1" si="368"/>
        <v>0</v>
      </c>
      <c r="BV184" s="397">
        <f t="shared" ca="1" si="369"/>
        <v>0</v>
      </c>
      <c r="BW184" s="397">
        <f t="shared" ca="1" si="370"/>
        <v>0</v>
      </c>
      <c r="BX184" s="397">
        <f t="shared" ca="1" si="371"/>
        <v>0</v>
      </c>
      <c r="BY184" s="397">
        <f t="shared" ca="1" si="372"/>
        <v>0</v>
      </c>
      <c r="BZ184" s="397">
        <f t="shared" ca="1" si="373"/>
        <v>0</v>
      </c>
      <c r="CA184" s="397">
        <f t="shared" ca="1" si="374"/>
        <v>0</v>
      </c>
      <c r="CB184" s="397">
        <f t="shared" ca="1" si="375"/>
        <v>0</v>
      </c>
      <c r="CC184" s="397">
        <f t="shared" ca="1" si="376"/>
        <v>0</v>
      </c>
      <c r="CD184" s="397">
        <f t="shared" ca="1" si="377"/>
        <v>0</v>
      </c>
      <c r="CE184" s="397">
        <f t="shared" ca="1" si="378"/>
        <v>0</v>
      </c>
      <c r="CF184" s="397">
        <f t="shared" ca="1" si="379"/>
        <v>0</v>
      </c>
      <c r="CG184" s="397">
        <f t="shared" ca="1" si="380"/>
        <v>0</v>
      </c>
      <c r="CH184" s="397">
        <f t="shared" ca="1" si="381"/>
        <v>0</v>
      </c>
      <c r="CI184" s="397">
        <f t="shared" ca="1" si="382"/>
        <v>0</v>
      </c>
      <c r="CJ184" s="397">
        <f t="shared" ca="1" si="383"/>
        <v>0</v>
      </c>
      <c r="CK184" s="397">
        <f t="shared" ca="1" si="384"/>
        <v>0</v>
      </c>
      <c r="CL184" s="397">
        <f t="shared" ca="1" si="385"/>
        <v>0</v>
      </c>
      <c r="CM184" s="397">
        <f t="shared" ca="1" si="386"/>
        <v>0</v>
      </c>
      <c r="CN184" s="397">
        <f t="shared" ca="1" si="387"/>
        <v>0</v>
      </c>
      <c r="CO184" s="397">
        <f t="shared" ca="1" si="388"/>
        <v>0</v>
      </c>
      <c r="CP184" s="397">
        <f t="shared" ca="1" si="389"/>
        <v>0</v>
      </c>
      <c r="CQ184" s="397">
        <f t="shared" ca="1" si="390"/>
        <v>0</v>
      </c>
      <c r="CR184" s="397">
        <f t="shared" ca="1" si="391"/>
        <v>0</v>
      </c>
      <c r="CS184" s="397">
        <f t="shared" ca="1" si="392"/>
        <v>0</v>
      </c>
      <c r="CT184" s="397">
        <f t="shared" ca="1" si="393"/>
        <v>0</v>
      </c>
      <c r="CU184" s="397">
        <f t="shared" ca="1" si="394"/>
        <v>0</v>
      </c>
      <c r="CV184" s="397">
        <f t="shared" ca="1" si="395"/>
        <v>0</v>
      </c>
      <c r="CW184" s="397">
        <f t="shared" ca="1" si="396"/>
        <v>0</v>
      </c>
      <c r="CX184" s="397">
        <f t="shared" ca="1" si="397"/>
        <v>0</v>
      </c>
      <c r="CY184" s="397">
        <f t="shared" ca="1" si="398"/>
        <v>0</v>
      </c>
      <c r="CZ184" s="397">
        <f t="shared" ca="1" si="399"/>
        <v>0</v>
      </c>
      <c r="DA184" s="397">
        <f t="shared" ca="1" si="400"/>
        <v>0</v>
      </c>
      <c r="DB184" s="397">
        <f t="shared" ca="1" si="401"/>
        <v>0</v>
      </c>
      <c r="DC184" s="397">
        <f t="shared" ca="1" si="402"/>
        <v>0</v>
      </c>
      <c r="DD184" s="397">
        <f t="shared" ca="1" si="403"/>
        <v>0</v>
      </c>
      <c r="DE184" s="397">
        <f t="shared" ca="1" si="404"/>
        <v>0</v>
      </c>
      <c r="DF184" s="397">
        <f t="shared" ca="1" si="405"/>
        <v>0</v>
      </c>
      <c r="DG184" s="397">
        <f t="shared" ca="1" si="406"/>
        <v>0</v>
      </c>
      <c r="DH184" s="397">
        <f t="shared" ca="1" si="407"/>
        <v>0</v>
      </c>
      <c r="DJ184" s="125" t="str">
        <f t="shared" ref="DJ184:DK184" si="451">DJ182</f>
        <v>OB</v>
      </c>
      <c r="DK184" s="125" t="str">
        <f t="shared" si="451"/>
        <v>OK</v>
      </c>
      <c r="DN184" s="84" t="s">
        <v>1225</v>
      </c>
      <c r="DR184" s="40" t="s">
        <v>1544</v>
      </c>
      <c r="DS184" s="11">
        <f t="shared" si="301"/>
        <v>1</v>
      </c>
      <c r="DT184" s="11">
        <f t="shared" si="302"/>
        <v>8</v>
      </c>
      <c r="DU184" s="41">
        <v>1</v>
      </c>
      <c r="DV184" s="40" t="s">
        <v>412</v>
      </c>
      <c r="DW184" s="11">
        <f t="shared" si="303"/>
        <v>2</v>
      </c>
      <c r="DX184" s="11">
        <f t="shared" si="304"/>
        <v>1001</v>
      </c>
      <c r="DY184" s="41">
        <v>2</v>
      </c>
    </row>
    <row r="185" spans="1:129" x14ac:dyDescent="0.25">
      <c r="A185" s="125">
        <v>182</v>
      </c>
      <c r="B185" s="125">
        <v>2</v>
      </c>
      <c r="C185" s="125">
        <v>7</v>
      </c>
      <c r="D185" s="125">
        <v>26</v>
      </c>
      <c r="E185" s="125" t="s">
        <v>1220</v>
      </c>
      <c r="F185" s="392" t="s">
        <v>1246</v>
      </c>
      <c r="G185" s="392" t="s">
        <v>1222</v>
      </c>
      <c r="H185" s="125" t="s">
        <v>1247</v>
      </c>
      <c r="I185" s="392" t="s">
        <v>1224</v>
      </c>
      <c r="K185" s="130">
        <v>64</v>
      </c>
      <c r="M185" s="397">
        <f t="shared" ca="1" si="308"/>
        <v>1</v>
      </c>
      <c r="N185" s="397" t="str">
        <f t="shared" ca="1" si="309"/>
        <v>1|8|5,2|1003|2</v>
      </c>
      <c r="O185" s="397">
        <f t="shared" ca="1" si="310"/>
        <v>0</v>
      </c>
      <c r="P185" s="397">
        <f t="shared" ca="1" si="311"/>
        <v>0</v>
      </c>
      <c r="Q185" s="397">
        <f t="shared" ca="1" si="312"/>
        <v>0</v>
      </c>
      <c r="R185" s="397">
        <f t="shared" ca="1" si="313"/>
        <v>0</v>
      </c>
      <c r="S185" s="397">
        <f t="shared" ca="1" si="314"/>
        <v>0</v>
      </c>
      <c r="T185" s="397">
        <f t="shared" ca="1" si="315"/>
        <v>0</v>
      </c>
      <c r="U185" s="397">
        <f t="shared" ca="1" si="316"/>
        <v>0</v>
      </c>
      <c r="V185" s="397">
        <f t="shared" ca="1" si="317"/>
        <v>0</v>
      </c>
      <c r="W185" s="397">
        <f t="shared" ca="1" si="318"/>
        <v>0</v>
      </c>
      <c r="X185" s="397">
        <f t="shared" ca="1" si="319"/>
        <v>0</v>
      </c>
      <c r="Y185" s="397">
        <f t="shared" ca="1" si="320"/>
        <v>0</v>
      </c>
      <c r="Z185" s="397">
        <f t="shared" ca="1" si="321"/>
        <v>0</v>
      </c>
      <c r="AA185" s="397">
        <f t="shared" ca="1" si="322"/>
        <v>0</v>
      </c>
      <c r="AB185" s="397">
        <f t="shared" ca="1" si="323"/>
        <v>0</v>
      </c>
      <c r="AC185" s="397">
        <f t="shared" ca="1" si="324"/>
        <v>0</v>
      </c>
      <c r="AD185" s="397">
        <f t="shared" ca="1" si="325"/>
        <v>0</v>
      </c>
      <c r="AE185" s="397">
        <f t="shared" ca="1" si="326"/>
        <v>0</v>
      </c>
      <c r="AF185" s="397">
        <f t="shared" ca="1" si="327"/>
        <v>0</v>
      </c>
      <c r="AG185" s="397">
        <f t="shared" ca="1" si="328"/>
        <v>0</v>
      </c>
      <c r="AH185" s="397">
        <f t="shared" ca="1" si="329"/>
        <v>0</v>
      </c>
      <c r="AI185" s="397">
        <f t="shared" ca="1" si="330"/>
        <v>0</v>
      </c>
      <c r="AJ185" s="397">
        <f t="shared" ca="1" si="331"/>
        <v>0</v>
      </c>
      <c r="AK185" s="397">
        <f t="shared" ca="1" si="332"/>
        <v>0</v>
      </c>
      <c r="AL185" s="397">
        <f t="shared" ca="1" si="333"/>
        <v>0</v>
      </c>
      <c r="AM185" s="397">
        <f t="shared" ca="1" si="334"/>
        <v>0</v>
      </c>
      <c r="AN185" s="397">
        <f t="shared" ca="1" si="335"/>
        <v>0</v>
      </c>
      <c r="AO185" s="397">
        <f t="shared" ca="1" si="336"/>
        <v>0</v>
      </c>
      <c r="AP185" s="397">
        <f t="shared" ca="1" si="337"/>
        <v>0</v>
      </c>
      <c r="AQ185" s="397">
        <f t="shared" ca="1" si="338"/>
        <v>0</v>
      </c>
      <c r="AR185" s="397">
        <f t="shared" ca="1" si="339"/>
        <v>0</v>
      </c>
      <c r="AS185" s="397">
        <f t="shared" ca="1" si="340"/>
        <v>0</v>
      </c>
      <c r="AT185" s="397">
        <f t="shared" ca="1" si="341"/>
        <v>0</v>
      </c>
      <c r="AU185" s="397">
        <f t="shared" ca="1" si="342"/>
        <v>0</v>
      </c>
      <c r="AV185" s="397">
        <f t="shared" ca="1" si="343"/>
        <v>0</v>
      </c>
      <c r="AW185" s="397">
        <f t="shared" ca="1" si="344"/>
        <v>0</v>
      </c>
      <c r="AX185" s="397">
        <f t="shared" ca="1" si="345"/>
        <v>0</v>
      </c>
      <c r="AY185" s="397">
        <f t="shared" ca="1" si="346"/>
        <v>0</v>
      </c>
      <c r="AZ185" s="397">
        <f t="shared" ca="1" si="347"/>
        <v>0</v>
      </c>
      <c r="BA185" s="397">
        <f t="shared" ca="1" si="348"/>
        <v>0</v>
      </c>
      <c r="BB185" s="397">
        <f t="shared" ca="1" si="349"/>
        <v>0</v>
      </c>
      <c r="BC185" s="397">
        <f t="shared" ca="1" si="350"/>
        <v>0</v>
      </c>
      <c r="BD185" s="397">
        <f t="shared" ca="1" si="351"/>
        <v>0</v>
      </c>
      <c r="BE185" s="397">
        <f t="shared" ca="1" si="352"/>
        <v>0</v>
      </c>
      <c r="BF185" s="397">
        <f t="shared" ca="1" si="353"/>
        <v>0</v>
      </c>
      <c r="BG185" s="397">
        <f t="shared" ca="1" si="354"/>
        <v>0</v>
      </c>
      <c r="BH185" s="397">
        <f t="shared" ca="1" si="355"/>
        <v>0</v>
      </c>
      <c r="BI185" s="397">
        <f t="shared" ca="1" si="356"/>
        <v>0</v>
      </c>
      <c r="BJ185" s="397">
        <f t="shared" ca="1" si="357"/>
        <v>0</v>
      </c>
      <c r="BK185" s="397">
        <f t="shared" ca="1" si="358"/>
        <v>0</v>
      </c>
      <c r="BL185" s="397">
        <f t="shared" ca="1" si="359"/>
        <v>0</v>
      </c>
      <c r="BM185" s="397">
        <f t="shared" ca="1" si="360"/>
        <v>0</v>
      </c>
      <c r="BN185" s="397">
        <f t="shared" ca="1" si="361"/>
        <v>0</v>
      </c>
      <c r="BO185" s="397">
        <f t="shared" ca="1" si="362"/>
        <v>0</v>
      </c>
      <c r="BP185" s="397">
        <f t="shared" ca="1" si="363"/>
        <v>0</v>
      </c>
      <c r="BQ185" s="397">
        <f t="shared" ca="1" si="364"/>
        <v>0</v>
      </c>
      <c r="BR185" s="397">
        <f t="shared" ca="1" si="365"/>
        <v>0</v>
      </c>
      <c r="BS185" s="397">
        <f t="shared" ca="1" si="366"/>
        <v>0</v>
      </c>
      <c r="BT185" s="397">
        <f t="shared" ca="1" si="367"/>
        <v>0</v>
      </c>
      <c r="BU185" s="397">
        <f t="shared" ca="1" si="368"/>
        <v>0</v>
      </c>
      <c r="BV185" s="397">
        <f t="shared" ca="1" si="369"/>
        <v>0</v>
      </c>
      <c r="BW185" s="397">
        <f t="shared" ca="1" si="370"/>
        <v>0</v>
      </c>
      <c r="BX185" s="397">
        <f t="shared" ca="1" si="371"/>
        <v>0</v>
      </c>
      <c r="BY185" s="397">
        <f t="shared" ca="1" si="372"/>
        <v>0</v>
      </c>
      <c r="BZ185" s="397">
        <f t="shared" ca="1" si="373"/>
        <v>0</v>
      </c>
      <c r="CA185" s="397">
        <f t="shared" ca="1" si="374"/>
        <v>0</v>
      </c>
      <c r="CB185" s="397">
        <f t="shared" ca="1" si="375"/>
        <v>0</v>
      </c>
      <c r="CC185" s="397">
        <f t="shared" ca="1" si="376"/>
        <v>0</v>
      </c>
      <c r="CD185" s="397">
        <f t="shared" ca="1" si="377"/>
        <v>0</v>
      </c>
      <c r="CE185" s="397">
        <f t="shared" ca="1" si="378"/>
        <v>0</v>
      </c>
      <c r="CF185" s="397">
        <f t="shared" ca="1" si="379"/>
        <v>0</v>
      </c>
      <c r="CG185" s="397">
        <f t="shared" ca="1" si="380"/>
        <v>0</v>
      </c>
      <c r="CH185" s="397">
        <f t="shared" ca="1" si="381"/>
        <v>0</v>
      </c>
      <c r="CI185" s="397">
        <f t="shared" ca="1" si="382"/>
        <v>0</v>
      </c>
      <c r="CJ185" s="397">
        <f t="shared" ca="1" si="383"/>
        <v>0</v>
      </c>
      <c r="CK185" s="397">
        <f t="shared" ca="1" si="384"/>
        <v>0</v>
      </c>
      <c r="CL185" s="397">
        <f t="shared" ca="1" si="385"/>
        <v>0</v>
      </c>
      <c r="CM185" s="397">
        <f t="shared" ca="1" si="386"/>
        <v>0</v>
      </c>
      <c r="CN185" s="397">
        <f t="shared" ca="1" si="387"/>
        <v>0</v>
      </c>
      <c r="CO185" s="397">
        <f t="shared" ca="1" si="388"/>
        <v>0</v>
      </c>
      <c r="CP185" s="397">
        <f t="shared" ca="1" si="389"/>
        <v>0</v>
      </c>
      <c r="CQ185" s="397">
        <f t="shared" ca="1" si="390"/>
        <v>0</v>
      </c>
      <c r="CR185" s="397">
        <f t="shared" ca="1" si="391"/>
        <v>0</v>
      </c>
      <c r="CS185" s="397">
        <f t="shared" ca="1" si="392"/>
        <v>0</v>
      </c>
      <c r="CT185" s="397">
        <f t="shared" ca="1" si="393"/>
        <v>0</v>
      </c>
      <c r="CU185" s="397">
        <f t="shared" ca="1" si="394"/>
        <v>0</v>
      </c>
      <c r="CV185" s="397">
        <f t="shared" ca="1" si="395"/>
        <v>0</v>
      </c>
      <c r="CW185" s="397">
        <f t="shared" ca="1" si="396"/>
        <v>0</v>
      </c>
      <c r="CX185" s="397">
        <f t="shared" ca="1" si="397"/>
        <v>0</v>
      </c>
      <c r="CY185" s="397">
        <f t="shared" ca="1" si="398"/>
        <v>0</v>
      </c>
      <c r="CZ185" s="397">
        <f t="shared" ca="1" si="399"/>
        <v>0</v>
      </c>
      <c r="DA185" s="397">
        <f t="shared" ca="1" si="400"/>
        <v>0</v>
      </c>
      <c r="DB185" s="397">
        <f t="shared" ca="1" si="401"/>
        <v>0</v>
      </c>
      <c r="DC185" s="397">
        <f t="shared" ca="1" si="402"/>
        <v>0</v>
      </c>
      <c r="DD185" s="397">
        <f t="shared" ca="1" si="403"/>
        <v>0</v>
      </c>
      <c r="DE185" s="397">
        <f t="shared" ca="1" si="404"/>
        <v>0</v>
      </c>
      <c r="DF185" s="397">
        <f t="shared" ca="1" si="405"/>
        <v>0</v>
      </c>
      <c r="DG185" s="397">
        <f t="shared" ca="1" si="406"/>
        <v>0</v>
      </c>
      <c r="DH185" s="397">
        <f t="shared" ca="1" si="407"/>
        <v>0</v>
      </c>
      <c r="DJ185" s="125" t="str">
        <f t="shared" ref="DJ185:DK185" si="452">DJ183</f>
        <v>OM</v>
      </c>
      <c r="DK185" s="125" t="str">
        <f t="shared" si="452"/>
        <v>OV</v>
      </c>
      <c r="DN185" s="84" t="s">
        <v>1225</v>
      </c>
      <c r="DR185" s="40" t="s">
        <v>1545</v>
      </c>
      <c r="DS185" s="11">
        <f t="shared" si="301"/>
        <v>1</v>
      </c>
      <c r="DT185" s="11">
        <f t="shared" si="302"/>
        <v>8</v>
      </c>
      <c r="DU185" s="41">
        <v>1</v>
      </c>
      <c r="DV185" s="40" t="s">
        <v>412</v>
      </c>
      <c r="DW185" s="11">
        <f t="shared" si="303"/>
        <v>2</v>
      </c>
      <c r="DX185" s="11">
        <f t="shared" si="304"/>
        <v>1001</v>
      </c>
      <c r="DY185" s="41">
        <v>2</v>
      </c>
    </row>
    <row r="186" spans="1:129" x14ac:dyDescent="0.25">
      <c r="A186" s="125">
        <v>183</v>
      </c>
      <c r="B186" s="125">
        <v>2</v>
      </c>
      <c r="C186" s="125">
        <v>7</v>
      </c>
      <c r="D186" s="125">
        <v>26</v>
      </c>
      <c r="E186" s="125" t="s">
        <v>1220</v>
      </c>
      <c r="F186" s="392" t="s">
        <v>1248</v>
      </c>
      <c r="G186" s="392" t="s">
        <v>1222</v>
      </c>
      <c r="H186" s="125" t="s">
        <v>1249</v>
      </c>
      <c r="I186" s="392" t="s">
        <v>1224</v>
      </c>
      <c r="K186" s="130">
        <v>76</v>
      </c>
      <c r="M186" s="397">
        <f t="shared" ca="1" si="308"/>
        <v>1</v>
      </c>
      <c r="N186" s="397" t="str">
        <f t="shared" ca="1" si="309"/>
        <v>1|8|5,2|1001|2</v>
      </c>
      <c r="O186" s="397">
        <f t="shared" ca="1" si="310"/>
        <v>0</v>
      </c>
      <c r="P186" s="397">
        <f t="shared" ca="1" si="311"/>
        <v>0</v>
      </c>
      <c r="Q186" s="397">
        <f t="shared" ca="1" si="312"/>
        <v>0</v>
      </c>
      <c r="R186" s="397">
        <f t="shared" ca="1" si="313"/>
        <v>0</v>
      </c>
      <c r="S186" s="397">
        <f t="shared" ca="1" si="314"/>
        <v>0</v>
      </c>
      <c r="T186" s="397">
        <f t="shared" ca="1" si="315"/>
        <v>0</v>
      </c>
      <c r="U186" s="397">
        <f t="shared" ca="1" si="316"/>
        <v>0</v>
      </c>
      <c r="V186" s="397">
        <f t="shared" ca="1" si="317"/>
        <v>0</v>
      </c>
      <c r="W186" s="397">
        <f t="shared" ca="1" si="318"/>
        <v>0</v>
      </c>
      <c r="X186" s="397">
        <f t="shared" ca="1" si="319"/>
        <v>0</v>
      </c>
      <c r="Y186" s="397">
        <f t="shared" ca="1" si="320"/>
        <v>0</v>
      </c>
      <c r="Z186" s="397">
        <f t="shared" ca="1" si="321"/>
        <v>0</v>
      </c>
      <c r="AA186" s="397">
        <f t="shared" ca="1" si="322"/>
        <v>0</v>
      </c>
      <c r="AB186" s="397">
        <f t="shared" ca="1" si="323"/>
        <v>0</v>
      </c>
      <c r="AC186" s="397">
        <f t="shared" ca="1" si="324"/>
        <v>0</v>
      </c>
      <c r="AD186" s="397">
        <f t="shared" ca="1" si="325"/>
        <v>0</v>
      </c>
      <c r="AE186" s="397">
        <f t="shared" ca="1" si="326"/>
        <v>0</v>
      </c>
      <c r="AF186" s="397">
        <f t="shared" ca="1" si="327"/>
        <v>0</v>
      </c>
      <c r="AG186" s="397">
        <f t="shared" ca="1" si="328"/>
        <v>0</v>
      </c>
      <c r="AH186" s="397">
        <f t="shared" ca="1" si="329"/>
        <v>0</v>
      </c>
      <c r="AI186" s="397">
        <f t="shared" ca="1" si="330"/>
        <v>0</v>
      </c>
      <c r="AJ186" s="397">
        <f t="shared" ca="1" si="331"/>
        <v>0</v>
      </c>
      <c r="AK186" s="397">
        <f t="shared" ca="1" si="332"/>
        <v>0</v>
      </c>
      <c r="AL186" s="397">
        <f t="shared" ca="1" si="333"/>
        <v>0</v>
      </c>
      <c r="AM186" s="397">
        <f t="shared" ca="1" si="334"/>
        <v>0</v>
      </c>
      <c r="AN186" s="397">
        <f t="shared" ca="1" si="335"/>
        <v>0</v>
      </c>
      <c r="AO186" s="397">
        <f t="shared" ca="1" si="336"/>
        <v>0</v>
      </c>
      <c r="AP186" s="397">
        <f t="shared" ca="1" si="337"/>
        <v>0</v>
      </c>
      <c r="AQ186" s="397">
        <f t="shared" ca="1" si="338"/>
        <v>0</v>
      </c>
      <c r="AR186" s="397">
        <f t="shared" ca="1" si="339"/>
        <v>0</v>
      </c>
      <c r="AS186" s="397">
        <f t="shared" ca="1" si="340"/>
        <v>0</v>
      </c>
      <c r="AT186" s="397">
        <f t="shared" ca="1" si="341"/>
        <v>0</v>
      </c>
      <c r="AU186" s="397">
        <f t="shared" ca="1" si="342"/>
        <v>0</v>
      </c>
      <c r="AV186" s="397">
        <f t="shared" ca="1" si="343"/>
        <v>0</v>
      </c>
      <c r="AW186" s="397">
        <f t="shared" ca="1" si="344"/>
        <v>0</v>
      </c>
      <c r="AX186" s="397">
        <f t="shared" ca="1" si="345"/>
        <v>0</v>
      </c>
      <c r="AY186" s="397">
        <f t="shared" ca="1" si="346"/>
        <v>0</v>
      </c>
      <c r="AZ186" s="397">
        <f t="shared" ca="1" si="347"/>
        <v>0</v>
      </c>
      <c r="BA186" s="397">
        <f t="shared" ca="1" si="348"/>
        <v>0</v>
      </c>
      <c r="BB186" s="397">
        <f t="shared" ca="1" si="349"/>
        <v>0</v>
      </c>
      <c r="BC186" s="397">
        <f t="shared" ca="1" si="350"/>
        <v>0</v>
      </c>
      <c r="BD186" s="397">
        <f t="shared" ca="1" si="351"/>
        <v>0</v>
      </c>
      <c r="BE186" s="397">
        <f t="shared" ca="1" si="352"/>
        <v>0</v>
      </c>
      <c r="BF186" s="397">
        <f t="shared" ca="1" si="353"/>
        <v>0</v>
      </c>
      <c r="BG186" s="397">
        <f t="shared" ca="1" si="354"/>
        <v>0</v>
      </c>
      <c r="BH186" s="397">
        <f t="shared" ca="1" si="355"/>
        <v>0</v>
      </c>
      <c r="BI186" s="397">
        <f t="shared" ca="1" si="356"/>
        <v>0</v>
      </c>
      <c r="BJ186" s="397">
        <f t="shared" ca="1" si="357"/>
        <v>0</v>
      </c>
      <c r="BK186" s="397">
        <f t="shared" ca="1" si="358"/>
        <v>0</v>
      </c>
      <c r="BL186" s="397">
        <f t="shared" ca="1" si="359"/>
        <v>0</v>
      </c>
      <c r="BM186" s="397">
        <f t="shared" ca="1" si="360"/>
        <v>0</v>
      </c>
      <c r="BN186" s="397">
        <f t="shared" ca="1" si="361"/>
        <v>0</v>
      </c>
      <c r="BO186" s="397">
        <f t="shared" ca="1" si="362"/>
        <v>0</v>
      </c>
      <c r="BP186" s="397">
        <f t="shared" ca="1" si="363"/>
        <v>0</v>
      </c>
      <c r="BQ186" s="397">
        <f t="shared" ca="1" si="364"/>
        <v>0</v>
      </c>
      <c r="BR186" s="397">
        <f t="shared" ca="1" si="365"/>
        <v>0</v>
      </c>
      <c r="BS186" s="397">
        <f t="shared" ca="1" si="366"/>
        <v>0</v>
      </c>
      <c r="BT186" s="397">
        <f t="shared" ca="1" si="367"/>
        <v>0</v>
      </c>
      <c r="BU186" s="397">
        <f t="shared" ca="1" si="368"/>
        <v>0</v>
      </c>
      <c r="BV186" s="397">
        <f t="shared" ca="1" si="369"/>
        <v>0</v>
      </c>
      <c r="BW186" s="397">
        <f t="shared" ca="1" si="370"/>
        <v>0</v>
      </c>
      <c r="BX186" s="397">
        <f t="shared" ca="1" si="371"/>
        <v>0</v>
      </c>
      <c r="BY186" s="397">
        <f t="shared" ca="1" si="372"/>
        <v>0</v>
      </c>
      <c r="BZ186" s="397">
        <f t="shared" ca="1" si="373"/>
        <v>0</v>
      </c>
      <c r="CA186" s="397">
        <f t="shared" ca="1" si="374"/>
        <v>0</v>
      </c>
      <c r="CB186" s="397">
        <f t="shared" ca="1" si="375"/>
        <v>0</v>
      </c>
      <c r="CC186" s="397">
        <f t="shared" ca="1" si="376"/>
        <v>0</v>
      </c>
      <c r="CD186" s="397">
        <f t="shared" ca="1" si="377"/>
        <v>0</v>
      </c>
      <c r="CE186" s="397">
        <f t="shared" ca="1" si="378"/>
        <v>0</v>
      </c>
      <c r="CF186" s="397">
        <f t="shared" ca="1" si="379"/>
        <v>0</v>
      </c>
      <c r="CG186" s="397">
        <f t="shared" ca="1" si="380"/>
        <v>0</v>
      </c>
      <c r="CH186" s="397">
        <f t="shared" ca="1" si="381"/>
        <v>0</v>
      </c>
      <c r="CI186" s="397">
        <f t="shared" ca="1" si="382"/>
        <v>0</v>
      </c>
      <c r="CJ186" s="397">
        <f t="shared" ca="1" si="383"/>
        <v>0</v>
      </c>
      <c r="CK186" s="397">
        <f t="shared" ca="1" si="384"/>
        <v>0</v>
      </c>
      <c r="CL186" s="397">
        <f t="shared" ca="1" si="385"/>
        <v>0</v>
      </c>
      <c r="CM186" s="397">
        <f t="shared" ca="1" si="386"/>
        <v>0</v>
      </c>
      <c r="CN186" s="397">
        <f t="shared" ca="1" si="387"/>
        <v>0</v>
      </c>
      <c r="CO186" s="397">
        <f t="shared" ca="1" si="388"/>
        <v>0</v>
      </c>
      <c r="CP186" s="397">
        <f t="shared" ca="1" si="389"/>
        <v>0</v>
      </c>
      <c r="CQ186" s="397">
        <f t="shared" ca="1" si="390"/>
        <v>0</v>
      </c>
      <c r="CR186" s="397">
        <f t="shared" ca="1" si="391"/>
        <v>0</v>
      </c>
      <c r="CS186" s="397">
        <f t="shared" ca="1" si="392"/>
        <v>0</v>
      </c>
      <c r="CT186" s="397">
        <f t="shared" ca="1" si="393"/>
        <v>0</v>
      </c>
      <c r="CU186" s="397">
        <f t="shared" ca="1" si="394"/>
        <v>0</v>
      </c>
      <c r="CV186" s="397">
        <f t="shared" ca="1" si="395"/>
        <v>0</v>
      </c>
      <c r="CW186" s="397">
        <f t="shared" ca="1" si="396"/>
        <v>0</v>
      </c>
      <c r="CX186" s="397">
        <f t="shared" ca="1" si="397"/>
        <v>0</v>
      </c>
      <c r="CY186" s="397">
        <f t="shared" ca="1" si="398"/>
        <v>0</v>
      </c>
      <c r="CZ186" s="397">
        <f t="shared" ca="1" si="399"/>
        <v>0</v>
      </c>
      <c r="DA186" s="397">
        <f t="shared" ca="1" si="400"/>
        <v>0</v>
      </c>
      <c r="DB186" s="397">
        <f t="shared" ca="1" si="401"/>
        <v>0</v>
      </c>
      <c r="DC186" s="397">
        <f t="shared" ca="1" si="402"/>
        <v>0</v>
      </c>
      <c r="DD186" s="397">
        <f t="shared" ca="1" si="403"/>
        <v>0</v>
      </c>
      <c r="DE186" s="397">
        <f t="shared" ca="1" si="404"/>
        <v>0</v>
      </c>
      <c r="DF186" s="397">
        <f t="shared" ca="1" si="405"/>
        <v>0</v>
      </c>
      <c r="DG186" s="397">
        <f t="shared" ca="1" si="406"/>
        <v>0</v>
      </c>
      <c r="DH186" s="397">
        <f t="shared" ca="1" si="407"/>
        <v>0</v>
      </c>
      <c r="DJ186" s="125" t="str">
        <f t="shared" ref="DJ186:DK186" si="453">DJ184</f>
        <v>OB</v>
      </c>
      <c r="DK186" s="125" t="str">
        <f t="shared" si="453"/>
        <v>OK</v>
      </c>
      <c r="DN186" s="84" t="s">
        <v>1225</v>
      </c>
      <c r="DR186" s="40" t="s">
        <v>1543</v>
      </c>
      <c r="DS186" s="11">
        <f t="shared" si="301"/>
        <v>1</v>
      </c>
      <c r="DT186" s="11">
        <f t="shared" si="302"/>
        <v>8</v>
      </c>
      <c r="DU186" s="41">
        <v>1</v>
      </c>
      <c r="DV186" s="40" t="s">
        <v>412</v>
      </c>
      <c r="DW186" s="11">
        <f t="shared" si="303"/>
        <v>2</v>
      </c>
      <c r="DX186" s="11">
        <f t="shared" si="304"/>
        <v>1001</v>
      </c>
      <c r="DY186" s="41">
        <v>2</v>
      </c>
    </row>
    <row r="187" spans="1:129" x14ac:dyDescent="0.25">
      <c r="A187" s="125">
        <v>184</v>
      </c>
      <c r="B187" s="125">
        <v>2</v>
      </c>
      <c r="C187" s="125">
        <v>7</v>
      </c>
      <c r="D187" s="125">
        <v>26</v>
      </c>
      <c r="E187" s="125" t="s">
        <v>1220</v>
      </c>
      <c r="F187" s="392" t="s">
        <v>1250</v>
      </c>
      <c r="G187" s="392" t="s">
        <v>1222</v>
      </c>
      <c r="H187" s="125" t="s">
        <v>1251</v>
      </c>
      <c r="I187" s="392" t="s">
        <v>1224</v>
      </c>
      <c r="K187" s="130">
        <v>66</v>
      </c>
      <c r="M187" s="397">
        <f t="shared" ca="1" si="308"/>
        <v>1</v>
      </c>
      <c r="N187" s="397" t="str">
        <f t="shared" ca="1" si="309"/>
        <v>1|8|5,2|1003|2</v>
      </c>
      <c r="O187" s="397">
        <f t="shared" ca="1" si="310"/>
        <v>0</v>
      </c>
      <c r="P187" s="397">
        <f t="shared" ca="1" si="311"/>
        <v>0</v>
      </c>
      <c r="Q187" s="397">
        <f t="shared" ca="1" si="312"/>
        <v>0</v>
      </c>
      <c r="R187" s="397">
        <f t="shared" ca="1" si="313"/>
        <v>0</v>
      </c>
      <c r="S187" s="397">
        <f t="shared" ca="1" si="314"/>
        <v>0</v>
      </c>
      <c r="T187" s="397">
        <f t="shared" ca="1" si="315"/>
        <v>0</v>
      </c>
      <c r="U187" s="397">
        <f t="shared" ca="1" si="316"/>
        <v>0</v>
      </c>
      <c r="V187" s="397">
        <f t="shared" ca="1" si="317"/>
        <v>0</v>
      </c>
      <c r="W187" s="397">
        <f t="shared" ca="1" si="318"/>
        <v>0</v>
      </c>
      <c r="X187" s="397">
        <f t="shared" ca="1" si="319"/>
        <v>0</v>
      </c>
      <c r="Y187" s="397">
        <f t="shared" ca="1" si="320"/>
        <v>0</v>
      </c>
      <c r="Z187" s="397">
        <f t="shared" ca="1" si="321"/>
        <v>0</v>
      </c>
      <c r="AA187" s="397">
        <f t="shared" ca="1" si="322"/>
        <v>0</v>
      </c>
      <c r="AB187" s="397">
        <f t="shared" ca="1" si="323"/>
        <v>0</v>
      </c>
      <c r="AC187" s="397">
        <f t="shared" ca="1" si="324"/>
        <v>0</v>
      </c>
      <c r="AD187" s="397">
        <f t="shared" ca="1" si="325"/>
        <v>0</v>
      </c>
      <c r="AE187" s="397">
        <f t="shared" ca="1" si="326"/>
        <v>0</v>
      </c>
      <c r="AF187" s="397">
        <f t="shared" ca="1" si="327"/>
        <v>0</v>
      </c>
      <c r="AG187" s="397">
        <f t="shared" ca="1" si="328"/>
        <v>0</v>
      </c>
      <c r="AH187" s="397">
        <f t="shared" ca="1" si="329"/>
        <v>0</v>
      </c>
      <c r="AI187" s="397">
        <f t="shared" ca="1" si="330"/>
        <v>0</v>
      </c>
      <c r="AJ187" s="397">
        <f t="shared" ca="1" si="331"/>
        <v>0</v>
      </c>
      <c r="AK187" s="397">
        <f t="shared" ca="1" si="332"/>
        <v>0</v>
      </c>
      <c r="AL187" s="397">
        <f t="shared" ca="1" si="333"/>
        <v>0</v>
      </c>
      <c r="AM187" s="397">
        <f t="shared" ca="1" si="334"/>
        <v>0</v>
      </c>
      <c r="AN187" s="397">
        <f t="shared" ca="1" si="335"/>
        <v>0</v>
      </c>
      <c r="AO187" s="397">
        <f t="shared" ca="1" si="336"/>
        <v>0</v>
      </c>
      <c r="AP187" s="397">
        <f t="shared" ca="1" si="337"/>
        <v>0</v>
      </c>
      <c r="AQ187" s="397">
        <f t="shared" ca="1" si="338"/>
        <v>0</v>
      </c>
      <c r="AR187" s="397">
        <f t="shared" ca="1" si="339"/>
        <v>0</v>
      </c>
      <c r="AS187" s="397">
        <f t="shared" ca="1" si="340"/>
        <v>0</v>
      </c>
      <c r="AT187" s="397">
        <f t="shared" ca="1" si="341"/>
        <v>0</v>
      </c>
      <c r="AU187" s="397">
        <f t="shared" ca="1" si="342"/>
        <v>0</v>
      </c>
      <c r="AV187" s="397">
        <f t="shared" ca="1" si="343"/>
        <v>0</v>
      </c>
      <c r="AW187" s="397">
        <f t="shared" ca="1" si="344"/>
        <v>0</v>
      </c>
      <c r="AX187" s="397">
        <f t="shared" ca="1" si="345"/>
        <v>0</v>
      </c>
      <c r="AY187" s="397">
        <f t="shared" ca="1" si="346"/>
        <v>0</v>
      </c>
      <c r="AZ187" s="397">
        <f t="shared" ca="1" si="347"/>
        <v>0</v>
      </c>
      <c r="BA187" s="397">
        <f t="shared" ca="1" si="348"/>
        <v>0</v>
      </c>
      <c r="BB187" s="397">
        <f t="shared" ca="1" si="349"/>
        <v>0</v>
      </c>
      <c r="BC187" s="397">
        <f t="shared" ca="1" si="350"/>
        <v>0</v>
      </c>
      <c r="BD187" s="397">
        <f t="shared" ca="1" si="351"/>
        <v>0</v>
      </c>
      <c r="BE187" s="397">
        <f t="shared" ca="1" si="352"/>
        <v>0</v>
      </c>
      <c r="BF187" s="397">
        <f t="shared" ca="1" si="353"/>
        <v>0</v>
      </c>
      <c r="BG187" s="397">
        <f t="shared" ca="1" si="354"/>
        <v>0</v>
      </c>
      <c r="BH187" s="397">
        <f t="shared" ca="1" si="355"/>
        <v>0</v>
      </c>
      <c r="BI187" s="397">
        <f t="shared" ca="1" si="356"/>
        <v>0</v>
      </c>
      <c r="BJ187" s="397">
        <f t="shared" ca="1" si="357"/>
        <v>0</v>
      </c>
      <c r="BK187" s="397">
        <f t="shared" ca="1" si="358"/>
        <v>0</v>
      </c>
      <c r="BL187" s="397">
        <f t="shared" ca="1" si="359"/>
        <v>0</v>
      </c>
      <c r="BM187" s="397">
        <f t="shared" ca="1" si="360"/>
        <v>0</v>
      </c>
      <c r="BN187" s="397">
        <f t="shared" ca="1" si="361"/>
        <v>0</v>
      </c>
      <c r="BO187" s="397">
        <f t="shared" ca="1" si="362"/>
        <v>0</v>
      </c>
      <c r="BP187" s="397">
        <f t="shared" ca="1" si="363"/>
        <v>0</v>
      </c>
      <c r="BQ187" s="397">
        <f t="shared" ca="1" si="364"/>
        <v>0</v>
      </c>
      <c r="BR187" s="397">
        <f t="shared" ca="1" si="365"/>
        <v>0</v>
      </c>
      <c r="BS187" s="397">
        <f t="shared" ca="1" si="366"/>
        <v>0</v>
      </c>
      <c r="BT187" s="397">
        <f t="shared" ca="1" si="367"/>
        <v>0</v>
      </c>
      <c r="BU187" s="397">
        <f t="shared" ca="1" si="368"/>
        <v>0</v>
      </c>
      <c r="BV187" s="397">
        <f t="shared" ca="1" si="369"/>
        <v>0</v>
      </c>
      <c r="BW187" s="397">
        <f t="shared" ca="1" si="370"/>
        <v>0</v>
      </c>
      <c r="BX187" s="397">
        <f t="shared" ca="1" si="371"/>
        <v>0</v>
      </c>
      <c r="BY187" s="397">
        <f t="shared" ca="1" si="372"/>
        <v>0</v>
      </c>
      <c r="BZ187" s="397">
        <f t="shared" ca="1" si="373"/>
        <v>0</v>
      </c>
      <c r="CA187" s="397">
        <f t="shared" ca="1" si="374"/>
        <v>0</v>
      </c>
      <c r="CB187" s="397">
        <f t="shared" ca="1" si="375"/>
        <v>0</v>
      </c>
      <c r="CC187" s="397">
        <f t="shared" ca="1" si="376"/>
        <v>0</v>
      </c>
      <c r="CD187" s="397">
        <f t="shared" ca="1" si="377"/>
        <v>0</v>
      </c>
      <c r="CE187" s="397">
        <f t="shared" ca="1" si="378"/>
        <v>0</v>
      </c>
      <c r="CF187" s="397">
        <f t="shared" ca="1" si="379"/>
        <v>0</v>
      </c>
      <c r="CG187" s="397">
        <f t="shared" ca="1" si="380"/>
        <v>0</v>
      </c>
      <c r="CH187" s="397">
        <f t="shared" ca="1" si="381"/>
        <v>0</v>
      </c>
      <c r="CI187" s="397">
        <f t="shared" ca="1" si="382"/>
        <v>0</v>
      </c>
      <c r="CJ187" s="397">
        <f t="shared" ca="1" si="383"/>
        <v>0</v>
      </c>
      <c r="CK187" s="397">
        <f t="shared" ca="1" si="384"/>
        <v>0</v>
      </c>
      <c r="CL187" s="397">
        <f t="shared" ca="1" si="385"/>
        <v>0</v>
      </c>
      <c r="CM187" s="397">
        <f t="shared" ca="1" si="386"/>
        <v>0</v>
      </c>
      <c r="CN187" s="397">
        <f t="shared" ca="1" si="387"/>
        <v>0</v>
      </c>
      <c r="CO187" s="397">
        <f t="shared" ca="1" si="388"/>
        <v>0</v>
      </c>
      <c r="CP187" s="397">
        <f t="shared" ca="1" si="389"/>
        <v>0</v>
      </c>
      <c r="CQ187" s="397">
        <f t="shared" ca="1" si="390"/>
        <v>0</v>
      </c>
      <c r="CR187" s="397">
        <f t="shared" ca="1" si="391"/>
        <v>0</v>
      </c>
      <c r="CS187" s="397">
        <f t="shared" ca="1" si="392"/>
        <v>0</v>
      </c>
      <c r="CT187" s="397">
        <f t="shared" ca="1" si="393"/>
        <v>0</v>
      </c>
      <c r="CU187" s="397">
        <f t="shared" ca="1" si="394"/>
        <v>0</v>
      </c>
      <c r="CV187" s="397">
        <f t="shared" ca="1" si="395"/>
        <v>0</v>
      </c>
      <c r="CW187" s="397">
        <f t="shared" ca="1" si="396"/>
        <v>0</v>
      </c>
      <c r="CX187" s="397">
        <f t="shared" ca="1" si="397"/>
        <v>0</v>
      </c>
      <c r="CY187" s="397">
        <f t="shared" ca="1" si="398"/>
        <v>0</v>
      </c>
      <c r="CZ187" s="397">
        <f t="shared" ca="1" si="399"/>
        <v>0</v>
      </c>
      <c r="DA187" s="397">
        <f t="shared" ca="1" si="400"/>
        <v>0</v>
      </c>
      <c r="DB187" s="397">
        <f t="shared" ca="1" si="401"/>
        <v>0</v>
      </c>
      <c r="DC187" s="397">
        <f t="shared" ca="1" si="402"/>
        <v>0</v>
      </c>
      <c r="DD187" s="397">
        <f t="shared" ca="1" si="403"/>
        <v>0</v>
      </c>
      <c r="DE187" s="397">
        <f t="shared" ca="1" si="404"/>
        <v>0</v>
      </c>
      <c r="DF187" s="397">
        <f t="shared" ca="1" si="405"/>
        <v>0</v>
      </c>
      <c r="DG187" s="397">
        <f t="shared" ca="1" si="406"/>
        <v>0</v>
      </c>
      <c r="DH187" s="397">
        <f t="shared" ca="1" si="407"/>
        <v>0</v>
      </c>
      <c r="DJ187" s="125" t="str">
        <f t="shared" ref="DJ187:DK187" si="454">DJ185</f>
        <v>OM</v>
      </c>
      <c r="DK187" s="125" t="str">
        <f t="shared" si="454"/>
        <v>OV</v>
      </c>
      <c r="DN187" s="84" t="s">
        <v>1225</v>
      </c>
      <c r="DR187" s="40" t="s">
        <v>1544</v>
      </c>
      <c r="DS187" s="11">
        <f t="shared" si="301"/>
        <v>1</v>
      </c>
      <c r="DT187" s="11">
        <f t="shared" si="302"/>
        <v>8</v>
      </c>
      <c r="DU187" s="41">
        <v>1</v>
      </c>
      <c r="DV187" s="40" t="s">
        <v>412</v>
      </c>
      <c r="DW187" s="11">
        <f t="shared" si="303"/>
        <v>2</v>
      </c>
      <c r="DX187" s="11">
        <f t="shared" si="304"/>
        <v>1001</v>
      </c>
      <c r="DY187" s="41">
        <v>2</v>
      </c>
    </row>
    <row r="188" spans="1:129" x14ac:dyDescent="0.25">
      <c r="A188" s="125">
        <v>185</v>
      </c>
      <c r="B188" s="125">
        <v>2</v>
      </c>
      <c r="C188" s="125">
        <v>7</v>
      </c>
      <c r="D188" s="125">
        <v>26</v>
      </c>
      <c r="E188" s="125" t="s">
        <v>1220</v>
      </c>
      <c r="F188" s="392" t="s">
        <v>1252</v>
      </c>
      <c r="G188" s="392" t="s">
        <v>1222</v>
      </c>
      <c r="H188" s="125" t="s">
        <v>1253</v>
      </c>
      <c r="I188" s="392" t="s">
        <v>1224</v>
      </c>
      <c r="K188" s="130">
        <v>67</v>
      </c>
      <c r="M188" s="397">
        <f t="shared" ca="1" si="308"/>
        <v>1</v>
      </c>
      <c r="N188" s="397" t="str">
        <f t="shared" ca="1" si="309"/>
        <v>1|8|5,2|1001|2</v>
      </c>
      <c r="O188" s="397">
        <f t="shared" ca="1" si="310"/>
        <v>0</v>
      </c>
      <c r="P188" s="397">
        <f t="shared" ca="1" si="311"/>
        <v>0</v>
      </c>
      <c r="Q188" s="397">
        <f t="shared" ca="1" si="312"/>
        <v>0</v>
      </c>
      <c r="R188" s="397">
        <f t="shared" ca="1" si="313"/>
        <v>0</v>
      </c>
      <c r="S188" s="397">
        <f t="shared" ca="1" si="314"/>
        <v>0</v>
      </c>
      <c r="T188" s="397">
        <f t="shared" ca="1" si="315"/>
        <v>0</v>
      </c>
      <c r="U188" s="397">
        <f t="shared" ca="1" si="316"/>
        <v>0</v>
      </c>
      <c r="V188" s="397">
        <f t="shared" ca="1" si="317"/>
        <v>0</v>
      </c>
      <c r="W188" s="397">
        <f t="shared" ca="1" si="318"/>
        <v>0</v>
      </c>
      <c r="X188" s="397">
        <f t="shared" ca="1" si="319"/>
        <v>0</v>
      </c>
      <c r="Y188" s="397">
        <f t="shared" ca="1" si="320"/>
        <v>0</v>
      </c>
      <c r="Z188" s="397">
        <f t="shared" ca="1" si="321"/>
        <v>0</v>
      </c>
      <c r="AA188" s="397">
        <f t="shared" ca="1" si="322"/>
        <v>0</v>
      </c>
      <c r="AB188" s="397">
        <f t="shared" ca="1" si="323"/>
        <v>0</v>
      </c>
      <c r="AC188" s="397">
        <f t="shared" ca="1" si="324"/>
        <v>0</v>
      </c>
      <c r="AD188" s="397">
        <f t="shared" ca="1" si="325"/>
        <v>0</v>
      </c>
      <c r="AE188" s="397">
        <f t="shared" ca="1" si="326"/>
        <v>0</v>
      </c>
      <c r="AF188" s="397">
        <f t="shared" ca="1" si="327"/>
        <v>0</v>
      </c>
      <c r="AG188" s="397">
        <f t="shared" ca="1" si="328"/>
        <v>0</v>
      </c>
      <c r="AH188" s="397">
        <f t="shared" ca="1" si="329"/>
        <v>0</v>
      </c>
      <c r="AI188" s="397">
        <f t="shared" ca="1" si="330"/>
        <v>0</v>
      </c>
      <c r="AJ188" s="397">
        <f t="shared" ca="1" si="331"/>
        <v>0</v>
      </c>
      <c r="AK188" s="397">
        <f t="shared" ca="1" si="332"/>
        <v>0</v>
      </c>
      <c r="AL188" s="397">
        <f t="shared" ca="1" si="333"/>
        <v>0</v>
      </c>
      <c r="AM188" s="397">
        <f t="shared" ca="1" si="334"/>
        <v>0</v>
      </c>
      <c r="AN188" s="397">
        <f t="shared" ca="1" si="335"/>
        <v>0</v>
      </c>
      <c r="AO188" s="397">
        <f t="shared" ca="1" si="336"/>
        <v>0</v>
      </c>
      <c r="AP188" s="397">
        <f t="shared" ca="1" si="337"/>
        <v>0</v>
      </c>
      <c r="AQ188" s="397">
        <f t="shared" ca="1" si="338"/>
        <v>0</v>
      </c>
      <c r="AR188" s="397">
        <f t="shared" ca="1" si="339"/>
        <v>0</v>
      </c>
      <c r="AS188" s="397">
        <f t="shared" ca="1" si="340"/>
        <v>0</v>
      </c>
      <c r="AT188" s="397">
        <f t="shared" ca="1" si="341"/>
        <v>0</v>
      </c>
      <c r="AU188" s="397">
        <f t="shared" ca="1" si="342"/>
        <v>0</v>
      </c>
      <c r="AV188" s="397">
        <f t="shared" ca="1" si="343"/>
        <v>0</v>
      </c>
      <c r="AW188" s="397">
        <f t="shared" ca="1" si="344"/>
        <v>0</v>
      </c>
      <c r="AX188" s="397">
        <f t="shared" ca="1" si="345"/>
        <v>0</v>
      </c>
      <c r="AY188" s="397">
        <f t="shared" ca="1" si="346"/>
        <v>0</v>
      </c>
      <c r="AZ188" s="397">
        <f t="shared" ca="1" si="347"/>
        <v>0</v>
      </c>
      <c r="BA188" s="397">
        <f t="shared" ca="1" si="348"/>
        <v>0</v>
      </c>
      <c r="BB188" s="397">
        <f t="shared" ca="1" si="349"/>
        <v>0</v>
      </c>
      <c r="BC188" s="397">
        <f t="shared" ca="1" si="350"/>
        <v>0</v>
      </c>
      <c r="BD188" s="397">
        <f t="shared" ca="1" si="351"/>
        <v>0</v>
      </c>
      <c r="BE188" s="397">
        <f t="shared" ca="1" si="352"/>
        <v>0</v>
      </c>
      <c r="BF188" s="397">
        <f t="shared" ca="1" si="353"/>
        <v>0</v>
      </c>
      <c r="BG188" s="397">
        <f t="shared" ca="1" si="354"/>
        <v>0</v>
      </c>
      <c r="BH188" s="397">
        <f t="shared" ca="1" si="355"/>
        <v>0</v>
      </c>
      <c r="BI188" s="397">
        <f t="shared" ca="1" si="356"/>
        <v>0</v>
      </c>
      <c r="BJ188" s="397">
        <f t="shared" ca="1" si="357"/>
        <v>0</v>
      </c>
      <c r="BK188" s="397">
        <f t="shared" ca="1" si="358"/>
        <v>0</v>
      </c>
      <c r="BL188" s="397">
        <f t="shared" ca="1" si="359"/>
        <v>0</v>
      </c>
      <c r="BM188" s="397">
        <f t="shared" ca="1" si="360"/>
        <v>0</v>
      </c>
      <c r="BN188" s="397">
        <f t="shared" ca="1" si="361"/>
        <v>0</v>
      </c>
      <c r="BO188" s="397">
        <f t="shared" ca="1" si="362"/>
        <v>0</v>
      </c>
      <c r="BP188" s="397">
        <f t="shared" ca="1" si="363"/>
        <v>0</v>
      </c>
      <c r="BQ188" s="397">
        <f t="shared" ca="1" si="364"/>
        <v>0</v>
      </c>
      <c r="BR188" s="397">
        <f t="shared" ca="1" si="365"/>
        <v>0</v>
      </c>
      <c r="BS188" s="397">
        <f t="shared" ca="1" si="366"/>
        <v>0</v>
      </c>
      <c r="BT188" s="397">
        <f t="shared" ca="1" si="367"/>
        <v>0</v>
      </c>
      <c r="BU188" s="397">
        <f t="shared" ca="1" si="368"/>
        <v>0</v>
      </c>
      <c r="BV188" s="397">
        <f t="shared" ca="1" si="369"/>
        <v>0</v>
      </c>
      <c r="BW188" s="397">
        <f t="shared" ca="1" si="370"/>
        <v>0</v>
      </c>
      <c r="BX188" s="397">
        <f t="shared" ca="1" si="371"/>
        <v>0</v>
      </c>
      <c r="BY188" s="397">
        <f t="shared" ca="1" si="372"/>
        <v>0</v>
      </c>
      <c r="BZ188" s="397">
        <f t="shared" ca="1" si="373"/>
        <v>0</v>
      </c>
      <c r="CA188" s="397">
        <f t="shared" ca="1" si="374"/>
        <v>0</v>
      </c>
      <c r="CB188" s="397">
        <f t="shared" ca="1" si="375"/>
        <v>0</v>
      </c>
      <c r="CC188" s="397">
        <f t="shared" ca="1" si="376"/>
        <v>0</v>
      </c>
      <c r="CD188" s="397">
        <f t="shared" ca="1" si="377"/>
        <v>0</v>
      </c>
      <c r="CE188" s="397">
        <f t="shared" ca="1" si="378"/>
        <v>0</v>
      </c>
      <c r="CF188" s="397">
        <f t="shared" ca="1" si="379"/>
        <v>0</v>
      </c>
      <c r="CG188" s="397">
        <f t="shared" ca="1" si="380"/>
        <v>0</v>
      </c>
      <c r="CH188" s="397">
        <f t="shared" ca="1" si="381"/>
        <v>0</v>
      </c>
      <c r="CI188" s="397">
        <f t="shared" ca="1" si="382"/>
        <v>0</v>
      </c>
      <c r="CJ188" s="397">
        <f t="shared" ca="1" si="383"/>
        <v>0</v>
      </c>
      <c r="CK188" s="397">
        <f t="shared" ca="1" si="384"/>
        <v>0</v>
      </c>
      <c r="CL188" s="397">
        <f t="shared" ca="1" si="385"/>
        <v>0</v>
      </c>
      <c r="CM188" s="397">
        <f t="shared" ca="1" si="386"/>
        <v>0</v>
      </c>
      <c r="CN188" s="397">
        <f t="shared" ca="1" si="387"/>
        <v>0</v>
      </c>
      <c r="CO188" s="397">
        <f t="shared" ca="1" si="388"/>
        <v>0</v>
      </c>
      <c r="CP188" s="397">
        <f t="shared" ca="1" si="389"/>
        <v>0</v>
      </c>
      <c r="CQ188" s="397">
        <f t="shared" ca="1" si="390"/>
        <v>0</v>
      </c>
      <c r="CR188" s="397">
        <f t="shared" ca="1" si="391"/>
        <v>0</v>
      </c>
      <c r="CS188" s="397">
        <f t="shared" ca="1" si="392"/>
        <v>0</v>
      </c>
      <c r="CT188" s="397">
        <f t="shared" ca="1" si="393"/>
        <v>0</v>
      </c>
      <c r="CU188" s="397">
        <f t="shared" ca="1" si="394"/>
        <v>0</v>
      </c>
      <c r="CV188" s="397">
        <f t="shared" ca="1" si="395"/>
        <v>0</v>
      </c>
      <c r="CW188" s="397">
        <f t="shared" ca="1" si="396"/>
        <v>0</v>
      </c>
      <c r="CX188" s="397">
        <f t="shared" ca="1" si="397"/>
        <v>0</v>
      </c>
      <c r="CY188" s="397">
        <f t="shared" ca="1" si="398"/>
        <v>0</v>
      </c>
      <c r="CZ188" s="397">
        <f t="shared" ca="1" si="399"/>
        <v>0</v>
      </c>
      <c r="DA188" s="397">
        <f t="shared" ca="1" si="400"/>
        <v>0</v>
      </c>
      <c r="DB188" s="397">
        <f t="shared" ca="1" si="401"/>
        <v>0</v>
      </c>
      <c r="DC188" s="397">
        <f t="shared" ca="1" si="402"/>
        <v>0</v>
      </c>
      <c r="DD188" s="397">
        <f t="shared" ca="1" si="403"/>
        <v>0</v>
      </c>
      <c r="DE188" s="397">
        <f t="shared" ca="1" si="404"/>
        <v>0</v>
      </c>
      <c r="DF188" s="397">
        <f t="shared" ca="1" si="405"/>
        <v>0</v>
      </c>
      <c r="DG188" s="397">
        <f t="shared" ca="1" si="406"/>
        <v>0</v>
      </c>
      <c r="DH188" s="397">
        <f t="shared" ca="1" si="407"/>
        <v>0</v>
      </c>
      <c r="DJ188" s="125" t="str">
        <f t="shared" ref="DJ188:DK188" si="455">DJ186</f>
        <v>OB</v>
      </c>
      <c r="DK188" s="125" t="str">
        <f t="shared" si="455"/>
        <v>OK</v>
      </c>
      <c r="DN188" s="84" t="s">
        <v>1225</v>
      </c>
      <c r="DR188" s="40" t="s">
        <v>1545</v>
      </c>
      <c r="DS188" s="11">
        <f t="shared" si="301"/>
        <v>1</v>
      </c>
      <c r="DT188" s="11">
        <f t="shared" si="302"/>
        <v>8</v>
      </c>
      <c r="DU188" s="41">
        <v>1</v>
      </c>
      <c r="DV188" s="40" t="s">
        <v>412</v>
      </c>
      <c r="DW188" s="11">
        <f t="shared" si="303"/>
        <v>2</v>
      </c>
      <c r="DX188" s="11">
        <f t="shared" si="304"/>
        <v>1001</v>
      </c>
      <c r="DY188" s="41">
        <v>2</v>
      </c>
    </row>
    <row r="189" spans="1:129" x14ac:dyDescent="0.25">
      <c r="A189" s="125">
        <v>186</v>
      </c>
      <c r="B189" s="125">
        <v>2</v>
      </c>
      <c r="C189" s="125">
        <v>7</v>
      </c>
      <c r="D189" s="125">
        <v>26</v>
      </c>
      <c r="E189" s="125" t="s">
        <v>1220</v>
      </c>
      <c r="F189" s="392" t="s">
        <v>1254</v>
      </c>
      <c r="G189" s="392" t="s">
        <v>1222</v>
      </c>
      <c r="H189" s="125" t="s">
        <v>1255</v>
      </c>
      <c r="I189" s="392" t="s">
        <v>1224</v>
      </c>
      <c r="K189" s="130">
        <v>68</v>
      </c>
      <c r="M189" s="397">
        <f t="shared" ca="1" si="308"/>
        <v>1</v>
      </c>
      <c r="N189" s="397" t="str">
        <f t="shared" ca="1" si="309"/>
        <v>1|8|5,2|1003|2</v>
      </c>
      <c r="O189" s="397">
        <f t="shared" ca="1" si="310"/>
        <v>0</v>
      </c>
      <c r="P189" s="397">
        <f t="shared" ca="1" si="311"/>
        <v>0</v>
      </c>
      <c r="Q189" s="397">
        <f t="shared" ca="1" si="312"/>
        <v>0</v>
      </c>
      <c r="R189" s="397">
        <f t="shared" ca="1" si="313"/>
        <v>0</v>
      </c>
      <c r="S189" s="397">
        <f t="shared" ca="1" si="314"/>
        <v>0</v>
      </c>
      <c r="T189" s="397">
        <f t="shared" ca="1" si="315"/>
        <v>0</v>
      </c>
      <c r="U189" s="397">
        <f t="shared" ca="1" si="316"/>
        <v>0</v>
      </c>
      <c r="V189" s="397">
        <f t="shared" ca="1" si="317"/>
        <v>0</v>
      </c>
      <c r="W189" s="397">
        <f t="shared" ca="1" si="318"/>
        <v>0</v>
      </c>
      <c r="X189" s="397">
        <f t="shared" ca="1" si="319"/>
        <v>0</v>
      </c>
      <c r="Y189" s="397">
        <f t="shared" ca="1" si="320"/>
        <v>0</v>
      </c>
      <c r="Z189" s="397">
        <f t="shared" ca="1" si="321"/>
        <v>0</v>
      </c>
      <c r="AA189" s="397">
        <f t="shared" ca="1" si="322"/>
        <v>0</v>
      </c>
      <c r="AB189" s="397">
        <f t="shared" ca="1" si="323"/>
        <v>0</v>
      </c>
      <c r="AC189" s="397">
        <f t="shared" ca="1" si="324"/>
        <v>0</v>
      </c>
      <c r="AD189" s="397">
        <f t="shared" ca="1" si="325"/>
        <v>0</v>
      </c>
      <c r="AE189" s="397">
        <f t="shared" ca="1" si="326"/>
        <v>0</v>
      </c>
      <c r="AF189" s="397">
        <f t="shared" ca="1" si="327"/>
        <v>0</v>
      </c>
      <c r="AG189" s="397">
        <f t="shared" ca="1" si="328"/>
        <v>0</v>
      </c>
      <c r="AH189" s="397">
        <f t="shared" ca="1" si="329"/>
        <v>0</v>
      </c>
      <c r="AI189" s="397">
        <f t="shared" ca="1" si="330"/>
        <v>0</v>
      </c>
      <c r="AJ189" s="397">
        <f t="shared" ca="1" si="331"/>
        <v>0</v>
      </c>
      <c r="AK189" s="397">
        <f t="shared" ca="1" si="332"/>
        <v>0</v>
      </c>
      <c r="AL189" s="397">
        <f t="shared" ca="1" si="333"/>
        <v>0</v>
      </c>
      <c r="AM189" s="397">
        <f t="shared" ca="1" si="334"/>
        <v>0</v>
      </c>
      <c r="AN189" s="397">
        <f t="shared" ca="1" si="335"/>
        <v>0</v>
      </c>
      <c r="AO189" s="397">
        <f t="shared" ca="1" si="336"/>
        <v>0</v>
      </c>
      <c r="AP189" s="397">
        <f t="shared" ca="1" si="337"/>
        <v>0</v>
      </c>
      <c r="AQ189" s="397">
        <f t="shared" ca="1" si="338"/>
        <v>0</v>
      </c>
      <c r="AR189" s="397">
        <f t="shared" ca="1" si="339"/>
        <v>0</v>
      </c>
      <c r="AS189" s="397">
        <f t="shared" ca="1" si="340"/>
        <v>0</v>
      </c>
      <c r="AT189" s="397">
        <f t="shared" ca="1" si="341"/>
        <v>0</v>
      </c>
      <c r="AU189" s="397">
        <f t="shared" ca="1" si="342"/>
        <v>0</v>
      </c>
      <c r="AV189" s="397">
        <f t="shared" ca="1" si="343"/>
        <v>0</v>
      </c>
      <c r="AW189" s="397">
        <f t="shared" ca="1" si="344"/>
        <v>0</v>
      </c>
      <c r="AX189" s="397">
        <f t="shared" ca="1" si="345"/>
        <v>0</v>
      </c>
      <c r="AY189" s="397">
        <f t="shared" ca="1" si="346"/>
        <v>0</v>
      </c>
      <c r="AZ189" s="397">
        <f t="shared" ca="1" si="347"/>
        <v>0</v>
      </c>
      <c r="BA189" s="397">
        <f t="shared" ca="1" si="348"/>
        <v>0</v>
      </c>
      <c r="BB189" s="397">
        <f t="shared" ca="1" si="349"/>
        <v>0</v>
      </c>
      <c r="BC189" s="397">
        <f t="shared" ca="1" si="350"/>
        <v>0</v>
      </c>
      <c r="BD189" s="397">
        <f t="shared" ca="1" si="351"/>
        <v>0</v>
      </c>
      <c r="BE189" s="397">
        <f t="shared" ca="1" si="352"/>
        <v>0</v>
      </c>
      <c r="BF189" s="397">
        <f t="shared" ca="1" si="353"/>
        <v>0</v>
      </c>
      <c r="BG189" s="397">
        <f t="shared" ca="1" si="354"/>
        <v>0</v>
      </c>
      <c r="BH189" s="397">
        <f t="shared" ca="1" si="355"/>
        <v>0</v>
      </c>
      <c r="BI189" s="397">
        <f t="shared" ca="1" si="356"/>
        <v>0</v>
      </c>
      <c r="BJ189" s="397">
        <f t="shared" ca="1" si="357"/>
        <v>0</v>
      </c>
      <c r="BK189" s="397">
        <f t="shared" ca="1" si="358"/>
        <v>0</v>
      </c>
      <c r="BL189" s="397">
        <f t="shared" ca="1" si="359"/>
        <v>0</v>
      </c>
      <c r="BM189" s="397">
        <f t="shared" ca="1" si="360"/>
        <v>0</v>
      </c>
      <c r="BN189" s="397">
        <f t="shared" ca="1" si="361"/>
        <v>0</v>
      </c>
      <c r="BO189" s="397">
        <f t="shared" ca="1" si="362"/>
        <v>0</v>
      </c>
      <c r="BP189" s="397">
        <f t="shared" ca="1" si="363"/>
        <v>0</v>
      </c>
      <c r="BQ189" s="397">
        <f t="shared" ca="1" si="364"/>
        <v>0</v>
      </c>
      <c r="BR189" s="397">
        <f t="shared" ca="1" si="365"/>
        <v>0</v>
      </c>
      <c r="BS189" s="397">
        <f t="shared" ca="1" si="366"/>
        <v>0</v>
      </c>
      <c r="BT189" s="397">
        <f t="shared" ca="1" si="367"/>
        <v>0</v>
      </c>
      <c r="BU189" s="397">
        <f t="shared" ca="1" si="368"/>
        <v>0</v>
      </c>
      <c r="BV189" s="397">
        <f t="shared" ca="1" si="369"/>
        <v>0</v>
      </c>
      <c r="BW189" s="397">
        <f t="shared" ca="1" si="370"/>
        <v>0</v>
      </c>
      <c r="BX189" s="397">
        <f t="shared" ca="1" si="371"/>
        <v>0</v>
      </c>
      <c r="BY189" s="397">
        <f t="shared" ca="1" si="372"/>
        <v>0</v>
      </c>
      <c r="BZ189" s="397">
        <f t="shared" ca="1" si="373"/>
        <v>0</v>
      </c>
      <c r="CA189" s="397">
        <f t="shared" ca="1" si="374"/>
        <v>0</v>
      </c>
      <c r="CB189" s="397">
        <f t="shared" ca="1" si="375"/>
        <v>0</v>
      </c>
      <c r="CC189" s="397">
        <f t="shared" ca="1" si="376"/>
        <v>0</v>
      </c>
      <c r="CD189" s="397">
        <f t="shared" ca="1" si="377"/>
        <v>0</v>
      </c>
      <c r="CE189" s="397">
        <f t="shared" ca="1" si="378"/>
        <v>0</v>
      </c>
      <c r="CF189" s="397">
        <f t="shared" ca="1" si="379"/>
        <v>0</v>
      </c>
      <c r="CG189" s="397">
        <f t="shared" ca="1" si="380"/>
        <v>0</v>
      </c>
      <c r="CH189" s="397">
        <f t="shared" ca="1" si="381"/>
        <v>0</v>
      </c>
      <c r="CI189" s="397">
        <f t="shared" ca="1" si="382"/>
        <v>0</v>
      </c>
      <c r="CJ189" s="397">
        <f t="shared" ca="1" si="383"/>
        <v>0</v>
      </c>
      <c r="CK189" s="397">
        <f t="shared" ca="1" si="384"/>
        <v>0</v>
      </c>
      <c r="CL189" s="397">
        <f t="shared" ca="1" si="385"/>
        <v>0</v>
      </c>
      <c r="CM189" s="397">
        <f t="shared" ca="1" si="386"/>
        <v>0</v>
      </c>
      <c r="CN189" s="397">
        <f t="shared" ca="1" si="387"/>
        <v>0</v>
      </c>
      <c r="CO189" s="397">
        <f t="shared" ca="1" si="388"/>
        <v>0</v>
      </c>
      <c r="CP189" s="397">
        <f t="shared" ca="1" si="389"/>
        <v>0</v>
      </c>
      <c r="CQ189" s="397">
        <f t="shared" ca="1" si="390"/>
        <v>0</v>
      </c>
      <c r="CR189" s="397">
        <f t="shared" ca="1" si="391"/>
        <v>0</v>
      </c>
      <c r="CS189" s="397">
        <f t="shared" ca="1" si="392"/>
        <v>0</v>
      </c>
      <c r="CT189" s="397">
        <f t="shared" ca="1" si="393"/>
        <v>0</v>
      </c>
      <c r="CU189" s="397">
        <f t="shared" ca="1" si="394"/>
        <v>0</v>
      </c>
      <c r="CV189" s="397">
        <f t="shared" ca="1" si="395"/>
        <v>0</v>
      </c>
      <c r="CW189" s="397">
        <f t="shared" ca="1" si="396"/>
        <v>0</v>
      </c>
      <c r="CX189" s="397">
        <f t="shared" ca="1" si="397"/>
        <v>0</v>
      </c>
      <c r="CY189" s="397">
        <f t="shared" ca="1" si="398"/>
        <v>0</v>
      </c>
      <c r="CZ189" s="397">
        <f t="shared" ca="1" si="399"/>
        <v>0</v>
      </c>
      <c r="DA189" s="397">
        <f t="shared" ca="1" si="400"/>
        <v>0</v>
      </c>
      <c r="DB189" s="397">
        <f t="shared" ca="1" si="401"/>
        <v>0</v>
      </c>
      <c r="DC189" s="397">
        <f t="shared" ca="1" si="402"/>
        <v>0</v>
      </c>
      <c r="DD189" s="397">
        <f t="shared" ca="1" si="403"/>
        <v>0</v>
      </c>
      <c r="DE189" s="397">
        <f t="shared" ca="1" si="404"/>
        <v>0</v>
      </c>
      <c r="DF189" s="397">
        <f t="shared" ca="1" si="405"/>
        <v>0</v>
      </c>
      <c r="DG189" s="397">
        <f t="shared" ca="1" si="406"/>
        <v>0</v>
      </c>
      <c r="DH189" s="397">
        <f t="shared" ca="1" si="407"/>
        <v>0</v>
      </c>
      <c r="DJ189" s="125" t="str">
        <f t="shared" ref="DJ189:DK189" si="456">DJ187</f>
        <v>OM</v>
      </c>
      <c r="DK189" s="125" t="str">
        <f t="shared" si="456"/>
        <v>OV</v>
      </c>
      <c r="DN189" s="84" t="s">
        <v>1225</v>
      </c>
      <c r="DR189" s="40" t="s">
        <v>1543</v>
      </c>
      <c r="DS189" s="11">
        <f t="shared" si="301"/>
        <v>1</v>
      </c>
      <c r="DT189" s="11">
        <f t="shared" si="302"/>
        <v>8</v>
      </c>
      <c r="DU189" s="41">
        <v>1</v>
      </c>
      <c r="DV189" s="40" t="s">
        <v>412</v>
      </c>
      <c r="DW189" s="11">
        <f t="shared" si="303"/>
        <v>2</v>
      </c>
      <c r="DX189" s="11">
        <f t="shared" si="304"/>
        <v>1001</v>
      </c>
      <c r="DY189" s="41">
        <v>2</v>
      </c>
    </row>
    <row r="190" spans="1:129" x14ac:dyDescent="0.25">
      <c r="A190" s="125">
        <v>187</v>
      </c>
      <c r="B190" s="125">
        <v>2</v>
      </c>
      <c r="C190" s="125">
        <v>7</v>
      </c>
      <c r="D190" s="125">
        <v>26</v>
      </c>
      <c r="E190" s="125" t="s">
        <v>1220</v>
      </c>
      <c r="F190" s="392" t="s">
        <v>1256</v>
      </c>
      <c r="G190" s="392" t="s">
        <v>1222</v>
      </c>
      <c r="H190" s="125" t="s">
        <v>1257</v>
      </c>
      <c r="I190" s="392" t="s">
        <v>1224</v>
      </c>
      <c r="K190" s="130">
        <v>77</v>
      </c>
      <c r="M190" s="397">
        <f t="shared" ca="1" si="308"/>
        <v>1</v>
      </c>
      <c r="N190" s="397" t="str">
        <f t="shared" ca="1" si="309"/>
        <v>1|8|5,2|1001|2</v>
      </c>
      <c r="O190" s="397">
        <f t="shared" ca="1" si="310"/>
        <v>0</v>
      </c>
      <c r="P190" s="397">
        <f t="shared" ca="1" si="311"/>
        <v>0</v>
      </c>
      <c r="Q190" s="397">
        <f t="shared" ca="1" si="312"/>
        <v>0</v>
      </c>
      <c r="R190" s="397">
        <f t="shared" ca="1" si="313"/>
        <v>0</v>
      </c>
      <c r="S190" s="397">
        <f t="shared" ca="1" si="314"/>
        <v>0</v>
      </c>
      <c r="T190" s="397">
        <f t="shared" ca="1" si="315"/>
        <v>0</v>
      </c>
      <c r="U190" s="397">
        <f t="shared" ca="1" si="316"/>
        <v>0</v>
      </c>
      <c r="V190" s="397">
        <f t="shared" ca="1" si="317"/>
        <v>0</v>
      </c>
      <c r="W190" s="397">
        <f t="shared" ca="1" si="318"/>
        <v>0</v>
      </c>
      <c r="X190" s="397">
        <f t="shared" ca="1" si="319"/>
        <v>0</v>
      </c>
      <c r="Y190" s="397">
        <f t="shared" ca="1" si="320"/>
        <v>0</v>
      </c>
      <c r="Z190" s="397">
        <f t="shared" ca="1" si="321"/>
        <v>0</v>
      </c>
      <c r="AA190" s="397">
        <f t="shared" ca="1" si="322"/>
        <v>0</v>
      </c>
      <c r="AB190" s="397">
        <f t="shared" ca="1" si="323"/>
        <v>0</v>
      </c>
      <c r="AC190" s="397">
        <f t="shared" ca="1" si="324"/>
        <v>0</v>
      </c>
      <c r="AD190" s="397">
        <f t="shared" ca="1" si="325"/>
        <v>0</v>
      </c>
      <c r="AE190" s="397">
        <f t="shared" ca="1" si="326"/>
        <v>0</v>
      </c>
      <c r="AF190" s="397">
        <f t="shared" ca="1" si="327"/>
        <v>0</v>
      </c>
      <c r="AG190" s="397">
        <f t="shared" ca="1" si="328"/>
        <v>0</v>
      </c>
      <c r="AH190" s="397">
        <f t="shared" ca="1" si="329"/>
        <v>0</v>
      </c>
      <c r="AI190" s="397">
        <f t="shared" ca="1" si="330"/>
        <v>0</v>
      </c>
      <c r="AJ190" s="397">
        <f t="shared" ca="1" si="331"/>
        <v>0</v>
      </c>
      <c r="AK190" s="397">
        <f t="shared" ca="1" si="332"/>
        <v>0</v>
      </c>
      <c r="AL190" s="397">
        <f t="shared" ca="1" si="333"/>
        <v>0</v>
      </c>
      <c r="AM190" s="397">
        <f t="shared" ca="1" si="334"/>
        <v>0</v>
      </c>
      <c r="AN190" s="397">
        <f t="shared" ca="1" si="335"/>
        <v>0</v>
      </c>
      <c r="AO190" s="397">
        <f t="shared" ca="1" si="336"/>
        <v>0</v>
      </c>
      <c r="AP190" s="397">
        <f t="shared" ca="1" si="337"/>
        <v>0</v>
      </c>
      <c r="AQ190" s="397">
        <f t="shared" ca="1" si="338"/>
        <v>0</v>
      </c>
      <c r="AR190" s="397">
        <f t="shared" ca="1" si="339"/>
        <v>0</v>
      </c>
      <c r="AS190" s="397">
        <f t="shared" ca="1" si="340"/>
        <v>0</v>
      </c>
      <c r="AT190" s="397">
        <f t="shared" ca="1" si="341"/>
        <v>0</v>
      </c>
      <c r="AU190" s="397">
        <f t="shared" ca="1" si="342"/>
        <v>0</v>
      </c>
      <c r="AV190" s="397">
        <f t="shared" ca="1" si="343"/>
        <v>0</v>
      </c>
      <c r="AW190" s="397">
        <f t="shared" ca="1" si="344"/>
        <v>0</v>
      </c>
      <c r="AX190" s="397">
        <f t="shared" ca="1" si="345"/>
        <v>0</v>
      </c>
      <c r="AY190" s="397">
        <f t="shared" ca="1" si="346"/>
        <v>0</v>
      </c>
      <c r="AZ190" s="397">
        <f t="shared" ca="1" si="347"/>
        <v>0</v>
      </c>
      <c r="BA190" s="397">
        <f t="shared" ca="1" si="348"/>
        <v>0</v>
      </c>
      <c r="BB190" s="397">
        <f t="shared" ca="1" si="349"/>
        <v>0</v>
      </c>
      <c r="BC190" s="397">
        <f t="shared" ca="1" si="350"/>
        <v>0</v>
      </c>
      <c r="BD190" s="397">
        <f t="shared" ca="1" si="351"/>
        <v>0</v>
      </c>
      <c r="BE190" s="397">
        <f t="shared" ca="1" si="352"/>
        <v>0</v>
      </c>
      <c r="BF190" s="397">
        <f t="shared" ca="1" si="353"/>
        <v>0</v>
      </c>
      <c r="BG190" s="397">
        <f t="shared" ca="1" si="354"/>
        <v>0</v>
      </c>
      <c r="BH190" s="397">
        <f t="shared" ca="1" si="355"/>
        <v>0</v>
      </c>
      <c r="BI190" s="397">
        <f t="shared" ca="1" si="356"/>
        <v>0</v>
      </c>
      <c r="BJ190" s="397">
        <f t="shared" ca="1" si="357"/>
        <v>0</v>
      </c>
      <c r="BK190" s="397">
        <f t="shared" ca="1" si="358"/>
        <v>0</v>
      </c>
      <c r="BL190" s="397">
        <f t="shared" ca="1" si="359"/>
        <v>0</v>
      </c>
      <c r="BM190" s="397">
        <f t="shared" ca="1" si="360"/>
        <v>0</v>
      </c>
      <c r="BN190" s="397">
        <f t="shared" ca="1" si="361"/>
        <v>0</v>
      </c>
      <c r="BO190" s="397">
        <f t="shared" ca="1" si="362"/>
        <v>0</v>
      </c>
      <c r="BP190" s="397">
        <f t="shared" ca="1" si="363"/>
        <v>0</v>
      </c>
      <c r="BQ190" s="397">
        <f t="shared" ca="1" si="364"/>
        <v>0</v>
      </c>
      <c r="BR190" s="397">
        <f t="shared" ca="1" si="365"/>
        <v>0</v>
      </c>
      <c r="BS190" s="397">
        <f t="shared" ca="1" si="366"/>
        <v>0</v>
      </c>
      <c r="BT190" s="397">
        <f t="shared" ca="1" si="367"/>
        <v>0</v>
      </c>
      <c r="BU190" s="397">
        <f t="shared" ca="1" si="368"/>
        <v>0</v>
      </c>
      <c r="BV190" s="397">
        <f t="shared" ca="1" si="369"/>
        <v>0</v>
      </c>
      <c r="BW190" s="397">
        <f t="shared" ca="1" si="370"/>
        <v>0</v>
      </c>
      <c r="BX190" s="397">
        <f t="shared" ca="1" si="371"/>
        <v>0</v>
      </c>
      <c r="BY190" s="397">
        <f t="shared" ca="1" si="372"/>
        <v>0</v>
      </c>
      <c r="BZ190" s="397">
        <f t="shared" ca="1" si="373"/>
        <v>0</v>
      </c>
      <c r="CA190" s="397">
        <f t="shared" ca="1" si="374"/>
        <v>0</v>
      </c>
      <c r="CB190" s="397">
        <f t="shared" ca="1" si="375"/>
        <v>0</v>
      </c>
      <c r="CC190" s="397">
        <f t="shared" ca="1" si="376"/>
        <v>0</v>
      </c>
      <c r="CD190" s="397">
        <f t="shared" ca="1" si="377"/>
        <v>0</v>
      </c>
      <c r="CE190" s="397">
        <f t="shared" ca="1" si="378"/>
        <v>0</v>
      </c>
      <c r="CF190" s="397">
        <f t="shared" ca="1" si="379"/>
        <v>0</v>
      </c>
      <c r="CG190" s="397">
        <f t="shared" ca="1" si="380"/>
        <v>0</v>
      </c>
      <c r="CH190" s="397">
        <f t="shared" ca="1" si="381"/>
        <v>0</v>
      </c>
      <c r="CI190" s="397">
        <f t="shared" ca="1" si="382"/>
        <v>0</v>
      </c>
      <c r="CJ190" s="397">
        <f t="shared" ca="1" si="383"/>
        <v>0</v>
      </c>
      <c r="CK190" s="397">
        <f t="shared" ca="1" si="384"/>
        <v>0</v>
      </c>
      <c r="CL190" s="397">
        <f t="shared" ca="1" si="385"/>
        <v>0</v>
      </c>
      <c r="CM190" s="397">
        <f t="shared" ca="1" si="386"/>
        <v>0</v>
      </c>
      <c r="CN190" s="397">
        <f t="shared" ca="1" si="387"/>
        <v>0</v>
      </c>
      <c r="CO190" s="397">
        <f t="shared" ca="1" si="388"/>
        <v>0</v>
      </c>
      <c r="CP190" s="397">
        <f t="shared" ca="1" si="389"/>
        <v>0</v>
      </c>
      <c r="CQ190" s="397">
        <f t="shared" ca="1" si="390"/>
        <v>0</v>
      </c>
      <c r="CR190" s="397">
        <f t="shared" ca="1" si="391"/>
        <v>0</v>
      </c>
      <c r="CS190" s="397">
        <f t="shared" ca="1" si="392"/>
        <v>0</v>
      </c>
      <c r="CT190" s="397">
        <f t="shared" ca="1" si="393"/>
        <v>0</v>
      </c>
      <c r="CU190" s="397">
        <f t="shared" ca="1" si="394"/>
        <v>0</v>
      </c>
      <c r="CV190" s="397">
        <f t="shared" ca="1" si="395"/>
        <v>0</v>
      </c>
      <c r="CW190" s="397">
        <f t="shared" ca="1" si="396"/>
        <v>0</v>
      </c>
      <c r="CX190" s="397">
        <f t="shared" ca="1" si="397"/>
        <v>0</v>
      </c>
      <c r="CY190" s="397">
        <f t="shared" ca="1" si="398"/>
        <v>0</v>
      </c>
      <c r="CZ190" s="397">
        <f t="shared" ca="1" si="399"/>
        <v>0</v>
      </c>
      <c r="DA190" s="397">
        <f t="shared" ca="1" si="400"/>
        <v>0</v>
      </c>
      <c r="DB190" s="397">
        <f t="shared" ca="1" si="401"/>
        <v>0</v>
      </c>
      <c r="DC190" s="397">
        <f t="shared" ca="1" si="402"/>
        <v>0</v>
      </c>
      <c r="DD190" s="397">
        <f t="shared" ca="1" si="403"/>
        <v>0</v>
      </c>
      <c r="DE190" s="397">
        <f t="shared" ca="1" si="404"/>
        <v>0</v>
      </c>
      <c r="DF190" s="397">
        <f t="shared" ca="1" si="405"/>
        <v>0</v>
      </c>
      <c r="DG190" s="397">
        <f t="shared" ca="1" si="406"/>
        <v>0</v>
      </c>
      <c r="DH190" s="397">
        <f t="shared" ca="1" si="407"/>
        <v>0</v>
      </c>
      <c r="DJ190" s="125" t="str">
        <f t="shared" ref="DJ190:DK190" si="457">DJ188</f>
        <v>OB</v>
      </c>
      <c r="DK190" s="125" t="str">
        <f t="shared" si="457"/>
        <v>OK</v>
      </c>
      <c r="DN190" s="84" t="s">
        <v>1225</v>
      </c>
      <c r="DR190" s="40" t="s">
        <v>1544</v>
      </c>
      <c r="DS190" s="11">
        <f t="shared" si="301"/>
        <v>1</v>
      </c>
      <c r="DT190" s="11">
        <f t="shared" si="302"/>
        <v>8</v>
      </c>
      <c r="DU190" s="41">
        <v>1</v>
      </c>
      <c r="DV190" s="40" t="s">
        <v>412</v>
      </c>
      <c r="DW190" s="11">
        <f t="shared" si="303"/>
        <v>2</v>
      </c>
      <c r="DX190" s="11">
        <f t="shared" si="304"/>
        <v>1001</v>
      </c>
      <c r="DY190" s="41">
        <v>2</v>
      </c>
    </row>
    <row r="191" spans="1:129" x14ac:dyDescent="0.25">
      <c r="A191" s="125">
        <v>188</v>
      </c>
      <c r="B191" s="125">
        <v>2</v>
      </c>
      <c r="C191" s="125">
        <v>7</v>
      </c>
      <c r="D191" s="125">
        <v>26</v>
      </c>
      <c r="E191" s="125" t="s">
        <v>1220</v>
      </c>
      <c r="F191" s="392" t="s">
        <v>1258</v>
      </c>
      <c r="G191" s="392" t="s">
        <v>1222</v>
      </c>
      <c r="H191" s="125" t="s">
        <v>1259</v>
      </c>
      <c r="I191" s="392" t="s">
        <v>1224</v>
      </c>
      <c r="K191" s="130">
        <v>74</v>
      </c>
      <c r="M191" s="397">
        <f t="shared" ca="1" si="308"/>
        <v>1</v>
      </c>
      <c r="N191" s="397" t="str">
        <f t="shared" ca="1" si="309"/>
        <v>1|8|5,2|1003|2</v>
      </c>
      <c r="O191" s="397">
        <f t="shared" ca="1" si="310"/>
        <v>0</v>
      </c>
      <c r="P191" s="397">
        <f t="shared" ca="1" si="311"/>
        <v>0</v>
      </c>
      <c r="Q191" s="397">
        <f t="shared" ca="1" si="312"/>
        <v>0</v>
      </c>
      <c r="R191" s="397">
        <f t="shared" ca="1" si="313"/>
        <v>0</v>
      </c>
      <c r="S191" s="397">
        <f t="shared" ca="1" si="314"/>
        <v>0</v>
      </c>
      <c r="T191" s="397">
        <f t="shared" ca="1" si="315"/>
        <v>0</v>
      </c>
      <c r="U191" s="397">
        <f t="shared" ca="1" si="316"/>
        <v>0</v>
      </c>
      <c r="V191" s="397">
        <f t="shared" ca="1" si="317"/>
        <v>0</v>
      </c>
      <c r="W191" s="397">
        <f t="shared" ca="1" si="318"/>
        <v>0</v>
      </c>
      <c r="X191" s="397">
        <f t="shared" ca="1" si="319"/>
        <v>0</v>
      </c>
      <c r="Y191" s="397">
        <f t="shared" ca="1" si="320"/>
        <v>0</v>
      </c>
      <c r="Z191" s="397">
        <f t="shared" ca="1" si="321"/>
        <v>0</v>
      </c>
      <c r="AA191" s="397">
        <f t="shared" ca="1" si="322"/>
        <v>0</v>
      </c>
      <c r="AB191" s="397">
        <f t="shared" ca="1" si="323"/>
        <v>0</v>
      </c>
      <c r="AC191" s="397">
        <f t="shared" ca="1" si="324"/>
        <v>0</v>
      </c>
      <c r="AD191" s="397">
        <f t="shared" ca="1" si="325"/>
        <v>0</v>
      </c>
      <c r="AE191" s="397">
        <f t="shared" ca="1" si="326"/>
        <v>0</v>
      </c>
      <c r="AF191" s="397">
        <f t="shared" ca="1" si="327"/>
        <v>0</v>
      </c>
      <c r="AG191" s="397">
        <f t="shared" ca="1" si="328"/>
        <v>0</v>
      </c>
      <c r="AH191" s="397">
        <f t="shared" ca="1" si="329"/>
        <v>0</v>
      </c>
      <c r="AI191" s="397">
        <f t="shared" ca="1" si="330"/>
        <v>0</v>
      </c>
      <c r="AJ191" s="397">
        <f t="shared" ca="1" si="331"/>
        <v>0</v>
      </c>
      <c r="AK191" s="397">
        <f t="shared" ca="1" si="332"/>
        <v>0</v>
      </c>
      <c r="AL191" s="397">
        <f t="shared" ca="1" si="333"/>
        <v>0</v>
      </c>
      <c r="AM191" s="397">
        <f t="shared" ca="1" si="334"/>
        <v>0</v>
      </c>
      <c r="AN191" s="397">
        <f t="shared" ca="1" si="335"/>
        <v>0</v>
      </c>
      <c r="AO191" s="397">
        <f t="shared" ca="1" si="336"/>
        <v>0</v>
      </c>
      <c r="AP191" s="397">
        <f t="shared" ca="1" si="337"/>
        <v>0</v>
      </c>
      <c r="AQ191" s="397">
        <f t="shared" ca="1" si="338"/>
        <v>0</v>
      </c>
      <c r="AR191" s="397">
        <f t="shared" ca="1" si="339"/>
        <v>0</v>
      </c>
      <c r="AS191" s="397">
        <f t="shared" ca="1" si="340"/>
        <v>0</v>
      </c>
      <c r="AT191" s="397">
        <f t="shared" ca="1" si="341"/>
        <v>0</v>
      </c>
      <c r="AU191" s="397">
        <f t="shared" ca="1" si="342"/>
        <v>0</v>
      </c>
      <c r="AV191" s="397">
        <f t="shared" ca="1" si="343"/>
        <v>0</v>
      </c>
      <c r="AW191" s="397">
        <f t="shared" ca="1" si="344"/>
        <v>0</v>
      </c>
      <c r="AX191" s="397">
        <f t="shared" ca="1" si="345"/>
        <v>0</v>
      </c>
      <c r="AY191" s="397">
        <f t="shared" ca="1" si="346"/>
        <v>0</v>
      </c>
      <c r="AZ191" s="397">
        <f t="shared" ca="1" si="347"/>
        <v>0</v>
      </c>
      <c r="BA191" s="397">
        <f t="shared" ca="1" si="348"/>
        <v>0</v>
      </c>
      <c r="BB191" s="397">
        <f t="shared" ca="1" si="349"/>
        <v>0</v>
      </c>
      <c r="BC191" s="397">
        <f t="shared" ca="1" si="350"/>
        <v>0</v>
      </c>
      <c r="BD191" s="397">
        <f t="shared" ca="1" si="351"/>
        <v>0</v>
      </c>
      <c r="BE191" s="397">
        <f t="shared" ca="1" si="352"/>
        <v>0</v>
      </c>
      <c r="BF191" s="397">
        <f t="shared" ca="1" si="353"/>
        <v>0</v>
      </c>
      <c r="BG191" s="397">
        <f t="shared" ca="1" si="354"/>
        <v>0</v>
      </c>
      <c r="BH191" s="397">
        <f t="shared" ca="1" si="355"/>
        <v>0</v>
      </c>
      <c r="BI191" s="397">
        <f t="shared" ca="1" si="356"/>
        <v>0</v>
      </c>
      <c r="BJ191" s="397">
        <f t="shared" ca="1" si="357"/>
        <v>0</v>
      </c>
      <c r="BK191" s="397">
        <f t="shared" ca="1" si="358"/>
        <v>0</v>
      </c>
      <c r="BL191" s="397">
        <f t="shared" ca="1" si="359"/>
        <v>0</v>
      </c>
      <c r="BM191" s="397">
        <f t="shared" ca="1" si="360"/>
        <v>0</v>
      </c>
      <c r="BN191" s="397">
        <f t="shared" ca="1" si="361"/>
        <v>0</v>
      </c>
      <c r="BO191" s="397">
        <f t="shared" ca="1" si="362"/>
        <v>0</v>
      </c>
      <c r="BP191" s="397">
        <f t="shared" ca="1" si="363"/>
        <v>0</v>
      </c>
      <c r="BQ191" s="397">
        <f t="shared" ca="1" si="364"/>
        <v>0</v>
      </c>
      <c r="BR191" s="397">
        <f t="shared" ca="1" si="365"/>
        <v>0</v>
      </c>
      <c r="BS191" s="397">
        <f t="shared" ca="1" si="366"/>
        <v>0</v>
      </c>
      <c r="BT191" s="397">
        <f t="shared" ca="1" si="367"/>
        <v>0</v>
      </c>
      <c r="BU191" s="397">
        <f t="shared" ca="1" si="368"/>
        <v>0</v>
      </c>
      <c r="BV191" s="397">
        <f t="shared" ca="1" si="369"/>
        <v>0</v>
      </c>
      <c r="BW191" s="397">
        <f t="shared" ca="1" si="370"/>
        <v>0</v>
      </c>
      <c r="BX191" s="397">
        <f t="shared" ca="1" si="371"/>
        <v>0</v>
      </c>
      <c r="BY191" s="397">
        <f t="shared" ca="1" si="372"/>
        <v>0</v>
      </c>
      <c r="BZ191" s="397">
        <f t="shared" ca="1" si="373"/>
        <v>0</v>
      </c>
      <c r="CA191" s="397">
        <f t="shared" ca="1" si="374"/>
        <v>0</v>
      </c>
      <c r="CB191" s="397">
        <f t="shared" ca="1" si="375"/>
        <v>0</v>
      </c>
      <c r="CC191" s="397">
        <f t="shared" ca="1" si="376"/>
        <v>0</v>
      </c>
      <c r="CD191" s="397">
        <f t="shared" ca="1" si="377"/>
        <v>0</v>
      </c>
      <c r="CE191" s="397">
        <f t="shared" ca="1" si="378"/>
        <v>0</v>
      </c>
      <c r="CF191" s="397">
        <f t="shared" ca="1" si="379"/>
        <v>0</v>
      </c>
      <c r="CG191" s="397">
        <f t="shared" ca="1" si="380"/>
        <v>0</v>
      </c>
      <c r="CH191" s="397">
        <f t="shared" ca="1" si="381"/>
        <v>0</v>
      </c>
      <c r="CI191" s="397">
        <f t="shared" ca="1" si="382"/>
        <v>0</v>
      </c>
      <c r="CJ191" s="397">
        <f t="shared" ca="1" si="383"/>
        <v>0</v>
      </c>
      <c r="CK191" s="397">
        <f t="shared" ca="1" si="384"/>
        <v>0</v>
      </c>
      <c r="CL191" s="397">
        <f t="shared" ca="1" si="385"/>
        <v>0</v>
      </c>
      <c r="CM191" s="397">
        <f t="shared" ca="1" si="386"/>
        <v>0</v>
      </c>
      <c r="CN191" s="397">
        <f t="shared" ca="1" si="387"/>
        <v>0</v>
      </c>
      <c r="CO191" s="397">
        <f t="shared" ca="1" si="388"/>
        <v>0</v>
      </c>
      <c r="CP191" s="397">
        <f t="shared" ca="1" si="389"/>
        <v>0</v>
      </c>
      <c r="CQ191" s="397">
        <f t="shared" ca="1" si="390"/>
        <v>0</v>
      </c>
      <c r="CR191" s="397">
        <f t="shared" ca="1" si="391"/>
        <v>0</v>
      </c>
      <c r="CS191" s="397">
        <f t="shared" ca="1" si="392"/>
        <v>0</v>
      </c>
      <c r="CT191" s="397">
        <f t="shared" ca="1" si="393"/>
        <v>0</v>
      </c>
      <c r="CU191" s="397">
        <f t="shared" ca="1" si="394"/>
        <v>0</v>
      </c>
      <c r="CV191" s="397">
        <f t="shared" ca="1" si="395"/>
        <v>0</v>
      </c>
      <c r="CW191" s="397">
        <f t="shared" ca="1" si="396"/>
        <v>0</v>
      </c>
      <c r="CX191" s="397">
        <f t="shared" ca="1" si="397"/>
        <v>0</v>
      </c>
      <c r="CY191" s="397">
        <f t="shared" ca="1" si="398"/>
        <v>0</v>
      </c>
      <c r="CZ191" s="397">
        <f t="shared" ca="1" si="399"/>
        <v>0</v>
      </c>
      <c r="DA191" s="397">
        <f t="shared" ca="1" si="400"/>
        <v>0</v>
      </c>
      <c r="DB191" s="397">
        <f t="shared" ca="1" si="401"/>
        <v>0</v>
      </c>
      <c r="DC191" s="397">
        <f t="shared" ca="1" si="402"/>
        <v>0</v>
      </c>
      <c r="DD191" s="397">
        <f t="shared" ca="1" si="403"/>
        <v>0</v>
      </c>
      <c r="DE191" s="397">
        <f t="shared" ca="1" si="404"/>
        <v>0</v>
      </c>
      <c r="DF191" s="397">
        <f t="shared" ca="1" si="405"/>
        <v>0</v>
      </c>
      <c r="DG191" s="397">
        <f t="shared" ca="1" si="406"/>
        <v>0</v>
      </c>
      <c r="DH191" s="397">
        <f t="shared" ca="1" si="407"/>
        <v>0</v>
      </c>
      <c r="DJ191" s="125" t="str">
        <f t="shared" ref="DJ191:DK191" si="458">DJ189</f>
        <v>OM</v>
      </c>
      <c r="DK191" s="125" t="str">
        <f t="shared" si="458"/>
        <v>OV</v>
      </c>
      <c r="DN191" s="84" t="s">
        <v>1225</v>
      </c>
      <c r="DR191" s="40" t="s">
        <v>1545</v>
      </c>
      <c r="DS191" s="11">
        <f t="shared" si="301"/>
        <v>1</v>
      </c>
      <c r="DT191" s="11">
        <f t="shared" si="302"/>
        <v>8</v>
      </c>
      <c r="DU191" s="41">
        <v>1</v>
      </c>
      <c r="DV191" s="40" t="s">
        <v>412</v>
      </c>
      <c r="DW191" s="11">
        <f t="shared" si="303"/>
        <v>2</v>
      </c>
      <c r="DX191" s="11">
        <f t="shared" si="304"/>
        <v>1001</v>
      </c>
      <c r="DY191" s="41">
        <v>2</v>
      </c>
    </row>
    <row r="192" spans="1:129" x14ac:dyDescent="0.35">
      <c r="A192" s="125">
        <v>189</v>
      </c>
      <c r="B192" s="125">
        <v>2</v>
      </c>
      <c r="C192" s="125">
        <v>7</v>
      </c>
      <c r="D192" s="125">
        <v>26</v>
      </c>
      <c r="E192" s="125" t="s">
        <v>1220</v>
      </c>
      <c r="F192" s="392" t="s">
        <v>1260</v>
      </c>
      <c r="G192" s="392" t="s">
        <v>1222</v>
      </c>
      <c r="H192" s="125" t="s">
        <v>1261</v>
      </c>
      <c r="I192" s="392" t="s">
        <v>1224</v>
      </c>
      <c r="K192" s="129">
        <v>78</v>
      </c>
      <c r="M192" s="397">
        <f t="shared" ca="1" si="308"/>
        <v>1</v>
      </c>
      <c r="N192" s="397" t="str">
        <f t="shared" ca="1" si="309"/>
        <v>1|8|5,2|1001|2</v>
      </c>
      <c r="O192" s="397">
        <f t="shared" ca="1" si="310"/>
        <v>0</v>
      </c>
      <c r="P192" s="397">
        <f t="shared" ca="1" si="311"/>
        <v>0</v>
      </c>
      <c r="Q192" s="397">
        <f t="shared" ca="1" si="312"/>
        <v>0</v>
      </c>
      <c r="R192" s="397">
        <f t="shared" ca="1" si="313"/>
        <v>0</v>
      </c>
      <c r="S192" s="397">
        <f t="shared" ca="1" si="314"/>
        <v>0</v>
      </c>
      <c r="T192" s="397">
        <f t="shared" ca="1" si="315"/>
        <v>0</v>
      </c>
      <c r="U192" s="397">
        <f t="shared" ca="1" si="316"/>
        <v>0</v>
      </c>
      <c r="V192" s="397">
        <f t="shared" ca="1" si="317"/>
        <v>0</v>
      </c>
      <c r="W192" s="397">
        <f t="shared" ca="1" si="318"/>
        <v>0</v>
      </c>
      <c r="X192" s="397">
        <f t="shared" ca="1" si="319"/>
        <v>0</v>
      </c>
      <c r="Y192" s="397">
        <f t="shared" ca="1" si="320"/>
        <v>0</v>
      </c>
      <c r="Z192" s="397">
        <f t="shared" ca="1" si="321"/>
        <v>0</v>
      </c>
      <c r="AA192" s="397">
        <f t="shared" ca="1" si="322"/>
        <v>0</v>
      </c>
      <c r="AB192" s="397">
        <f t="shared" ca="1" si="323"/>
        <v>0</v>
      </c>
      <c r="AC192" s="397">
        <f t="shared" ca="1" si="324"/>
        <v>0</v>
      </c>
      <c r="AD192" s="397">
        <f t="shared" ca="1" si="325"/>
        <v>0</v>
      </c>
      <c r="AE192" s="397">
        <f t="shared" ca="1" si="326"/>
        <v>0</v>
      </c>
      <c r="AF192" s="397">
        <f t="shared" ca="1" si="327"/>
        <v>0</v>
      </c>
      <c r="AG192" s="397">
        <f t="shared" ca="1" si="328"/>
        <v>0</v>
      </c>
      <c r="AH192" s="397">
        <f t="shared" ca="1" si="329"/>
        <v>0</v>
      </c>
      <c r="AI192" s="397">
        <f t="shared" ca="1" si="330"/>
        <v>0</v>
      </c>
      <c r="AJ192" s="397">
        <f t="shared" ca="1" si="331"/>
        <v>0</v>
      </c>
      <c r="AK192" s="397">
        <f t="shared" ca="1" si="332"/>
        <v>0</v>
      </c>
      <c r="AL192" s="397">
        <f t="shared" ca="1" si="333"/>
        <v>0</v>
      </c>
      <c r="AM192" s="397">
        <f t="shared" ca="1" si="334"/>
        <v>0</v>
      </c>
      <c r="AN192" s="397">
        <f t="shared" ca="1" si="335"/>
        <v>0</v>
      </c>
      <c r="AO192" s="397">
        <f t="shared" ca="1" si="336"/>
        <v>0</v>
      </c>
      <c r="AP192" s="397">
        <f t="shared" ca="1" si="337"/>
        <v>0</v>
      </c>
      <c r="AQ192" s="397">
        <f t="shared" ca="1" si="338"/>
        <v>0</v>
      </c>
      <c r="AR192" s="397">
        <f t="shared" ca="1" si="339"/>
        <v>0</v>
      </c>
      <c r="AS192" s="397">
        <f t="shared" ca="1" si="340"/>
        <v>0</v>
      </c>
      <c r="AT192" s="397">
        <f t="shared" ca="1" si="341"/>
        <v>0</v>
      </c>
      <c r="AU192" s="397">
        <f t="shared" ca="1" si="342"/>
        <v>0</v>
      </c>
      <c r="AV192" s="397">
        <f t="shared" ca="1" si="343"/>
        <v>0</v>
      </c>
      <c r="AW192" s="397">
        <f t="shared" ca="1" si="344"/>
        <v>0</v>
      </c>
      <c r="AX192" s="397">
        <f t="shared" ca="1" si="345"/>
        <v>0</v>
      </c>
      <c r="AY192" s="397">
        <f t="shared" ca="1" si="346"/>
        <v>0</v>
      </c>
      <c r="AZ192" s="397">
        <f t="shared" ca="1" si="347"/>
        <v>0</v>
      </c>
      <c r="BA192" s="397">
        <f t="shared" ca="1" si="348"/>
        <v>0</v>
      </c>
      <c r="BB192" s="397">
        <f t="shared" ca="1" si="349"/>
        <v>0</v>
      </c>
      <c r="BC192" s="397">
        <f t="shared" ca="1" si="350"/>
        <v>0</v>
      </c>
      <c r="BD192" s="397">
        <f t="shared" ca="1" si="351"/>
        <v>0</v>
      </c>
      <c r="BE192" s="397">
        <f t="shared" ca="1" si="352"/>
        <v>0</v>
      </c>
      <c r="BF192" s="397">
        <f t="shared" ca="1" si="353"/>
        <v>0</v>
      </c>
      <c r="BG192" s="397">
        <f t="shared" ca="1" si="354"/>
        <v>0</v>
      </c>
      <c r="BH192" s="397">
        <f t="shared" ca="1" si="355"/>
        <v>0</v>
      </c>
      <c r="BI192" s="397">
        <f t="shared" ca="1" si="356"/>
        <v>0</v>
      </c>
      <c r="BJ192" s="397">
        <f t="shared" ca="1" si="357"/>
        <v>0</v>
      </c>
      <c r="BK192" s="397">
        <f t="shared" ca="1" si="358"/>
        <v>0</v>
      </c>
      <c r="BL192" s="397">
        <f t="shared" ca="1" si="359"/>
        <v>0</v>
      </c>
      <c r="BM192" s="397">
        <f t="shared" ca="1" si="360"/>
        <v>0</v>
      </c>
      <c r="BN192" s="397">
        <f t="shared" ca="1" si="361"/>
        <v>0</v>
      </c>
      <c r="BO192" s="397">
        <f t="shared" ca="1" si="362"/>
        <v>0</v>
      </c>
      <c r="BP192" s="397">
        <f t="shared" ca="1" si="363"/>
        <v>0</v>
      </c>
      <c r="BQ192" s="397">
        <f t="shared" ca="1" si="364"/>
        <v>0</v>
      </c>
      <c r="BR192" s="397">
        <f t="shared" ca="1" si="365"/>
        <v>0</v>
      </c>
      <c r="BS192" s="397">
        <f t="shared" ca="1" si="366"/>
        <v>0</v>
      </c>
      <c r="BT192" s="397">
        <f t="shared" ca="1" si="367"/>
        <v>0</v>
      </c>
      <c r="BU192" s="397">
        <f t="shared" ca="1" si="368"/>
        <v>0</v>
      </c>
      <c r="BV192" s="397">
        <f t="shared" ca="1" si="369"/>
        <v>0</v>
      </c>
      <c r="BW192" s="397">
        <f t="shared" ca="1" si="370"/>
        <v>0</v>
      </c>
      <c r="BX192" s="397">
        <f t="shared" ca="1" si="371"/>
        <v>0</v>
      </c>
      <c r="BY192" s="397">
        <f t="shared" ca="1" si="372"/>
        <v>0</v>
      </c>
      <c r="BZ192" s="397">
        <f t="shared" ca="1" si="373"/>
        <v>0</v>
      </c>
      <c r="CA192" s="397">
        <f t="shared" ca="1" si="374"/>
        <v>0</v>
      </c>
      <c r="CB192" s="397">
        <f t="shared" ca="1" si="375"/>
        <v>0</v>
      </c>
      <c r="CC192" s="397">
        <f t="shared" ca="1" si="376"/>
        <v>0</v>
      </c>
      <c r="CD192" s="397">
        <f t="shared" ca="1" si="377"/>
        <v>0</v>
      </c>
      <c r="CE192" s="397">
        <f t="shared" ca="1" si="378"/>
        <v>0</v>
      </c>
      <c r="CF192" s="397">
        <f t="shared" ca="1" si="379"/>
        <v>0</v>
      </c>
      <c r="CG192" s="397">
        <f t="shared" ca="1" si="380"/>
        <v>0</v>
      </c>
      <c r="CH192" s="397">
        <f t="shared" ca="1" si="381"/>
        <v>0</v>
      </c>
      <c r="CI192" s="397">
        <f t="shared" ca="1" si="382"/>
        <v>0</v>
      </c>
      <c r="CJ192" s="397">
        <f t="shared" ca="1" si="383"/>
        <v>0</v>
      </c>
      <c r="CK192" s="397">
        <f t="shared" ca="1" si="384"/>
        <v>0</v>
      </c>
      <c r="CL192" s="397">
        <f t="shared" ca="1" si="385"/>
        <v>0</v>
      </c>
      <c r="CM192" s="397">
        <f t="shared" ca="1" si="386"/>
        <v>0</v>
      </c>
      <c r="CN192" s="397">
        <f t="shared" ca="1" si="387"/>
        <v>0</v>
      </c>
      <c r="CO192" s="397">
        <f t="shared" ca="1" si="388"/>
        <v>0</v>
      </c>
      <c r="CP192" s="397">
        <f t="shared" ca="1" si="389"/>
        <v>0</v>
      </c>
      <c r="CQ192" s="397">
        <f t="shared" ca="1" si="390"/>
        <v>0</v>
      </c>
      <c r="CR192" s="397">
        <f t="shared" ca="1" si="391"/>
        <v>0</v>
      </c>
      <c r="CS192" s="397">
        <f t="shared" ca="1" si="392"/>
        <v>0</v>
      </c>
      <c r="CT192" s="397">
        <f t="shared" ca="1" si="393"/>
        <v>0</v>
      </c>
      <c r="CU192" s="397">
        <f t="shared" ca="1" si="394"/>
        <v>0</v>
      </c>
      <c r="CV192" s="397">
        <f t="shared" ca="1" si="395"/>
        <v>0</v>
      </c>
      <c r="CW192" s="397">
        <f t="shared" ca="1" si="396"/>
        <v>0</v>
      </c>
      <c r="CX192" s="397">
        <f t="shared" ca="1" si="397"/>
        <v>0</v>
      </c>
      <c r="CY192" s="397">
        <f t="shared" ca="1" si="398"/>
        <v>0</v>
      </c>
      <c r="CZ192" s="397">
        <f t="shared" ca="1" si="399"/>
        <v>0</v>
      </c>
      <c r="DA192" s="397">
        <f t="shared" ca="1" si="400"/>
        <v>0</v>
      </c>
      <c r="DB192" s="397">
        <f t="shared" ca="1" si="401"/>
        <v>0</v>
      </c>
      <c r="DC192" s="397">
        <f t="shared" ca="1" si="402"/>
        <v>0</v>
      </c>
      <c r="DD192" s="397">
        <f t="shared" ca="1" si="403"/>
        <v>0</v>
      </c>
      <c r="DE192" s="397">
        <f t="shared" ca="1" si="404"/>
        <v>0</v>
      </c>
      <c r="DF192" s="397">
        <f t="shared" ca="1" si="405"/>
        <v>0</v>
      </c>
      <c r="DG192" s="397">
        <f t="shared" ca="1" si="406"/>
        <v>0</v>
      </c>
      <c r="DH192" s="397">
        <f t="shared" ca="1" si="407"/>
        <v>0</v>
      </c>
      <c r="DJ192" s="125" t="str">
        <f t="shared" ref="DJ192:DK192" si="459">DJ190</f>
        <v>OB</v>
      </c>
      <c r="DK192" s="125" t="str">
        <f t="shared" si="459"/>
        <v>OK</v>
      </c>
      <c r="DN192" s="84" t="s">
        <v>1225</v>
      </c>
      <c r="DR192" s="40" t="s">
        <v>1543</v>
      </c>
      <c r="DS192" s="11">
        <f t="shared" si="301"/>
        <v>1</v>
      </c>
      <c r="DT192" s="11">
        <f t="shared" si="302"/>
        <v>8</v>
      </c>
      <c r="DU192" s="41">
        <v>1</v>
      </c>
      <c r="DV192" s="40" t="s">
        <v>412</v>
      </c>
      <c r="DW192" s="11">
        <f t="shared" si="303"/>
        <v>2</v>
      </c>
      <c r="DX192" s="11">
        <f t="shared" si="304"/>
        <v>1001</v>
      </c>
      <c r="DY192" s="41">
        <v>2</v>
      </c>
    </row>
    <row r="193" spans="1:129" x14ac:dyDescent="0.35">
      <c r="A193" s="125">
        <v>190</v>
      </c>
      <c r="B193" s="125">
        <v>2</v>
      </c>
      <c r="C193" s="125">
        <v>7</v>
      </c>
      <c r="D193" s="125">
        <v>26</v>
      </c>
      <c r="E193" s="125" t="s">
        <v>1220</v>
      </c>
      <c r="F193" s="392" t="s">
        <v>1262</v>
      </c>
      <c r="G193" s="392" t="s">
        <v>1222</v>
      </c>
      <c r="H193" s="125" t="s">
        <v>1263</v>
      </c>
      <c r="I193" s="392" t="s">
        <v>1224</v>
      </c>
      <c r="K193" s="129">
        <v>79</v>
      </c>
      <c r="M193" s="397">
        <f t="shared" ca="1" si="308"/>
        <v>1</v>
      </c>
      <c r="N193" s="397" t="str">
        <f t="shared" ca="1" si="309"/>
        <v>1|8|5,2|1003|2</v>
      </c>
      <c r="O193" s="397">
        <f t="shared" ca="1" si="310"/>
        <v>0</v>
      </c>
      <c r="P193" s="397">
        <f t="shared" ca="1" si="311"/>
        <v>0</v>
      </c>
      <c r="Q193" s="397">
        <f t="shared" ca="1" si="312"/>
        <v>0</v>
      </c>
      <c r="R193" s="397">
        <f t="shared" ca="1" si="313"/>
        <v>0</v>
      </c>
      <c r="S193" s="397">
        <f t="shared" ca="1" si="314"/>
        <v>0</v>
      </c>
      <c r="T193" s="397">
        <f t="shared" ca="1" si="315"/>
        <v>0</v>
      </c>
      <c r="U193" s="397">
        <f t="shared" ca="1" si="316"/>
        <v>0</v>
      </c>
      <c r="V193" s="397">
        <f t="shared" ca="1" si="317"/>
        <v>0</v>
      </c>
      <c r="W193" s="397">
        <f t="shared" ca="1" si="318"/>
        <v>0</v>
      </c>
      <c r="X193" s="397">
        <f t="shared" ca="1" si="319"/>
        <v>0</v>
      </c>
      <c r="Y193" s="397">
        <f t="shared" ca="1" si="320"/>
        <v>0</v>
      </c>
      <c r="Z193" s="397">
        <f t="shared" ca="1" si="321"/>
        <v>0</v>
      </c>
      <c r="AA193" s="397">
        <f t="shared" ca="1" si="322"/>
        <v>0</v>
      </c>
      <c r="AB193" s="397">
        <f t="shared" ca="1" si="323"/>
        <v>0</v>
      </c>
      <c r="AC193" s="397">
        <f t="shared" ca="1" si="324"/>
        <v>0</v>
      </c>
      <c r="AD193" s="397">
        <f t="shared" ca="1" si="325"/>
        <v>0</v>
      </c>
      <c r="AE193" s="397">
        <f t="shared" ca="1" si="326"/>
        <v>0</v>
      </c>
      <c r="AF193" s="397">
        <f t="shared" ca="1" si="327"/>
        <v>0</v>
      </c>
      <c r="AG193" s="397">
        <f t="shared" ca="1" si="328"/>
        <v>0</v>
      </c>
      <c r="AH193" s="397">
        <f t="shared" ca="1" si="329"/>
        <v>0</v>
      </c>
      <c r="AI193" s="397">
        <f t="shared" ca="1" si="330"/>
        <v>0</v>
      </c>
      <c r="AJ193" s="397">
        <f t="shared" ca="1" si="331"/>
        <v>0</v>
      </c>
      <c r="AK193" s="397">
        <f t="shared" ca="1" si="332"/>
        <v>0</v>
      </c>
      <c r="AL193" s="397">
        <f t="shared" ca="1" si="333"/>
        <v>0</v>
      </c>
      <c r="AM193" s="397">
        <f t="shared" ca="1" si="334"/>
        <v>0</v>
      </c>
      <c r="AN193" s="397">
        <f t="shared" ca="1" si="335"/>
        <v>0</v>
      </c>
      <c r="AO193" s="397">
        <f t="shared" ca="1" si="336"/>
        <v>0</v>
      </c>
      <c r="AP193" s="397">
        <f t="shared" ca="1" si="337"/>
        <v>0</v>
      </c>
      <c r="AQ193" s="397">
        <f t="shared" ca="1" si="338"/>
        <v>0</v>
      </c>
      <c r="AR193" s="397">
        <f t="shared" ca="1" si="339"/>
        <v>0</v>
      </c>
      <c r="AS193" s="397">
        <f t="shared" ca="1" si="340"/>
        <v>0</v>
      </c>
      <c r="AT193" s="397">
        <f t="shared" ca="1" si="341"/>
        <v>0</v>
      </c>
      <c r="AU193" s="397">
        <f t="shared" ca="1" si="342"/>
        <v>0</v>
      </c>
      <c r="AV193" s="397">
        <f t="shared" ca="1" si="343"/>
        <v>0</v>
      </c>
      <c r="AW193" s="397">
        <f t="shared" ca="1" si="344"/>
        <v>0</v>
      </c>
      <c r="AX193" s="397">
        <f t="shared" ca="1" si="345"/>
        <v>0</v>
      </c>
      <c r="AY193" s="397">
        <f t="shared" ca="1" si="346"/>
        <v>0</v>
      </c>
      <c r="AZ193" s="397">
        <f t="shared" ca="1" si="347"/>
        <v>0</v>
      </c>
      <c r="BA193" s="397">
        <f t="shared" ca="1" si="348"/>
        <v>0</v>
      </c>
      <c r="BB193" s="397">
        <f t="shared" ca="1" si="349"/>
        <v>0</v>
      </c>
      <c r="BC193" s="397">
        <f t="shared" ca="1" si="350"/>
        <v>0</v>
      </c>
      <c r="BD193" s="397">
        <f t="shared" ca="1" si="351"/>
        <v>0</v>
      </c>
      <c r="BE193" s="397">
        <f t="shared" ca="1" si="352"/>
        <v>0</v>
      </c>
      <c r="BF193" s="397">
        <f t="shared" ca="1" si="353"/>
        <v>0</v>
      </c>
      <c r="BG193" s="397">
        <f t="shared" ca="1" si="354"/>
        <v>0</v>
      </c>
      <c r="BH193" s="397">
        <f t="shared" ca="1" si="355"/>
        <v>0</v>
      </c>
      <c r="BI193" s="397">
        <f t="shared" ca="1" si="356"/>
        <v>0</v>
      </c>
      <c r="BJ193" s="397">
        <f t="shared" ca="1" si="357"/>
        <v>0</v>
      </c>
      <c r="BK193" s="397">
        <f t="shared" ca="1" si="358"/>
        <v>0</v>
      </c>
      <c r="BL193" s="397">
        <f t="shared" ca="1" si="359"/>
        <v>0</v>
      </c>
      <c r="BM193" s="397">
        <f t="shared" ca="1" si="360"/>
        <v>0</v>
      </c>
      <c r="BN193" s="397">
        <f t="shared" ca="1" si="361"/>
        <v>0</v>
      </c>
      <c r="BO193" s="397">
        <f t="shared" ca="1" si="362"/>
        <v>0</v>
      </c>
      <c r="BP193" s="397">
        <f t="shared" ca="1" si="363"/>
        <v>0</v>
      </c>
      <c r="BQ193" s="397">
        <f t="shared" ca="1" si="364"/>
        <v>0</v>
      </c>
      <c r="BR193" s="397">
        <f t="shared" ca="1" si="365"/>
        <v>0</v>
      </c>
      <c r="BS193" s="397">
        <f t="shared" ca="1" si="366"/>
        <v>0</v>
      </c>
      <c r="BT193" s="397">
        <f t="shared" ca="1" si="367"/>
        <v>0</v>
      </c>
      <c r="BU193" s="397">
        <f t="shared" ca="1" si="368"/>
        <v>0</v>
      </c>
      <c r="BV193" s="397">
        <f t="shared" ca="1" si="369"/>
        <v>0</v>
      </c>
      <c r="BW193" s="397">
        <f t="shared" ca="1" si="370"/>
        <v>0</v>
      </c>
      <c r="BX193" s="397">
        <f t="shared" ca="1" si="371"/>
        <v>0</v>
      </c>
      <c r="BY193" s="397">
        <f t="shared" ca="1" si="372"/>
        <v>0</v>
      </c>
      <c r="BZ193" s="397">
        <f t="shared" ca="1" si="373"/>
        <v>0</v>
      </c>
      <c r="CA193" s="397">
        <f t="shared" ca="1" si="374"/>
        <v>0</v>
      </c>
      <c r="CB193" s="397">
        <f t="shared" ca="1" si="375"/>
        <v>0</v>
      </c>
      <c r="CC193" s="397">
        <f t="shared" ca="1" si="376"/>
        <v>0</v>
      </c>
      <c r="CD193" s="397">
        <f t="shared" ca="1" si="377"/>
        <v>0</v>
      </c>
      <c r="CE193" s="397">
        <f t="shared" ca="1" si="378"/>
        <v>0</v>
      </c>
      <c r="CF193" s="397">
        <f t="shared" ca="1" si="379"/>
        <v>0</v>
      </c>
      <c r="CG193" s="397">
        <f t="shared" ca="1" si="380"/>
        <v>0</v>
      </c>
      <c r="CH193" s="397">
        <f t="shared" ca="1" si="381"/>
        <v>0</v>
      </c>
      <c r="CI193" s="397">
        <f t="shared" ca="1" si="382"/>
        <v>0</v>
      </c>
      <c r="CJ193" s="397">
        <f t="shared" ca="1" si="383"/>
        <v>0</v>
      </c>
      <c r="CK193" s="397">
        <f t="shared" ca="1" si="384"/>
        <v>0</v>
      </c>
      <c r="CL193" s="397">
        <f t="shared" ca="1" si="385"/>
        <v>0</v>
      </c>
      <c r="CM193" s="397">
        <f t="shared" ca="1" si="386"/>
        <v>0</v>
      </c>
      <c r="CN193" s="397">
        <f t="shared" ca="1" si="387"/>
        <v>0</v>
      </c>
      <c r="CO193" s="397">
        <f t="shared" ca="1" si="388"/>
        <v>0</v>
      </c>
      <c r="CP193" s="397">
        <f t="shared" ca="1" si="389"/>
        <v>0</v>
      </c>
      <c r="CQ193" s="397">
        <f t="shared" ca="1" si="390"/>
        <v>0</v>
      </c>
      <c r="CR193" s="397">
        <f t="shared" ca="1" si="391"/>
        <v>0</v>
      </c>
      <c r="CS193" s="397">
        <f t="shared" ca="1" si="392"/>
        <v>0</v>
      </c>
      <c r="CT193" s="397">
        <f t="shared" ca="1" si="393"/>
        <v>0</v>
      </c>
      <c r="CU193" s="397">
        <f t="shared" ca="1" si="394"/>
        <v>0</v>
      </c>
      <c r="CV193" s="397">
        <f t="shared" ca="1" si="395"/>
        <v>0</v>
      </c>
      <c r="CW193" s="397">
        <f t="shared" ca="1" si="396"/>
        <v>0</v>
      </c>
      <c r="CX193" s="397">
        <f t="shared" ca="1" si="397"/>
        <v>0</v>
      </c>
      <c r="CY193" s="397">
        <f t="shared" ca="1" si="398"/>
        <v>0</v>
      </c>
      <c r="CZ193" s="397">
        <f t="shared" ca="1" si="399"/>
        <v>0</v>
      </c>
      <c r="DA193" s="397">
        <f t="shared" ca="1" si="400"/>
        <v>0</v>
      </c>
      <c r="DB193" s="397">
        <f t="shared" ca="1" si="401"/>
        <v>0</v>
      </c>
      <c r="DC193" s="397">
        <f t="shared" ca="1" si="402"/>
        <v>0</v>
      </c>
      <c r="DD193" s="397">
        <f t="shared" ca="1" si="403"/>
        <v>0</v>
      </c>
      <c r="DE193" s="397">
        <f t="shared" ca="1" si="404"/>
        <v>0</v>
      </c>
      <c r="DF193" s="397">
        <f t="shared" ca="1" si="405"/>
        <v>0</v>
      </c>
      <c r="DG193" s="397">
        <f t="shared" ca="1" si="406"/>
        <v>0</v>
      </c>
      <c r="DH193" s="397">
        <f t="shared" ca="1" si="407"/>
        <v>0</v>
      </c>
      <c r="DJ193" s="125" t="str">
        <f t="shared" ref="DJ193:DK193" si="460">DJ191</f>
        <v>OM</v>
      </c>
      <c r="DK193" s="125" t="str">
        <f t="shared" si="460"/>
        <v>OV</v>
      </c>
      <c r="DN193" s="84" t="s">
        <v>1225</v>
      </c>
      <c r="DR193" s="40" t="s">
        <v>1544</v>
      </c>
      <c r="DS193" s="11">
        <f t="shared" si="301"/>
        <v>1</v>
      </c>
      <c r="DT193" s="11">
        <f t="shared" si="302"/>
        <v>8</v>
      </c>
      <c r="DU193" s="41">
        <v>1</v>
      </c>
      <c r="DV193" s="40" t="s">
        <v>412</v>
      </c>
      <c r="DW193" s="11">
        <f t="shared" si="303"/>
        <v>2</v>
      </c>
      <c r="DX193" s="11">
        <f t="shared" si="304"/>
        <v>1001</v>
      </c>
      <c r="DY193" s="41">
        <v>2</v>
      </c>
    </row>
    <row r="194" spans="1:129" x14ac:dyDescent="0.35">
      <c r="A194" s="125">
        <v>191</v>
      </c>
      <c r="B194" s="125">
        <v>2</v>
      </c>
      <c r="C194" s="125">
        <v>7</v>
      </c>
      <c r="D194" s="125">
        <v>26</v>
      </c>
      <c r="E194" s="125" t="s">
        <v>1220</v>
      </c>
      <c r="F194" s="392" t="s">
        <v>1264</v>
      </c>
      <c r="G194" s="392" t="s">
        <v>1222</v>
      </c>
      <c r="H194" s="125" t="s">
        <v>1265</v>
      </c>
      <c r="I194" s="392" t="s">
        <v>1224</v>
      </c>
      <c r="K194" s="129">
        <v>80</v>
      </c>
      <c r="M194" s="397">
        <f t="shared" ca="1" si="308"/>
        <v>1</v>
      </c>
      <c r="N194" s="397" t="str">
        <f t="shared" ca="1" si="309"/>
        <v>1|8|5,2|1001|2</v>
      </c>
      <c r="O194" s="397">
        <f t="shared" ca="1" si="310"/>
        <v>0</v>
      </c>
      <c r="P194" s="397">
        <f t="shared" ca="1" si="311"/>
        <v>0</v>
      </c>
      <c r="Q194" s="397">
        <f t="shared" ca="1" si="312"/>
        <v>0</v>
      </c>
      <c r="R194" s="397">
        <f t="shared" ca="1" si="313"/>
        <v>0</v>
      </c>
      <c r="S194" s="397">
        <f t="shared" ca="1" si="314"/>
        <v>0</v>
      </c>
      <c r="T194" s="397">
        <f t="shared" ca="1" si="315"/>
        <v>0</v>
      </c>
      <c r="U194" s="397">
        <f t="shared" ca="1" si="316"/>
        <v>0</v>
      </c>
      <c r="V194" s="397">
        <f t="shared" ca="1" si="317"/>
        <v>0</v>
      </c>
      <c r="W194" s="397">
        <f t="shared" ca="1" si="318"/>
        <v>0</v>
      </c>
      <c r="X194" s="397">
        <f t="shared" ca="1" si="319"/>
        <v>0</v>
      </c>
      <c r="Y194" s="397">
        <f t="shared" ca="1" si="320"/>
        <v>0</v>
      </c>
      <c r="Z194" s="397">
        <f t="shared" ca="1" si="321"/>
        <v>0</v>
      </c>
      <c r="AA194" s="397">
        <f t="shared" ca="1" si="322"/>
        <v>0</v>
      </c>
      <c r="AB194" s="397">
        <f t="shared" ca="1" si="323"/>
        <v>0</v>
      </c>
      <c r="AC194" s="397">
        <f t="shared" ca="1" si="324"/>
        <v>0</v>
      </c>
      <c r="AD194" s="397">
        <f t="shared" ca="1" si="325"/>
        <v>0</v>
      </c>
      <c r="AE194" s="397">
        <f t="shared" ca="1" si="326"/>
        <v>0</v>
      </c>
      <c r="AF194" s="397">
        <f t="shared" ca="1" si="327"/>
        <v>0</v>
      </c>
      <c r="AG194" s="397">
        <f t="shared" ca="1" si="328"/>
        <v>0</v>
      </c>
      <c r="AH194" s="397">
        <f t="shared" ca="1" si="329"/>
        <v>0</v>
      </c>
      <c r="AI194" s="397">
        <f t="shared" ca="1" si="330"/>
        <v>0</v>
      </c>
      <c r="AJ194" s="397">
        <f t="shared" ca="1" si="331"/>
        <v>0</v>
      </c>
      <c r="AK194" s="397">
        <f t="shared" ca="1" si="332"/>
        <v>0</v>
      </c>
      <c r="AL194" s="397">
        <f t="shared" ca="1" si="333"/>
        <v>0</v>
      </c>
      <c r="AM194" s="397">
        <f t="shared" ca="1" si="334"/>
        <v>0</v>
      </c>
      <c r="AN194" s="397">
        <f t="shared" ca="1" si="335"/>
        <v>0</v>
      </c>
      <c r="AO194" s="397">
        <f t="shared" ca="1" si="336"/>
        <v>0</v>
      </c>
      <c r="AP194" s="397">
        <f t="shared" ca="1" si="337"/>
        <v>0</v>
      </c>
      <c r="AQ194" s="397">
        <f t="shared" ca="1" si="338"/>
        <v>0</v>
      </c>
      <c r="AR194" s="397">
        <f t="shared" ca="1" si="339"/>
        <v>0</v>
      </c>
      <c r="AS194" s="397">
        <f t="shared" ca="1" si="340"/>
        <v>0</v>
      </c>
      <c r="AT194" s="397">
        <f t="shared" ca="1" si="341"/>
        <v>0</v>
      </c>
      <c r="AU194" s="397">
        <f t="shared" ca="1" si="342"/>
        <v>0</v>
      </c>
      <c r="AV194" s="397">
        <f t="shared" ca="1" si="343"/>
        <v>0</v>
      </c>
      <c r="AW194" s="397">
        <f t="shared" ca="1" si="344"/>
        <v>0</v>
      </c>
      <c r="AX194" s="397">
        <f t="shared" ca="1" si="345"/>
        <v>0</v>
      </c>
      <c r="AY194" s="397">
        <f t="shared" ca="1" si="346"/>
        <v>0</v>
      </c>
      <c r="AZ194" s="397">
        <f t="shared" ca="1" si="347"/>
        <v>0</v>
      </c>
      <c r="BA194" s="397">
        <f t="shared" ca="1" si="348"/>
        <v>0</v>
      </c>
      <c r="BB194" s="397">
        <f t="shared" ca="1" si="349"/>
        <v>0</v>
      </c>
      <c r="BC194" s="397">
        <f t="shared" ca="1" si="350"/>
        <v>0</v>
      </c>
      <c r="BD194" s="397">
        <f t="shared" ca="1" si="351"/>
        <v>0</v>
      </c>
      <c r="BE194" s="397">
        <f t="shared" ca="1" si="352"/>
        <v>0</v>
      </c>
      <c r="BF194" s="397">
        <f t="shared" ca="1" si="353"/>
        <v>0</v>
      </c>
      <c r="BG194" s="397">
        <f t="shared" ca="1" si="354"/>
        <v>0</v>
      </c>
      <c r="BH194" s="397">
        <f t="shared" ca="1" si="355"/>
        <v>0</v>
      </c>
      <c r="BI194" s="397">
        <f t="shared" ca="1" si="356"/>
        <v>0</v>
      </c>
      <c r="BJ194" s="397">
        <f t="shared" ca="1" si="357"/>
        <v>0</v>
      </c>
      <c r="BK194" s="397">
        <f t="shared" ca="1" si="358"/>
        <v>0</v>
      </c>
      <c r="BL194" s="397">
        <f t="shared" ca="1" si="359"/>
        <v>0</v>
      </c>
      <c r="BM194" s="397">
        <f t="shared" ca="1" si="360"/>
        <v>0</v>
      </c>
      <c r="BN194" s="397">
        <f t="shared" ca="1" si="361"/>
        <v>0</v>
      </c>
      <c r="BO194" s="397">
        <f t="shared" ca="1" si="362"/>
        <v>0</v>
      </c>
      <c r="BP194" s="397">
        <f t="shared" ca="1" si="363"/>
        <v>0</v>
      </c>
      <c r="BQ194" s="397">
        <f t="shared" ca="1" si="364"/>
        <v>0</v>
      </c>
      <c r="BR194" s="397">
        <f t="shared" ca="1" si="365"/>
        <v>0</v>
      </c>
      <c r="BS194" s="397">
        <f t="shared" ca="1" si="366"/>
        <v>0</v>
      </c>
      <c r="BT194" s="397">
        <f t="shared" ca="1" si="367"/>
        <v>0</v>
      </c>
      <c r="BU194" s="397">
        <f t="shared" ca="1" si="368"/>
        <v>0</v>
      </c>
      <c r="BV194" s="397">
        <f t="shared" ca="1" si="369"/>
        <v>0</v>
      </c>
      <c r="BW194" s="397">
        <f t="shared" ca="1" si="370"/>
        <v>0</v>
      </c>
      <c r="BX194" s="397">
        <f t="shared" ca="1" si="371"/>
        <v>0</v>
      </c>
      <c r="BY194" s="397">
        <f t="shared" ca="1" si="372"/>
        <v>0</v>
      </c>
      <c r="BZ194" s="397">
        <f t="shared" ca="1" si="373"/>
        <v>0</v>
      </c>
      <c r="CA194" s="397">
        <f t="shared" ca="1" si="374"/>
        <v>0</v>
      </c>
      <c r="CB194" s="397">
        <f t="shared" ca="1" si="375"/>
        <v>0</v>
      </c>
      <c r="CC194" s="397">
        <f t="shared" ca="1" si="376"/>
        <v>0</v>
      </c>
      <c r="CD194" s="397">
        <f t="shared" ca="1" si="377"/>
        <v>0</v>
      </c>
      <c r="CE194" s="397">
        <f t="shared" ca="1" si="378"/>
        <v>0</v>
      </c>
      <c r="CF194" s="397">
        <f t="shared" ca="1" si="379"/>
        <v>0</v>
      </c>
      <c r="CG194" s="397">
        <f t="shared" ca="1" si="380"/>
        <v>0</v>
      </c>
      <c r="CH194" s="397">
        <f t="shared" ca="1" si="381"/>
        <v>0</v>
      </c>
      <c r="CI194" s="397">
        <f t="shared" ca="1" si="382"/>
        <v>0</v>
      </c>
      <c r="CJ194" s="397">
        <f t="shared" ca="1" si="383"/>
        <v>0</v>
      </c>
      <c r="CK194" s="397">
        <f t="shared" ca="1" si="384"/>
        <v>0</v>
      </c>
      <c r="CL194" s="397">
        <f t="shared" ca="1" si="385"/>
        <v>0</v>
      </c>
      <c r="CM194" s="397">
        <f t="shared" ca="1" si="386"/>
        <v>0</v>
      </c>
      <c r="CN194" s="397">
        <f t="shared" ca="1" si="387"/>
        <v>0</v>
      </c>
      <c r="CO194" s="397">
        <f t="shared" ca="1" si="388"/>
        <v>0</v>
      </c>
      <c r="CP194" s="397">
        <f t="shared" ca="1" si="389"/>
        <v>0</v>
      </c>
      <c r="CQ194" s="397">
        <f t="shared" ca="1" si="390"/>
        <v>0</v>
      </c>
      <c r="CR194" s="397">
        <f t="shared" ca="1" si="391"/>
        <v>0</v>
      </c>
      <c r="CS194" s="397">
        <f t="shared" ca="1" si="392"/>
        <v>0</v>
      </c>
      <c r="CT194" s="397">
        <f t="shared" ca="1" si="393"/>
        <v>0</v>
      </c>
      <c r="CU194" s="397">
        <f t="shared" ca="1" si="394"/>
        <v>0</v>
      </c>
      <c r="CV194" s="397">
        <f t="shared" ca="1" si="395"/>
        <v>0</v>
      </c>
      <c r="CW194" s="397">
        <f t="shared" ca="1" si="396"/>
        <v>0</v>
      </c>
      <c r="CX194" s="397">
        <f t="shared" ca="1" si="397"/>
        <v>0</v>
      </c>
      <c r="CY194" s="397">
        <f t="shared" ca="1" si="398"/>
        <v>0</v>
      </c>
      <c r="CZ194" s="397">
        <f t="shared" ca="1" si="399"/>
        <v>0</v>
      </c>
      <c r="DA194" s="397">
        <f t="shared" ca="1" si="400"/>
        <v>0</v>
      </c>
      <c r="DB194" s="397">
        <f t="shared" ca="1" si="401"/>
        <v>0</v>
      </c>
      <c r="DC194" s="397">
        <f t="shared" ca="1" si="402"/>
        <v>0</v>
      </c>
      <c r="DD194" s="397">
        <f t="shared" ca="1" si="403"/>
        <v>0</v>
      </c>
      <c r="DE194" s="397">
        <f t="shared" ca="1" si="404"/>
        <v>0</v>
      </c>
      <c r="DF194" s="397">
        <f t="shared" ca="1" si="405"/>
        <v>0</v>
      </c>
      <c r="DG194" s="397">
        <f t="shared" ca="1" si="406"/>
        <v>0</v>
      </c>
      <c r="DH194" s="397">
        <f t="shared" ca="1" si="407"/>
        <v>0</v>
      </c>
      <c r="DJ194" s="125" t="str">
        <f t="shared" ref="DJ194:DK194" si="461">DJ192</f>
        <v>OB</v>
      </c>
      <c r="DK194" s="125" t="str">
        <f t="shared" si="461"/>
        <v>OK</v>
      </c>
      <c r="DN194" s="84" t="s">
        <v>1225</v>
      </c>
      <c r="DR194" s="40" t="s">
        <v>1545</v>
      </c>
      <c r="DS194" s="11">
        <f t="shared" si="301"/>
        <v>1</v>
      </c>
      <c r="DT194" s="11">
        <f t="shared" si="302"/>
        <v>8</v>
      </c>
      <c r="DU194" s="41">
        <v>1</v>
      </c>
      <c r="DV194" s="40" t="s">
        <v>412</v>
      </c>
      <c r="DW194" s="11">
        <f t="shared" si="303"/>
        <v>2</v>
      </c>
      <c r="DX194" s="11">
        <f t="shared" si="304"/>
        <v>1001</v>
      </c>
      <c r="DY194" s="41">
        <v>2</v>
      </c>
    </row>
    <row r="195" spans="1:129" x14ac:dyDescent="0.35">
      <c r="A195" s="125">
        <v>192</v>
      </c>
      <c r="B195" s="125">
        <v>2</v>
      </c>
      <c r="C195" s="125">
        <v>7</v>
      </c>
      <c r="D195" s="125">
        <v>26</v>
      </c>
      <c r="E195" s="125" t="s">
        <v>1220</v>
      </c>
      <c r="F195" s="392" t="s">
        <v>1266</v>
      </c>
      <c r="G195" s="392" t="s">
        <v>1222</v>
      </c>
      <c r="H195" s="125" t="s">
        <v>1267</v>
      </c>
      <c r="I195" s="392" t="s">
        <v>1224</v>
      </c>
      <c r="K195" s="129">
        <v>81</v>
      </c>
      <c r="M195" s="397">
        <f t="shared" ca="1" si="308"/>
        <v>1</v>
      </c>
      <c r="N195" s="397" t="str">
        <f t="shared" ca="1" si="309"/>
        <v>1|8|5,2|1003|2</v>
      </c>
      <c r="O195" s="397">
        <f t="shared" ca="1" si="310"/>
        <v>0</v>
      </c>
      <c r="P195" s="397">
        <f t="shared" ca="1" si="311"/>
        <v>0</v>
      </c>
      <c r="Q195" s="397">
        <f t="shared" ca="1" si="312"/>
        <v>0</v>
      </c>
      <c r="R195" s="397">
        <f t="shared" ca="1" si="313"/>
        <v>0</v>
      </c>
      <c r="S195" s="397">
        <f t="shared" ca="1" si="314"/>
        <v>0</v>
      </c>
      <c r="T195" s="397">
        <f t="shared" ca="1" si="315"/>
        <v>0</v>
      </c>
      <c r="U195" s="397">
        <f t="shared" ca="1" si="316"/>
        <v>0</v>
      </c>
      <c r="V195" s="397">
        <f t="shared" ca="1" si="317"/>
        <v>0</v>
      </c>
      <c r="W195" s="397">
        <f t="shared" ca="1" si="318"/>
        <v>0</v>
      </c>
      <c r="X195" s="397">
        <f t="shared" ca="1" si="319"/>
        <v>0</v>
      </c>
      <c r="Y195" s="397">
        <f t="shared" ca="1" si="320"/>
        <v>0</v>
      </c>
      <c r="Z195" s="397">
        <f t="shared" ca="1" si="321"/>
        <v>0</v>
      </c>
      <c r="AA195" s="397">
        <f t="shared" ca="1" si="322"/>
        <v>0</v>
      </c>
      <c r="AB195" s="397">
        <f t="shared" ca="1" si="323"/>
        <v>0</v>
      </c>
      <c r="AC195" s="397">
        <f t="shared" ca="1" si="324"/>
        <v>0</v>
      </c>
      <c r="AD195" s="397">
        <f t="shared" ca="1" si="325"/>
        <v>0</v>
      </c>
      <c r="AE195" s="397">
        <f t="shared" ca="1" si="326"/>
        <v>0</v>
      </c>
      <c r="AF195" s="397">
        <f t="shared" ca="1" si="327"/>
        <v>0</v>
      </c>
      <c r="AG195" s="397">
        <f t="shared" ca="1" si="328"/>
        <v>0</v>
      </c>
      <c r="AH195" s="397">
        <f t="shared" ca="1" si="329"/>
        <v>0</v>
      </c>
      <c r="AI195" s="397">
        <f t="shared" ca="1" si="330"/>
        <v>0</v>
      </c>
      <c r="AJ195" s="397">
        <f t="shared" ca="1" si="331"/>
        <v>0</v>
      </c>
      <c r="AK195" s="397">
        <f t="shared" ca="1" si="332"/>
        <v>0</v>
      </c>
      <c r="AL195" s="397">
        <f t="shared" ca="1" si="333"/>
        <v>0</v>
      </c>
      <c r="AM195" s="397">
        <f t="shared" ca="1" si="334"/>
        <v>0</v>
      </c>
      <c r="AN195" s="397">
        <f t="shared" ca="1" si="335"/>
        <v>0</v>
      </c>
      <c r="AO195" s="397">
        <f t="shared" ca="1" si="336"/>
        <v>0</v>
      </c>
      <c r="AP195" s="397">
        <f t="shared" ca="1" si="337"/>
        <v>0</v>
      </c>
      <c r="AQ195" s="397">
        <f t="shared" ca="1" si="338"/>
        <v>0</v>
      </c>
      <c r="AR195" s="397">
        <f t="shared" ca="1" si="339"/>
        <v>0</v>
      </c>
      <c r="AS195" s="397">
        <f t="shared" ca="1" si="340"/>
        <v>0</v>
      </c>
      <c r="AT195" s="397">
        <f t="shared" ca="1" si="341"/>
        <v>0</v>
      </c>
      <c r="AU195" s="397">
        <f t="shared" ca="1" si="342"/>
        <v>0</v>
      </c>
      <c r="AV195" s="397">
        <f t="shared" ca="1" si="343"/>
        <v>0</v>
      </c>
      <c r="AW195" s="397">
        <f t="shared" ca="1" si="344"/>
        <v>0</v>
      </c>
      <c r="AX195" s="397">
        <f t="shared" ca="1" si="345"/>
        <v>0</v>
      </c>
      <c r="AY195" s="397">
        <f t="shared" ca="1" si="346"/>
        <v>0</v>
      </c>
      <c r="AZ195" s="397">
        <f t="shared" ca="1" si="347"/>
        <v>0</v>
      </c>
      <c r="BA195" s="397">
        <f t="shared" ca="1" si="348"/>
        <v>0</v>
      </c>
      <c r="BB195" s="397">
        <f t="shared" ca="1" si="349"/>
        <v>0</v>
      </c>
      <c r="BC195" s="397">
        <f t="shared" ca="1" si="350"/>
        <v>0</v>
      </c>
      <c r="BD195" s="397">
        <f t="shared" ca="1" si="351"/>
        <v>0</v>
      </c>
      <c r="BE195" s="397">
        <f t="shared" ca="1" si="352"/>
        <v>0</v>
      </c>
      <c r="BF195" s="397">
        <f t="shared" ca="1" si="353"/>
        <v>0</v>
      </c>
      <c r="BG195" s="397">
        <f t="shared" ca="1" si="354"/>
        <v>0</v>
      </c>
      <c r="BH195" s="397">
        <f t="shared" ca="1" si="355"/>
        <v>0</v>
      </c>
      <c r="BI195" s="397">
        <f t="shared" ca="1" si="356"/>
        <v>0</v>
      </c>
      <c r="BJ195" s="397">
        <f t="shared" ca="1" si="357"/>
        <v>0</v>
      </c>
      <c r="BK195" s="397">
        <f t="shared" ca="1" si="358"/>
        <v>0</v>
      </c>
      <c r="BL195" s="397">
        <f t="shared" ca="1" si="359"/>
        <v>0</v>
      </c>
      <c r="BM195" s="397">
        <f t="shared" ca="1" si="360"/>
        <v>0</v>
      </c>
      <c r="BN195" s="397">
        <f t="shared" ca="1" si="361"/>
        <v>0</v>
      </c>
      <c r="BO195" s="397">
        <f t="shared" ca="1" si="362"/>
        <v>0</v>
      </c>
      <c r="BP195" s="397">
        <f t="shared" ca="1" si="363"/>
        <v>0</v>
      </c>
      <c r="BQ195" s="397">
        <f t="shared" ca="1" si="364"/>
        <v>0</v>
      </c>
      <c r="BR195" s="397">
        <f t="shared" ca="1" si="365"/>
        <v>0</v>
      </c>
      <c r="BS195" s="397">
        <f t="shared" ca="1" si="366"/>
        <v>0</v>
      </c>
      <c r="BT195" s="397">
        <f t="shared" ca="1" si="367"/>
        <v>0</v>
      </c>
      <c r="BU195" s="397">
        <f t="shared" ca="1" si="368"/>
        <v>0</v>
      </c>
      <c r="BV195" s="397">
        <f t="shared" ca="1" si="369"/>
        <v>0</v>
      </c>
      <c r="BW195" s="397">
        <f t="shared" ca="1" si="370"/>
        <v>0</v>
      </c>
      <c r="BX195" s="397">
        <f t="shared" ca="1" si="371"/>
        <v>0</v>
      </c>
      <c r="BY195" s="397">
        <f t="shared" ca="1" si="372"/>
        <v>0</v>
      </c>
      <c r="BZ195" s="397">
        <f t="shared" ca="1" si="373"/>
        <v>0</v>
      </c>
      <c r="CA195" s="397">
        <f t="shared" ca="1" si="374"/>
        <v>0</v>
      </c>
      <c r="CB195" s="397">
        <f t="shared" ca="1" si="375"/>
        <v>0</v>
      </c>
      <c r="CC195" s="397">
        <f t="shared" ca="1" si="376"/>
        <v>0</v>
      </c>
      <c r="CD195" s="397">
        <f t="shared" ca="1" si="377"/>
        <v>0</v>
      </c>
      <c r="CE195" s="397">
        <f t="shared" ca="1" si="378"/>
        <v>0</v>
      </c>
      <c r="CF195" s="397">
        <f t="shared" ca="1" si="379"/>
        <v>0</v>
      </c>
      <c r="CG195" s="397">
        <f t="shared" ca="1" si="380"/>
        <v>0</v>
      </c>
      <c r="CH195" s="397">
        <f t="shared" ca="1" si="381"/>
        <v>0</v>
      </c>
      <c r="CI195" s="397">
        <f t="shared" ca="1" si="382"/>
        <v>0</v>
      </c>
      <c r="CJ195" s="397">
        <f t="shared" ca="1" si="383"/>
        <v>0</v>
      </c>
      <c r="CK195" s="397">
        <f t="shared" ca="1" si="384"/>
        <v>0</v>
      </c>
      <c r="CL195" s="397">
        <f t="shared" ca="1" si="385"/>
        <v>0</v>
      </c>
      <c r="CM195" s="397">
        <f t="shared" ca="1" si="386"/>
        <v>0</v>
      </c>
      <c r="CN195" s="397">
        <f t="shared" ca="1" si="387"/>
        <v>0</v>
      </c>
      <c r="CO195" s="397">
        <f t="shared" ca="1" si="388"/>
        <v>0</v>
      </c>
      <c r="CP195" s="397">
        <f t="shared" ca="1" si="389"/>
        <v>0</v>
      </c>
      <c r="CQ195" s="397">
        <f t="shared" ca="1" si="390"/>
        <v>0</v>
      </c>
      <c r="CR195" s="397">
        <f t="shared" ca="1" si="391"/>
        <v>0</v>
      </c>
      <c r="CS195" s="397">
        <f t="shared" ca="1" si="392"/>
        <v>0</v>
      </c>
      <c r="CT195" s="397">
        <f t="shared" ca="1" si="393"/>
        <v>0</v>
      </c>
      <c r="CU195" s="397">
        <f t="shared" ca="1" si="394"/>
        <v>0</v>
      </c>
      <c r="CV195" s="397">
        <f t="shared" ca="1" si="395"/>
        <v>0</v>
      </c>
      <c r="CW195" s="397">
        <f t="shared" ca="1" si="396"/>
        <v>0</v>
      </c>
      <c r="CX195" s="397">
        <f t="shared" ca="1" si="397"/>
        <v>0</v>
      </c>
      <c r="CY195" s="397">
        <f t="shared" ca="1" si="398"/>
        <v>0</v>
      </c>
      <c r="CZ195" s="397">
        <f t="shared" ca="1" si="399"/>
        <v>0</v>
      </c>
      <c r="DA195" s="397">
        <f t="shared" ca="1" si="400"/>
        <v>0</v>
      </c>
      <c r="DB195" s="397">
        <f t="shared" ca="1" si="401"/>
        <v>0</v>
      </c>
      <c r="DC195" s="397">
        <f t="shared" ca="1" si="402"/>
        <v>0</v>
      </c>
      <c r="DD195" s="397">
        <f t="shared" ca="1" si="403"/>
        <v>0</v>
      </c>
      <c r="DE195" s="397">
        <f t="shared" ca="1" si="404"/>
        <v>0</v>
      </c>
      <c r="DF195" s="397">
        <f t="shared" ca="1" si="405"/>
        <v>0</v>
      </c>
      <c r="DG195" s="397">
        <f t="shared" ca="1" si="406"/>
        <v>0</v>
      </c>
      <c r="DH195" s="397">
        <f t="shared" ca="1" si="407"/>
        <v>0</v>
      </c>
      <c r="DJ195" s="125" t="str">
        <f t="shared" ref="DJ195:DK195" si="462">DJ193</f>
        <v>OM</v>
      </c>
      <c r="DK195" s="125" t="str">
        <f t="shared" si="462"/>
        <v>OV</v>
      </c>
      <c r="DN195" s="84" t="s">
        <v>1225</v>
      </c>
      <c r="DR195" s="40" t="s">
        <v>1543</v>
      </c>
      <c r="DS195" s="11">
        <f t="shared" si="301"/>
        <v>1</v>
      </c>
      <c r="DT195" s="11">
        <f t="shared" si="302"/>
        <v>8</v>
      </c>
      <c r="DU195" s="41">
        <v>1</v>
      </c>
      <c r="DV195" s="40" t="s">
        <v>412</v>
      </c>
      <c r="DW195" s="11">
        <f t="shared" si="303"/>
        <v>2</v>
      </c>
      <c r="DX195" s="11">
        <f t="shared" si="304"/>
        <v>1001</v>
      </c>
      <c r="DY195" s="41">
        <v>2</v>
      </c>
    </row>
    <row r="196" spans="1:129" x14ac:dyDescent="0.35">
      <c r="A196" s="125">
        <v>193</v>
      </c>
      <c r="B196" s="125">
        <v>2</v>
      </c>
      <c r="C196" s="125">
        <v>7</v>
      </c>
      <c r="D196" s="125">
        <v>26</v>
      </c>
      <c r="E196" s="125" t="s">
        <v>1220</v>
      </c>
      <c r="F196" s="392" t="s">
        <v>1268</v>
      </c>
      <c r="G196" s="392" t="s">
        <v>1222</v>
      </c>
      <c r="H196" s="125" t="s">
        <v>1269</v>
      </c>
      <c r="I196" s="392" t="s">
        <v>1224</v>
      </c>
      <c r="K196" s="129">
        <v>82</v>
      </c>
      <c r="M196" s="397">
        <f t="shared" ca="1" si="308"/>
        <v>1</v>
      </c>
      <c r="N196" s="397" t="str">
        <f t="shared" ca="1" si="309"/>
        <v>1|8|5,2|1001|2</v>
      </c>
      <c r="O196" s="397">
        <f t="shared" ca="1" si="310"/>
        <v>0</v>
      </c>
      <c r="P196" s="397">
        <f t="shared" ca="1" si="311"/>
        <v>0</v>
      </c>
      <c r="Q196" s="397">
        <f t="shared" ca="1" si="312"/>
        <v>0</v>
      </c>
      <c r="R196" s="397">
        <f t="shared" ca="1" si="313"/>
        <v>0</v>
      </c>
      <c r="S196" s="397">
        <f t="shared" ca="1" si="314"/>
        <v>0</v>
      </c>
      <c r="T196" s="397">
        <f t="shared" ca="1" si="315"/>
        <v>0</v>
      </c>
      <c r="U196" s="397">
        <f t="shared" ca="1" si="316"/>
        <v>0</v>
      </c>
      <c r="V196" s="397">
        <f t="shared" ca="1" si="317"/>
        <v>0</v>
      </c>
      <c r="W196" s="397">
        <f t="shared" ca="1" si="318"/>
        <v>0</v>
      </c>
      <c r="X196" s="397">
        <f t="shared" ca="1" si="319"/>
        <v>0</v>
      </c>
      <c r="Y196" s="397">
        <f t="shared" ca="1" si="320"/>
        <v>0</v>
      </c>
      <c r="Z196" s="397">
        <f t="shared" ca="1" si="321"/>
        <v>0</v>
      </c>
      <c r="AA196" s="397">
        <f t="shared" ca="1" si="322"/>
        <v>0</v>
      </c>
      <c r="AB196" s="397">
        <f t="shared" ca="1" si="323"/>
        <v>0</v>
      </c>
      <c r="AC196" s="397">
        <f t="shared" ca="1" si="324"/>
        <v>0</v>
      </c>
      <c r="AD196" s="397">
        <f t="shared" ca="1" si="325"/>
        <v>0</v>
      </c>
      <c r="AE196" s="397">
        <f t="shared" ca="1" si="326"/>
        <v>0</v>
      </c>
      <c r="AF196" s="397">
        <f t="shared" ca="1" si="327"/>
        <v>0</v>
      </c>
      <c r="AG196" s="397">
        <f t="shared" ca="1" si="328"/>
        <v>0</v>
      </c>
      <c r="AH196" s="397">
        <f t="shared" ca="1" si="329"/>
        <v>0</v>
      </c>
      <c r="AI196" s="397">
        <f t="shared" ca="1" si="330"/>
        <v>0</v>
      </c>
      <c r="AJ196" s="397">
        <f t="shared" ca="1" si="331"/>
        <v>0</v>
      </c>
      <c r="AK196" s="397">
        <f t="shared" ca="1" si="332"/>
        <v>0</v>
      </c>
      <c r="AL196" s="397">
        <f t="shared" ca="1" si="333"/>
        <v>0</v>
      </c>
      <c r="AM196" s="397">
        <f t="shared" ca="1" si="334"/>
        <v>0</v>
      </c>
      <c r="AN196" s="397">
        <f t="shared" ca="1" si="335"/>
        <v>0</v>
      </c>
      <c r="AO196" s="397">
        <f t="shared" ca="1" si="336"/>
        <v>0</v>
      </c>
      <c r="AP196" s="397">
        <f t="shared" ca="1" si="337"/>
        <v>0</v>
      </c>
      <c r="AQ196" s="397">
        <f t="shared" ca="1" si="338"/>
        <v>0</v>
      </c>
      <c r="AR196" s="397">
        <f t="shared" ca="1" si="339"/>
        <v>0</v>
      </c>
      <c r="AS196" s="397">
        <f t="shared" ca="1" si="340"/>
        <v>0</v>
      </c>
      <c r="AT196" s="397">
        <f t="shared" ca="1" si="341"/>
        <v>0</v>
      </c>
      <c r="AU196" s="397">
        <f t="shared" ca="1" si="342"/>
        <v>0</v>
      </c>
      <c r="AV196" s="397">
        <f t="shared" ca="1" si="343"/>
        <v>0</v>
      </c>
      <c r="AW196" s="397">
        <f t="shared" ca="1" si="344"/>
        <v>0</v>
      </c>
      <c r="AX196" s="397">
        <f t="shared" ca="1" si="345"/>
        <v>0</v>
      </c>
      <c r="AY196" s="397">
        <f t="shared" ca="1" si="346"/>
        <v>0</v>
      </c>
      <c r="AZ196" s="397">
        <f t="shared" ca="1" si="347"/>
        <v>0</v>
      </c>
      <c r="BA196" s="397">
        <f t="shared" ca="1" si="348"/>
        <v>0</v>
      </c>
      <c r="BB196" s="397">
        <f t="shared" ca="1" si="349"/>
        <v>0</v>
      </c>
      <c r="BC196" s="397">
        <f t="shared" ca="1" si="350"/>
        <v>0</v>
      </c>
      <c r="BD196" s="397">
        <f t="shared" ca="1" si="351"/>
        <v>0</v>
      </c>
      <c r="BE196" s="397">
        <f t="shared" ca="1" si="352"/>
        <v>0</v>
      </c>
      <c r="BF196" s="397">
        <f t="shared" ca="1" si="353"/>
        <v>0</v>
      </c>
      <c r="BG196" s="397">
        <f t="shared" ca="1" si="354"/>
        <v>0</v>
      </c>
      <c r="BH196" s="397">
        <f t="shared" ca="1" si="355"/>
        <v>0</v>
      </c>
      <c r="BI196" s="397">
        <f t="shared" ca="1" si="356"/>
        <v>0</v>
      </c>
      <c r="BJ196" s="397">
        <f t="shared" ca="1" si="357"/>
        <v>0</v>
      </c>
      <c r="BK196" s="397">
        <f t="shared" ca="1" si="358"/>
        <v>0</v>
      </c>
      <c r="BL196" s="397">
        <f t="shared" ca="1" si="359"/>
        <v>0</v>
      </c>
      <c r="BM196" s="397">
        <f t="shared" ca="1" si="360"/>
        <v>0</v>
      </c>
      <c r="BN196" s="397">
        <f t="shared" ca="1" si="361"/>
        <v>0</v>
      </c>
      <c r="BO196" s="397">
        <f t="shared" ca="1" si="362"/>
        <v>0</v>
      </c>
      <c r="BP196" s="397">
        <f t="shared" ca="1" si="363"/>
        <v>0</v>
      </c>
      <c r="BQ196" s="397">
        <f t="shared" ca="1" si="364"/>
        <v>0</v>
      </c>
      <c r="BR196" s="397">
        <f t="shared" ca="1" si="365"/>
        <v>0</v>
      </c>
      <c r="BS196" s="397">
        <f t="shared" ca="1" si="366"/>
        <v>0</v>
      </c>
      <c r="BT196" s="397">
        <f t="shared" ca="1" si="367"/>
        <v>0</v>
      </c>
      <c r="BU196" s="397">
        <f t="shared" ca="1" si="368"/>
        <v>0</v>
      </c>
      <c r="BV196" s="397">
        <f t="shared" ca="1" si="369"/>
        <v>0</v>
      </c>
      <c r="BW196" s="397">
        <f t="shared" ca="1" si="370"/>
        <v>0</v>
      </c>
      <c r="BX196" s="397">
        <f t="shared" ca="1" si="371"/>
        <v>0</v>
      </c>
      <c r="BY196" s="397">
        <f t="shared" ca="1" si="372"/>
        <v>0</v>
      </c>
      <c r="BZ196" s="397">
        <f t="shared" ca="1" si="373"/>
        <v>0</v>
      </c>
      <c r="CA196" s="397">
        <f t="shared" ca="1" si="374"/>
        <v>0</v>
      </c>
      <c r="CB196" s="397">
        <f t="shared" ca="1" si="375"/>
        <v>0</v>
      </c>
      <c r="CC196" s="397">
        <f t="shared" ca="1" si="376"/>
        <v>0</v>
      </c>
      <c r="CD196" s="397">
        <f t="shared" ca="1" si="377"/>
        <v>0</v>
      </c>
      <c r="CE196" s="397">
        <f t="shared" ca="1" si="378"/>
        <v>0</v>
      </c>
      <c r="CF196" s="397">
        <f t="shared" ca="1" si="379"/>
        <v>0</v>
      </c>
      <c r="CG196" s="397">
        <f t="shared" ca="1" si="380"/>
        <v>0</v>
      </c>
      <c r="CH196" s="397">
        <f t="shared" ca="1" si="381"/>
        <v>0</v>
      </c>
      <c r="CI196" s="397">
        <f t="shared" ca="1" si="382"/>
        <v>0</v>
      </c>
      <c r="CJ196" s="397">
        <f t="shared" ca="1" si="383"/>
        <v>0</v>
      </c>
      <c r="CK196" s="397">
        <f t="shared" ca="1" si="384"/>
        <v>0</v>
      </c>
      <c r="CL196" s="397">
        <f t="shared" ca="1" si="385"/>
        <v>0</v>
      </c>
      <c r="CM196" s="397">
        <f t="shared" ca="1" si="386"/>
        <v>0</v>
      </c>
      <c r="CN196" s="397">
        <f t="shared" ca="1" si="387"/>
        <v>0</v>
      </c>
      <c r="CO196" s="397">
        <f t="shared" ca="1" si="388"/>
        <v>0</v>
      </c>
      <c r="CP196" s="397">
        <f t="shared" ca="1" si="389"/>
        <v>0</v>
      </c>
      <c r="CQ196" s="397">
        <f t="shared" ca="1" si="390"/>
        <v>0</v>
      </c>
      <c r="CR196" s="397">
        <f t="shared" ca="1" si="391"/>
        <v>0</v>
      </c>
      <c r="CS196" s="397">
        <f t="shared" ca="1" si="392"/>
        <v>0</v>
      </c>
      <c r="CT196" s="397">
        <f t="shared" ca="1" si="393"/>
        <v>0</v>
      </c>
      <c r="CU196" s="397">
        <f t="shared" ca="1" si="394"/>
        <v>0</v>
      </c>
      <c r="CV196" s="397">
        <f t="shared" ca="1" si="395"/>
        <v>0</v>
      </c>
      <c r="CW196" s="397">
        <f t="shared" ca="1" si="396"/>
        <v>0</v>
      </c>
      <c r="CX196" s="397">
        <f t="shared" ca="1" si="397"/>
        <v>0</v>
      </c>
      <c r="CY196" s="397">
        <f t="shared" ca="1" si="398"/>
        <v>0</v>
      </c>
      <c r="CZ196" s="397">
        <f t="shared" ca="1" si="399"/>
        <v>0</v>
      </c>
      <c r="DA196" s="397">
        <f t="shared" ca="1" si="400"/>
        <v>0</v>
      </c>
      <c r="DB196" s="397">
        <f t="shared" ca="1" si="401"/>
        <v>0</v>
      </c>
      <c r="DC196" s="397">
        <f t="shared" ca="1" si="402"/>
        <v>0</v>
      </c>
      <c r="DD196" s="397">
        <f t="shared" ca="1" si="403"/>
        <v>0</v>
      </c>
      <c r="DE196" s="397">
        <f t="shared" ca="1" si="404"/>
        <v>0</v>
      </c>
      <c r="DF196" s="397">
        <f t="shared" ca="1" si="405"/>
        <v>0</v>
      </c>
      <c r="DG196" s="397">
        <f t="shared" ca="1" si="406"/>
        <v>0</v>
      </c>
      <c r="DH196" s="397">
        <f t="shared" ca="1" si="407"/>
        <v>0</v>
      </c>
      <c r="DJ196" s="125" t="str">
        <f t="shared" ref="DJ196:DK196" si="463">DJ194</f>
        <v>OB</v>
      </c>
      <c r="DK196" s="125" t="str">
        <f t="shared" si="463"/>
        <v>OK</v>
      </c>
      <c r="DN196" s="84" t="s">
        <v>1225</v>
      </c>
      <c r="DR196" s="40" t="s">
        <v>1544</v>
      </c>
      <c r="DS196" s="11">
        <f t="shared" si="301"/>
        <v>1</v>
      </c>
      <c r="DT196" s="11">
        <f t="shared" si="302"/>
        <v>8</v>
      </c>
      <c r="DU196" s="41">
        <v>1</v>
      </c>
      <c r="DV196" s="40" t="s">
        <v>412</v>
      </c>
      <c r="DW196" s="11">
        <f t="shared" si="303"/>
        <v>2</v>
      </c>
      <c r="DX196" s="11">
        <f t="shared" si="304"/>
        <v>1001</v>
      </c>
      <c r="DY196" s="41">
        <v>2</v>
      </c>
    </row>
    <row r="197" spans="1:129" x14ac:dyDescent="0.35">
      <c r="A197" s="125">
        <v>194</v>
      </c>
      <c r="B197" s="125">
        <v>2</v>
      </c>
      <c r="C197" s="125">
        <v>7</v>
      </c>
      <c r="D197" s="125">
        <v>26</v>
      </c>
      <c r="E197" s="125" t="s">
        <v>1220</v>
      </c>
      <c r="F197" s="392" t="s">
        <v>1270</v>
      </c>
      <c r="G197" s="392" t="s">
        <v>1222</v>
      </c>
      <c r="H197" s="125" t="s">
        <v>1271</v>
      </c>
      <c r="I197" s="392" t="s">
        <v>1224</v>
      </c>
      <c r="K197" s="129">
        <v>83</v>
      </c>
      <c r="M197" s="397">
        <f t="shared" ca="1" si="308"/>
        <v>1</v>
      </c>
      <c r="N197" s="397" t="str">
        <f t="shared" ca="1" si="309"/>
        <v>1|8|5,2|1003|2</v>
      </c>
      <c r="O197" s="397">
        <f t="shared" ca="1" si="310"/>
        <v>0</v>
      </c>
      <c r="P197" s="397">
        <f t="shared" ca="1" si="311"/>
        <v>0</v>
      </c>
      <c r="Q197" s="397">
        <f t="shared" ca="1" si="312"/>
        <v>0</v>
      </c>
      <c r="R197" s="397">
        <f t="shared" ca="1" si="313"/>
        <v>0</v>
      </c>
      <c r="S197" s="397">
        <f t="shared" ca="1" si="314"/>
        <v>0</v>
      </c>
      <c r="T197" s="397">
        <f t="shared" ca="1" si="315"/>
        <v>0</v>
      </c>
      <c r="U197" s="397">
        <f t="shared" ca="1" si="316"/>
        <v>0</v>
      </c>
      <c r="V197" s="397">
        <f t="shared" ca="1" si="317"/>
        <v>0</v>
      </c>
      <c r="W197" s="397">
        <f t="shared" ca="1" si="318"/>
        <v>0</v>
      </c>
      <c r="X197" s="397">
        <f t="shared" ca="1" si="319"/>
        <v>0</v>
      </c>
      <c r="Y197" s="397">
        <f t="shared" ca="1" si="320"/>
        <v>0</v>
      </c>
      <c r="Z197" s="397">
        <f t="shared" ca="1" si="321"/>
        <v>0</v>
      </c>
      <c r="AA197" s="397">
        <f t="shared" ca="1" si="322"/>
        <v>0</v>
      </c>
      <c r="AB197" s="397">
        <f t="shared" ca="1" si="323"/>
        <v>0</v>
      </c>
      <c r="AC197" s="397">
        <f t="shared" ca="1" si="324"/>
        <v>0</v>
      </c>
      <c r="AD197" s="397">
        <f t="shared" ca="1" si="325"/>
        <v>0</v>
      </c>
      <c r="AE197" s="397">
        <f t="shared" ca="1" si="326"/>
        <v>0</v>
      </c>
      <c r="AF197" s="397">
        <f t="shared" ca="1" si="327"/>
        <v>0</v>
      </c>
      <c r="AG197" s="397">
        <f t="shared" ca="1" si="328"/>
        <v>0</v>
      </c>
      <c r="AH197" s="397">
        <f t="shared" ca="1" si="329"/>
        <v>0</v>
      </c>
      <c r="AI197" s="397">
        <f t="shared" ca="1" si="330"/>
        <v>0</v>
      </c>
      <c r="AJ197" s="397">
        <f t="shared" ca="1" si="331"/>
        <v>0</v>
      </c>
      <c r="AK197" s="397">
        <f t="shared" ca="1" si="332"/>
        <v>0</v>
      </c>
      <c r="AL197" s="397">
        <f t="shared" ca="1" si="333"/>
        <v>0</v>
      </c>
      <c r="AM197" s="397">
        <f t="shared" ca="1" si="334"/>
        <v>0</v>
      </c>
      <c r="AN197" s="397">
        <f t="shared" ca="1" si="335"/>
        <v>0</v>
      </c>
      <c r="AO197" s="397">
        <f t="shared" ca="1" si="336"/>
        <v>0</v>
      </c>
      <c r="AP197" s="397">
        <f t="shared" ca="1" si="337"/>
        <v>0</v>
      </c>
      <c r="AQ197" s="397">
        <f t="shared" ca="1" si="338"/>
        <v>0</v>
      </c>
      <c r="AR197" s="397">
        <f t="shared" ca="1" si="339"/>
        <v>0</v>
      </c>
      <c r="AS197" s="397">
        <f t="shared" ca="1" si="340"/>
        <v>0</v>
      </c>
      <c r="AT197" s="397">
        <f t="shared" ca="1" si="341"/>
        <v>0</v>
      </c>
      <c r="AU197" s="397">
        <f t="shared" ca="1" si="342"/>
        <v>0</v>
      </c>
      <c r="AV197" s="397">
        <f t="shared" ca="1" si="343"/>
        <v>0</v>
      </c>
      <c r="AW197" s="397">
        <f t="shared" ca="1" si="344"/>
        <v>0</v>
      </c>
      <c r="AX197" s="397">
        <f t="shared" ca="1" si="345"/>
        <v>0</v>
      </c>
      <c r="AY197" s="397">
        <f t="shared" ca="1" si="346"/>
        <v>0</v>
      </c>
      <c r="AZ197" s="397">
        <f t="shared" ca="1" si="347"/>
        <v>0</v>
      </c>
      <c r="BA197" s="397">
        <f t="shared" ca="1" si="348"/>
        <v>0</v>
      </c>
      <c r="BB197" s="397">
        <f t="shared" ca="1" si="349"/>
        <v>0</v>
      </c>
      <c r="BC197" s="397">
        <f t="shared" ca="1" si="350"/>
        <v>0</v>
      </c>
      <c r="BD197" s="397">
        <f t="shared" ca="1" si="351"/>
        <v>0</v>
      </c>
      <c r="BE197" s="397">
        <f t="shared" ca="1" si="352"/>
        <v>0</v>
      </c>
      <c r="BF197" s="397">
        <f t="shared" ca="1" si="353"/>
        <v>0</v>
      </c>
      <c r="BG197" s="397">
        <f t="shared" ca="1" si="354"/>
        <v>0</v>
      </c>
      <c r="BH197" s="397">
        <f t="shared" ca="1" si="355"/>
        <v>0</v>
      </c>
      <c r="BI197" s="397">
        <f t="shared" ca="1" si="356"/>
        <v>0</v>
      </c>
      <c r="BJ197" s="397">
        <f t="shared" ca="1" si="357"/>
        <v>0</v>
      </c>
      <c r="BK197" s="397">
        <f t="shared" ca="1" si="358"/>
        <v>0</v>
      </c>
      <c r="BL197" s="397">
        <f t="shared" ca="1" si="359"/>
        <v>0</v>
      </c>
      <c r="BM197" s="397">
        <f t="shared" ca="1" si="360"/>
        <v>0</v>
      </c>
      <c r="BN197" s="397">
        <f t="shared" ca="1" si="361"/>
        <v>0</v>
      </c>
      <c r="BO197" s="397">
        <f t="shared" ca="1" si="362"/>
        <v>0</v>
      </c>
      <c r="BP197" s="397">
        <f t="shared" ca="1" si="363"/>
        <v>0</v>
      </c>
      <c r="BQ197" s="397">
        <f t="shared" ca="1" si="364"/>
        <v>0</v>
      </c>
      <c r="BR197" s="397">
        <f t="shared" ca="1" si="365"/>
        <v>0</v>
      </c>
      <c r="BS197" s="397">
        <f t="shared" ca="1" si="366"/>
        <v>0</v>
      </c>
      <c r="BT197" s="397">
        <f t="shared" ca="1" si="367"/>
        <v>0</v>
      </c>
      <c r="BU197" s="397">
        <f t="shared" ca="1" si="368"/>
        <v>0</v>
      </c>
      <c r="BV197" s="397">
        <f t="shared" ca="1" si="369"/>
        <v>0</v>
      </c>
      <c r="BW197" s="397">
        <f t="shared" ca="1" si="370"/>
        <v>0</v>
      </c>
      <c r="BX197" s="397">
        <f t="shared" ca="1" si="371"/>
        <v>0</v>
      </c>
      <c r="BY197" s="397">
        <f t="shared" ca="1" si="372"/>
        <v>0</v>
      </c>
      <c r="BZ197" s="397">
        <f t="shared" ca="1" si="373"/>
        <v>0</v>
      </c>
      <c r="CA197" s="397">
        <f t="shared" ca="1" si="374"/>
        <v>0</v>
      </c>
      <c r="CB197" s="397">
        <f t="shared" ca="1" si="375"/>
        <v>0</v>
      </c>
      <c r="CC197" s="397">
        <f t="shared" ca="1" si="376"/>
        <v>0</v>
      </c>
      <c r="CD197" s="397">
        <f t="shared" ca="1" si="377"/>
        <v>0</v>
      </c>
      <c r="CE197" s="397">
        <f t="shared" ca="1" si="378"/>
        <v>0</v>
      </c>
      <c r="CF197" s="397">
        <f t="shared" ca="1" si="379"/>
        <v>0</v>
      </c>
      <c r="CG197" s="397">
        <f t="shared" ca="1" si="380"/>
        <v>0</v>
      </c>
      <c r="CH197" s="397">
        <f t="shared" ca="1" si="381"/>
        <v>0</v>
      </c>
      <c r="CI197" s="397">
        <f t="shared" ca="1" si="382"/>
        <v>0</v>
      </c>
      <c r="CJ197" s="397">
        <f t="shared" ca="1" si="383"/>
        <v>0</v>
      </c>
      <c r="CK197" s="397">
        <f t="shared" ca="1" si="384"/>
        <v>0</v>
      </c>
      <c r="CL197" s="397">
        <f t="shared" ca="1" si="385"/>
        <v>0</v>
      </c>
      <c r="CM197" s="397">
        <f t="shared" ca="1" si="386"/>
        <v>0</v>
      </c>
      <c r="CN197" s="397">
        <f t="shared" ca="1" si="387"/>
        <v>0</v>
      </c>
      <c r="CO197" s="397">
        <f t="shared" ca="1" si="388"/>
        <v>0</v>
      </c>
      <c r="CP197" s="397">
        <f t="shared" ca="1" si="389"/>
        <v>0</v>
      </c>
      <c r="CQ197" s="397">
        <f t="shared" ca="1" si="390"/>
        <v>0</v>
      </c>
      <c r="CR197" s="397">
        <f t="shared" ca="1" si="391"/>
        <v>0</v>
      </c>
      <c r="CS197" s="397">
        <f t="shared" ca="1" si="392"/>
        <v>0</v>
      </c>
      <c r="CT197" s="397">
        <f t="shared" ca="1" si="393"/>
        <v>0</v>
      </c>
      <c r="CU197" s="397">
        <f t="shared" ca="1" si="394"/>
        <v>0</v>
      </c>
      <c r="CV197" s="397">
        <f t="shared" ca="1" si="395"/>
        <v>0</v>
      </c>
      <c r="CW197" s="397">
        <f t="shared" ca="1" si="396"/>
        <v>0</v>
      </c>
      <c r="CX197" s="397">
        <f t="shared" ca="1" si="397"/>
        <v>0</v>
      </c>
      <c r="CY197" s="397">
        <f t="shared" ca="1" si="398"/>
        <v>0</v>
      </c>
      <c r="CZ197" s="397">
        <f t="shared" ca="1" si="399"/>
        <v>0</v>
      </c>
      <c r="DA197" s="397">
        <f t="shared" ca="1" si="400"/>
        <v>0</v>
      </c>
      <c r="DB197" s="397">
        <f t="shared" ca="1" si="401"/>
        <v>0</v>
      </c>
      <c r="DC197" s="397">
        <f t="shared" ca="1" si="402"/>
        <v>0</v>
      </c>
      <c r="DD197" s="397">
        <f t="shared" ca="1" si="403"/>
        <v>0</v>
      </c>
      <c r="DE197" s="397">
        <f t="shared" ca="1" si="404"/>
        <v>0</v>
      </c>
      <c r="DF197" s="397">
        <f t="shared" ca="1" si="405"/>
        <v>0</v>
      </c>
      <c r="DG197" s="397">
        <f t="shared" ca="1" si="406"/>
        <v>0</v>
      </c>
      <c r="DH197" s="397">
        <f t="shared" ca="1" si="407"/>
        <v>0</v>
      </c>
      <c r="DJ197" s="125" t="str">
        <f t="shared" ref="DJ197:DK197" si="464">DJ195</f>
        <v>OM</v>
      </c>
      <c r="DK197" s="125" t="str">
        <f t="shared" si="464"/>
        <v>OV</v>
      </c>
      <c r="DN197" s="84" t="s">
        <v>1225</v>
      </c>
      <c r="DR197" s="40" t="s">
        <v>1545</v>
      </c>
      <c r="DS197" s="11">
        <f t="shared" ref="DS197:DS234" si="465">VLOOKUP(DR197,EC:EG,4,0)</f>
        <v>1</v>
      </c>
      <c r="DT197" s="11">
        <f t="shared" ref="DT197:DT234" si="466">VLOOKUP(DR197,EC:EG,5,0)</f>
        <v>8</v>
      </c>
      <c r="DU197" s="41">
        <v>1</v>
      </c>
      <c r="DV197" s="40" t="s">
        <v>412</v>
      </c>
      <c r="DW197" s="11">
        <f t="shared" ref="DW197:DW234" si="467">VLOOKUP(DV197,EC:EG,4,0)</f>
        <v>2</v>
      </c>
      <c r="DX197" s="11">
        <f t="shared" ref="DX197:DX234" si="468">VLOOKUP(DV197,EC:EG,5,0)</f>
        <v>1001</v>
      </c>
      <c r="DY197" s="41">
        <v>2</v>
      </c>
    </row>
    <row r="198" spans="1:129" x14ac:dyDescent="0.25">
      <c r="A198" s="125">
        <v>195</v>
      </c>
      <c r="B198" s="125">
        <v>2</v>
      </c>
      <c r="C198" s="125">
        <v>8</v>
      </c>
      <c r="D198" s="125">
        <v>26</v>
      </c>
      <c r="E198" s="125" t="s">
        <v>1272</v>
      </c>
      <c r="F198" s="392" t="s">
        <v>1273</v>
      </c>
      <c r="G198" s="392" t="s">
        <v>1274</v>
      </c>
      <c r="H198" s="125" t="s">
        <v>1275</v>
      </c>
      <c r="I198" s="392" t="s">
        <v>1276</v>
      </c>
      <c r="K198" s="125">
        <v>35</v>
      </c>
      <c r="M198" s="397">
        <f t="shared" ca="1" si="308"/>
        <v>3</v>
      </c>
      <c r="N198" s="397" t="str">
        <f t="shared" ca="1" si="309"/>
        <v>1|8|10,2|1002|2</v>
      </c>
      <c r="O198" s="397">
        <f t="shared" ca="1" si="310"/>
        <v>5</v>
      </c>
      <c r="P198" s="397" t="str">
        <f t="shared" ca="1" si="311"/>
        <v>1|8|10,2|1002|2</v>
      </c>
      <c r="Q198" s="397">
        <f t="shared" ca="1" si="312"/>
        <v>7</v>
      </c>
      <c r="R198" s="397" t="str">
        <f t="shared" ca="1" si="313"/>
        <v>1|8|10,2|1002|2</v>
      </c>
      <c r="S198" s="397">
        <f t="shared" ca="1" si="314"/>
        <v>10</v>
      </c>
      <c r="T198" s="397" t="str">
        <f t="shared" ca="1" si="315"/>
        <v>1|8|10,2|1002|2</v>
      </c>
      <c r="U198" s="397">
        <f t="shared" ca="1" si="316"/>
        <v>15</v>
      </c>
      <c r="V198" s="397" t="str">
        <f t="shared" ca="1" si="317"/>
        <v>1|8|10,2|1002|2</v>
      </c>
      <c r="W198" s="397">
        <f t="shared" ca="1" si="318"/>
        <v>20</v>
      </c>
      <c r="X198" s="397" t="str">
        <f t="shared" ca="1" si="319"/>
        <v>1|8|10,2|1002|2</v>
      </c>
      <c r="Y198" s="397">
        <f t="shared" ca="1" si="320"/>
        <v>25</v>
      </c>
      <c r="Z198" s="397" t="str">
        <f t="shared" ca="1" si="321"/>
        <v>1|8|10,2|1002|2</v>
      </c>
      <c r="AA198" s="397">
        <f t="shared" ca="1" si="322"/>
        <v>30</v>
      </c>
      <c r="AB198" s="397" t="str">
        <f t="shared" ca="1" si="323"/>
        <v>1|8|10,2|1002|2</v>
      </c>
      <c r="AC198" s="397">
        <f t="shared" ca="1" si="324"/>
        <v>35</v>
      </c>
      <c r="AD198" s="397" t="str">
        <f t="shared" ca="1" si="325"/>
        <v>1|8|10,2|1002|2</v>
      </c>
      <c r="AE198" s="397">
        <f t="shared" ca="1" si="326"/>
        <v>40</v>
      </c>
      <c r="AF198" s="397" t="str">
        <f t="shared" ca="1" si="327"/>
        <v>1|8|10,2|1002|2</v>
      </c>
      <c r="AG198" s="397">
        <f t="shared" ca="1" si="328"/>
        <v>45</v>
      </c>
      <c r="AH198" s="397" t="str">
        <f t="shared" ca="1" si="329"/>
        <v>1|8|10,2|1002|2</v>
      </c>
      <c r="AI198" s="397">
        <f t="shared" ca="1" si="330"/>
        <v>50</v>
      </c>
      <c r="AJ198" s="397" t="str">
        <f t="shared" ca="1" si="331"/>
        <v>1|8|10,2|1002|2</v>
      </c>
      <c r="AK198" s="397">
        <f t="shared" ca="1" si="332"/>
        <v>55</v>
      </c>
      <c r="AL198" s="397" t="str">
        <f t="shared" ca="1" si="333"/>
        <v>1|8|10,2|1002|2</v>
      </c>
      <c r="AM198" s="397">
        <f t="shared" ca="1" si="334"/>
        <v>60</v>
      </c>
      <c r="AN198" s="397" t="str">
        <f t="shared" ca="1" si="335"/>
        <v>1|8|10,2|1002|2</v>
      </c>
      <c r="AO198" s="397">
        <f t="shared" ca="1" si="336"/>
        <v>65</v>
      </c>
      <c r="AP198" s="397" t="str">
        <f t="shared" ca="1" si="337"/>
        <v>1|8|10,2|1002|2</v>
      </c>
      <c r="AQ198" s="397">
        <f t="shared" ca="1" si="338"/>
        <v>70</v>
      </c>
      <c r="AR198" s="397" t="str">
        <f t="shared" ca="1" si="339"/>
        <v>1|8|10,2|1002|2</v>
      </c>
      <c r="AS198" s="397">
        <f t="shared" ca="1" si="340"/>
        <v>75</v>
      </c>
      <c r="AT198" s="397" t="str">
        <f t="shared" ca="1" si="341"/>
        <v>1|8|10,2|1002|2</v>
      </c>
      <c r="AU198" s="397">
        <f t="shared" ca="1" si="342"/>
        <v>80</v>
      </c>
      <c r="AV198" s="397" t="str">
        <f t="shared" ca="1" si="343"/>
        <v>1|8|10,2|1002|2</v>
      </c>
      <c r="AW198" s="397">
        <f t="shared" ca="1" si="344"/>
        <v>85</v>
      </c>
      <c r="AX198" s="397" t="str">
        <f t="shared" ca="1" si="345"/>
        <v>1|8|10,2|1002|2</v>
      </c>
      <c r="AY198" s="397">
        <f t="shared" ca="1" si="346"/>
        <v>90</v>
      </c>
      <c r="AZ198" s="397" t="str">
        <f t="shared" ca="1" si="347"/>
        <v>1|8|10,2|1002|2</v>
      </c>
      <c r="BA198" s="397">
        <f t="shared" ca="1" si="348"/>
        <v>95</v>
      </c>
      <c r="BB198" s="397" t="str">
        <f t="shared" ca="1" si="349"/>
        <v>1|8|10,2|1002|2</v>
      </c>
      <c r="BC198" s="397">
        <f t="shared" ca="1" si="350"/>
        <v>100</v>
      </c>
      <c r="BD198" s="397" t="str">
        <f t="shared" ca="1" si="351"/>
        <v>1|8|10,2|1002|2</v>
      </c>
      <c r="BE198" s="397">
        <f t="shared" ca="1" si="352"/>
        <v>0</v>
      </c>
      <c r="BF198" s="397">
        <f t="shared" ca="1" si="353"/>
        <v>0</v>
      </c>
      <c r="BG198" s="397">
        <f t="shared" ca="1" si="354"/>
        <v>0</v>
      </c>
      <c r="BH198" s="397">
        <f t="shared" ca="1" si="355"/>
        <v>0</v>
      </c>
      <c r="BI198" s="397">
        <f t="shared" ca="1" si="356"/>
        <v>0</v>
      </c>
      <c r="BJ198" s="397">
        <f t="shared" ca="1" si="357"/>
        <v>0</v>
      </c>
      <c r="BK198" s="397">
        <f t="shared" ca="1" si="358"/>
        <v>0</v>
      </c>
      <c r="BL198" s="397">
        <f t="shared" ca="1" si="359"/>
        <v>0</v>
      </c>
      <c r="BM198" s="397">
        <f t="shared" ca="1" si="360"/>
        <v>0</v>
      </c>
      <c r="BN198" s="397">
        <f t="shared" ca="1" si="361"/>
        <v>0</v>
      </c>
      <c r="BO198" s="397">
        <f t="shared" ca="1" si="362"/>
        <v>0</v>
      </c>
      <c r="BP198" s="397">
        <f t="shared" ca="1" si="363"/>
        <v>0</v>
      </c>
      <c r="BQ198" s="397">
        <f t="shared" ca="1" si="364"/>
        <v>0</v>
      </c>
      <c r="BR198" s="397">
        <f t="shared" ca="1" si="365"/>
        <v>0</v>
      </c>
      <c r="BS198" s="397">
        <f t="shared" ca="1" si="366"/>
        <v>0</v>
      </c>
      <c r="BT198" s="397">
        <f t="shared" ca="1" si="367"/>
        <v>0</v>
      </c>
      <c r="BU198" s="397">
        <f t="shared" ca="1" si="368"/>
        <v>0</v>
      </c>
      <c r="BV198" s="397">
        <f t="shared" ca="1" si="369"/>
        <v>0</v>
      </c>
      <c r="BW198" s="397">
        <f t="shared" ca="1" si="370"/>
        <v>0</v>
      </c>
      <c r="BX198" s="397">
        <f t="shared" ca="1" si="371"/>
        <v>0</v>
      </c>
      <c r="BY198" s="397">
        <f t="shared" ca="1" si="372"/>
        <v>0</v>
      </c>
      <c r="BZ198" s="397">
        <f t="shared" ca="1" si="373"/>
        <v>0</v>
      </c>
      <c r="CA198" s="397">
        <f t="shared" ca="1" si="374"/>
        <v>0</v>
      </c>
      <c r="CB198" s="397">
        <f t="shared" ca="1" si="375"/>
        <v>0</v>
      </c>
      <c r="CC198" s="397">
        <f t="shared" ca="1" si="376"/>
        <v>0</v>
      </c>
      <c r="CD198" s="397">
        <f t="shared" ca="1" si="377"/>
        <v>0</v>
      </c>
      <c r="CE198" s="397">
        <f t="shared" ca="1" si="378"/>
        <v>0</v>
      </c>
      <c r="CF198" s="397">
        <f t="shared" ca="1" si="379"/>
        <v>0</v>
      </c>
      <c r="CG198" s="397">
        <f t="shared" ca="1" si="380"/>
        <v>0</v>
      </c>
      <c r="CH198" s="397">
        <f t="shared" ca="1" si="381"/>
        <v>0</v>
      </c>
      <c r="CI198" s="397">
        <f t="shared" ca="1" si="382"/>
        <v>0</v>
      </c>
      <c r="CJ198" s="397">
        <f t="shared" ca="1" si="383"/>
        <v>0</v>
      </c>
      <c r="CK198" s="397">
        <f t="shared" ca="1" si="384"/>
        <v>0</v>
      </c>
      <c r="CL198" s="397">
        <f t="shared" ca="1" si="385"/>
        <v>0</v>
      </c>
      <c r="CM198" s="397">
        <f t="shared" ca="1" si="386"/>
        <v>0</v>
      </c>
      <c r="CN198" s="397">
        <f t="shared" ca="1" si="387"/>
        <v>0</v>
      </c>
      <c r="CO198" s="397">
        <f t="shared" ca="1" si="388"/>
        <v>0</v>
      </c>
      <c r="CP198" s="397">
        <f t="shared" ca="1" si="389"/>
        <v>0</v>
      </c>
      <c r="CQ198" s="397">
        <f t="shared" ca="1" si="390"/>
        <v>0</v>
      </c>
      <c r="CR198" s="397">
        <f t="shared" ca="1" si="391"/>
        <v>0</v>
      </c>
      <c r="CS198" s="397">
        <f t="shared" ca="1" si="392"/>
        <v>0</v>
      </c>
      <c r="CT198" s="397">
        <f t="shared" ca="1" si="393"/>
        <v>0</v>
      </c>
      <c r="CU198" s="397">
        <f t="shared" ca="1" si="394"/>
        <v>0</v>
      </c>
      <c r="CV198" s="397">
        <f t="shared" ca="1" si="395"/>
        <v>0</v>
      </c>
      <c r="CW198" s="397">
        <f t="shared" ca="1" si="396"/>
        <v>0</v>
      </c>
      <c r="CX198" s="397">
        <f t="shared" ca="1" si="397"/>
        <v>0</v>
      </c>
      <c r="CY198" s="397">
        <f t="shared" ca="1" si="398"/>
        <v>0</v>
      </c>
      <c r="CZ198" s="397">
        <f t="shared" ca="1" si="399"/>
        <v>0</v>
      </c>
      <c r="DA198" s="397">
        <f t="shared" ca="1" si="400"/>
        <v>0</v>
      </c>
      <c r="DB198" s="397">
        <f t="shared" ca="1" si="401"/>
        <v>0</v>
      </c>
      <c r="DC198" s="397">
        <f t="shared" ca="1" si="402"/>
        <v>0</v>
      </c>
      <c r="DD198" s="397">
        <f t="shared" ca="1" si="403"/>
        <v>0</v>
      </c>
      <c r="DE198" s="397">
        <f t="shared" ca="1" si="404"/>
        <v>0</v>
      </c>
      <c r="DF198" s="397">
        <f t="shared" ca="1" si="405"/>
        <v>0</v>
      </c>
      <c r="DG198" s="397">
        <f t="shared" ca="1" si="406"/>
        <v>0</v>
      </c>
      <c r="DH198" s="397">
        <f t="shared" ca="1" si="407"/>
        <v>0</v>
      </c>
      <c r="DJ198" s="399" t="s">
        <v>1784</v>
      </c>
      <c r="DK198" s="399" t="s">
        <v>1781</v>
      </c>
      <c r="DL198" s="393" t="s">
        <v>1555</v>
      </c>
      <c r="DN198" s="84" t="s">
        <v>848</v>
      </c>
      <c r="DR198" s="40" t="s">
        <v>1543</v>
      </c>
      <c r="DS198" s="11">
        <f t="shared" si="465"/>
        <v>1</v>
      </c>
      <c r="DT198" s="11">
        <f t="shared" si="466"/>
        <v>8</v>
      </c>
      <c r="DU198" s="41">
        <v>1</v>
      </c>
      <c r="DV198" s="40" t="s">
        <v>412</v>
      </c>
      <c r="DW198" s="11">
        <f t="shared" si="467"/>
        <v>2</v>
      </c>
      <c r="DX198" s="11">
        <f t="shared" si="468"/>
        <v>1001</v>
      </c>
      <c r="DY198" s="41">
        <v>2</v>
      </c>
    </row>
    <row r="199" spans="1:129" x14ac:dyDescent="0.35">
      <c r="A199" s="125">
        <v>196</v>
      </c>
      <c r="B199" s="125">
        <v>2</v>
      </c>
      <c r="C199" s="125">
        <v>8</v>
      </c>
      <c r="D199" s="125">
        <v>26</v>
      </c>
      <c r="E199" s="125" t="s">
        <v>1272</v>
      </c>
      <c r="F199" s="392" t="s">
        <v>1277</v>
      </c>
      <c r="G199" s="392" t="s">
        <v>1274</v>
      </c>
      <c r="H199" s="125" t="s">
        <v>1278</v>
      </c>
      <c r="I199" s="392" t="s">
        <v>1276</v>
      </c>
      <c r="K199" s="129">
        <v>36</v>
      </c>
      <c r="M199" s="397">
        <f t="shared" ca="1" si="308"/>
        <v>3</v>
      </c>
      <c r="N199" s="397" t="str">
        <f t="shared" ca="1" si="309"/>
        <v>1|8|10,2|1004|2</v>
      </c>
      <c r="O199" s="397">
        <f t="shared" ca="1" si="310"/>
        <v>5</v>
      </c>
      <c r="P199" s="397" t="str">
        <f t="shared" ca="1" si="311"/>
        <v>1|8|10,2|1004|2</v>
      </c>
      <c r="Q199" s="397">
        <f t="shared" ca="1" si="312"/>
        <v>7</v>
      </c>
      <c r="R199" s="397" t="str">
        <f t="shared" ca="1" si="313"/>
        <v>1|8|10,2|1004|2</v>
      </c>
      <c r="S199" s="397">
        <f t="shared" ca="1" si="314"/>
        <v>10</v>
      </c>
      <c r="T199" s="397" t="str">
        <f t="shared" ca="1" si="315"/>
        <v>1|8|10,2|1004|2</v>
      </c>
      <c r="U199" s="397">
        <f t="shared" ca="1" si="316"/>
        <v>15</v>
      </c>
      <c r="V199" s="397" t="str">
        <f t="shared" ca="1" si="317"/>
        <v>1|8|10,2|1004|2</v>
      </c>
      <c r="W199" s="397">
        <f t="shared" ca="1" si="318"/>
        <v>20</v>
      </c>
      <c r="X199" s="397" t="str">
        <f t="shared" ca="1" si="319"/>
        <v>1|8|10,2|1004|2</v>
      </c>
      <c r="Y199" s="397">
        <f t="shared" ca="1" si="320"/>
        <v>25</v>
      </c>
      <c r="Z199" s="397" t="str">
        <f t="shared" ca="1" si="321"/>
        <v>1|8|10,2|1004|2</v>
      </c>
      <c r="AA199" s="397">
        <f t="shared" ca="1" si="322"/>
        <v>30</v>
      </c>
      <c r="AB199" s="397" t="str">
        <f t="shared" ca="1" si="323"/>
        <v>1|8|10,2|1004|2</v>
      </c>
      <c r="AC199" s="397">
        <f t="shared" ca="1" si="324"/>
        <v>35</v>
      </c>
      <c r="AD199" s="397" t="str">
        <f t="shared" ca="1" si="325"/>
        <v>1|8|10,2|1004|2</v>
      </c>
      <c r="AE199" s="397">
        <f t="shared" ca="1" si="326"/>
        <v>40</v>
      </c>
      <c r="AF199" s="397" t="str">
        <f t="shared" ca="1" si="327"/>
        <v>1|8|10,2|1004|2</v>
      </c>
      <c r="AG199" s="397">
        <f t="shared" ca="1" si="328"/>
        <v>45</v>
      </c>
      <c r="AH199" s="397" t="str">
        <f t="shared" ca="1" si="329"/>
        <v>1|8|10,2|1004|2</v>
      </c>
      <c r="AI199" s="397">
        <f t="shared" ca="1" si="330"/>
        <v>50</v>
      </c>
      <c r="AJ199" s="397" t="str">
        <f t="shared" ca="1" si="331"/>
        <v>1|8|10,2|1004|2</v>
      </c>
      <c r="AK199" s="397">
        <f t="shared" ca="1" si="332"/>
        <v>55</v>
      </c>
      <c r="AL199" s="397" t="str">
        <f t="shared" ca="1" si="333"/>
        <v>1|8|10,2|1004|2</v>
      </c>
      <c r="AM199" s="397">
        <f t="shared" ca="1" si="334"/>
        <v>60</v>
      </c>
      <c r="AN199" s="397" t="str">
        <f t="shared" ca="1" si="335"/>
        <v>1|8|10,2|1004|2</v>
      </c>
      <c r="AO199" s="397">
        <f t="shared" ca="1" si="336"/>
        <v>65</v>
      </c>
      <c r="AP199" s="397" t="str">
        <f t="shared" ca="1" si="337"/>
        <v>1|8|10,2|1004|2</v>
      </c>
      <c r="AQ199" s="397">
        <f t="shared" ca="1" si="338"/>
        <v>70</v>
      </c>
      <c r="AR199" s="397" t="str">
        <f t="shared" ca="1" si="339"/>
        <v>1|8|10,2|1004|2</v>
      </c>
      <c r="AS199" s="397">
        <f t="shared" ca="1" si="340"/>
        <v>75</v>
      </c>
      <c r="AT199" s="397" t="str">
        <f t="shared" ca="1" si="341"/>
        <v>1|8|10,2|1004|2</v>
      </c>
      <c r="AU199" s="397">
        <f t="shared" ca="1" si="342"/>
        <v>80</v>
      </c>
      <c r="AV199" s="397" t="str">
        <f t="shared" ca="1" si="343"/>
        <v>1|8|10,2|1004|2</v>
      </c>
      <c r="AW199" s="397">
        <f t="shared" ca="1" si="344"/>
        <v>85</v>
      </c>
      <c r="AX199" s="397" t="str">
        <f t="shared" ca="1" si="345"/>
        <v>1|8|10,2|1004|2</v>
      </c>
      <c r="AY199" s="397">
        <f t="shared" ca="1" si="346"/>
        <v>90</v>
      </c>
      <c r="AZ199" s="397" t="str">
        <f t="shared" ca="1" si="347"/>
        <v>1|8|10,2|1004|2</v>
      </c>
      <c r="BA199" s="397">
        <f t="shared" ca="1" si="348"/>
        <v>95</v>
      </c>
      <c r="BB199" s="397" t="str">
        <f t="shared" ca="1" si="349"/>
        <v>1|8|10,2|1004|2</v>
      </c>
      <c r="BC199" s="397">
        <f t="shared" ca="1" si="350"/>
        <v>100</v>
      </c>
      <c r="BD199" s="397" t="str">
        <f t="shared" ca="1" si="351"/>
        <v>1|8|10,2|1004|2</v>
      </c>
      <c r="BE199" s="397">
        <f t="shared" ca="1" si="352"/>
        <v>0</v>
      </c>
      <c r="BF199" s="397">
        <f t="shared" ca="1" si="353"/>
        <v>0</v>
      </c>
      <c r="BG199" s="397">
        <f t="shared" ca="1" si="354"/>
        <v>0</v>
      </c>
      <c r="BH199" s="397">
        <f t="shared" ca="1" si="355"/>
        <v>0</v>
      </c>
      <c r="BI199" s="397">
        <f t="shared" ca="1" si="356"/>
        <v>0</v>
      </c>
      <c r="BJ199" s="397">
        <f t="shared" ca="1" si="357"/>
        <v>0</v>
      </c>
      <c r="BK199" s="397">
        <f t="shared" ca="1" si="358"/>
        <v>0</v>
      </c>
      <c r="BL199" s="397">
        <f t="shared" ca="1" si="359"/>
        <v>0</v>
      </c>
      <c r="BM199" s="397">
        <f t="shared" ca="1" si="360"/>
        <v>0</v>
      </c>
      <c r="BN199" s="397">
        <f t="shared" ca="1" si="361"/>
        <v>0</v>
      </c>
      <c r="BO199" s="397">
        <f t="shared" ca="1" si="362"/>
        <v>0</v>
      </c>
      <c r="BP199" s="397">
        <f t="shared" ca="1" si="363"/>
        <v>0</v>
      </c>
      <c r="BQ199" s="397">
        <f t="shared" ca="1" si="364"/>
        <v>0</v>
      </c>
      <c r="BR199" s="397">
        <f t="shared" ca="1" si="365"/>
        <v>0</v>
      </c>
      <c r="BS199" s="397">
        <f t="shared" ca="1" si="366"/>
        <v>0</v>
      </c>
      <c r="BT199" s="397">
        <f t="shared" ca="1" si="367"/>
        <v>0</v>
      </c>
      <c r="BU199" s="397">
        <f t="shared" ca="1" si="368"/>
        <v>0</v>
      </c>
      <c r="BV199" s="397">
        <f t="shared" ca="1" si="369"/>
        <v>0</v>
      </c>
      <c r="BW199" s="397">
        <f t="shared" ca="1" si="370"/>
        <v>0</v>
      </c>
      <c r="BX199" s="397">
        <f t="shared" ca="1" si="371"/>
        <v>0</v>
      </c>
      <c r="BY199" s="397">
        <f t="shared" ca="1" si="372"/>
        <v>0</v>
      </c>
      <c r="BZ199" s="397">
        <f t="shared" ca="1" si="373"/>
        <v>0</v>
      </c>
      <c r="CA199" s="397">
        <f t="shared" ca="1" si="374"/>
        <v>0</v>
      </c>
      <c r="CB199" s="397">
        <f t="shared" ca="1" si="375"/>
        <v>0</v>
      </c>
      <c r="CC199" s="397">
        <f t="shared" ca="1" si="376"/>
        <v>0</v>
      </c>
      <c r="CD199" s="397">
        <f t="shared" ca="1" si="377"/>
        <v>0</v>
      </c>
      <c r="CE199" s="397">
        <f t="shared" ca="1" si="378"/>
        <v>0</v>
      </c>
      <c r="CF199" s="397">
        <f t="shared" ca="1" si="379"/>
        <v>0</v>
      </c>
      <c r="CG199" s="397">
        <f t="shared" ca="1" si="380"/>
        <v>0</v>
      </c>
      <c r="CH199" s="397">
        <f t="shared" ca="1" si="381"/>
        <v>0</v>
      </c>
      <c r="CI199" s="397">
        <f t="shared" ca="1" si="382"/>
        <v>0</v>
      </c>
      <c r="CJ199" s="397">
        <f t="shared" ca="1" si="383"/>
        <v>0</v>
      </c>
      <c r="CK199" s="397">
        <f t="shared" ca="1" si="384"/>
        <v>0</v>
      </c>
      <c r="CL199" s="397">
        <f t="shared" ca="1" si="385"/>
        <v>0</v>
      </c>
      <c r="CM199" s="397">
        <f t="shared" ca="1" si="386"/>
        <v>0</v>
      </c>
      <c r="CN199" s="397">
        <f t="shared" ca="1" si="387"/>
        <v>0</v>
      </c>
      <c r="CO199" s="397">
        <f t="shared" ca="1" si="388"/>
        <v>0</v>
      </c>
      <c r="CP199" s="397">
        <f t="shared" ca="1" si="389"/>
        <v>0</v>
      </c>
      <c r="CQ199" s="397">
        <f t="shared" ca="1" si="390"/>
        <v>0</v>
      </c>
      <c r="CR199" s="397">
        <f t="shared" ca="1" si="391"/>
        <v>0</v>
      </c>
      <c r="CS199" s="397">
        <f t="shared" ca="1" si="392"/>
        <v>0</v>
      </c>
      <c r="CT199" s="397">
        <f t="shared" ca="1" si="393"/>
        <v>0</v>
      </c>
      <c r="CU199" s="397">
        <f t="shared" ca="1" si="394"/>
        <v>0</v>
      </c>
      <c r="CV199" s="397">
        <f t="shared" ca="1" si="395"/>
        <v>0</v>
      </c>
      <c r="CW199" s="397">
        <f t="shared" ca="1" si="396"/>
        <v>0</v>
      </c>
      <c r="CX199" s="397">
        <f t="shared" ca="1" si="397"/>
        <v>0</v>
      </c>
      <c r="CY199" s="397">
        <f t="shared" ca="1" si="398"/>
        <v>0</v>
      </c>
      <c r="CZ199" s="397">
        <f t="shared" ca="1" si="399"/>
        <v>0</v>
      </c>
      <c r="DA199" s="397">
        <f t="shared" ca="1" si="400"/>
        <v>0</v>
      </c>
      <c r="DB199" s="397">
        <f t="shared" ca="1" si="401"/>
        <v>0</v>
      </c>
      <c r="DC199" s="397">
        <f t="shared" ca="1" si="402"/>
        <v>0</v>
      </c>
      <c r="DD199" s="397">
        <f t="shared" ca="1" si="403"/>
        <v>0</v>
      </c>
      <c r="DE199" s="397">
        <f t="shared" ca="1" si="404"/>
        <v>0</v>
      </c>
      <c r="DF199" s="397">
        <f t="shared" ca="1" si="405"/>
        <v>0</v>
      </c>
      <c r="DG199" s="397">
        <f t="shared" ca="1" si="406"/>
        <v>0</v>
      </c>
      <c r="DH199" s="397">
        <f t="shared" ca="1" si="407"/>
        <v>0</v>
      </c>
      <c r="DJ199" s="399" t="s">
        <v>1782</v>
      </c>
      <c r="DK199" s="399" t="s">
        <v>1783</v>
      </c>
      <c r="DL199" s="393" t="s">
        <v>1555</v>
      </c>
      <c r="DN199" s="84" t="s">
        <v>848</v>
      </c>
      <c r="DR199" s="40" t="s">
        <v>1544</v>
      </c>
      <c r="DS199" s="11">
        <f t="shared" si="465"/>
        <v>1</v>
      </c>
      <c r="DT199" s="11">
        <f t="shared" si="466"/>
        <v>8</v>
      </c>
      <c r="DU199" s="41">
        <v>1</v>
      </c>
      <c r="DV199" s="40" t="s">
        <v>412</v>
      </c>
      <c r="DW199" s="11">
        <f t="shared" si="467"/>
        <v>2</v>
      </c>
      <c r="DX199" s="11">
        <f t="shared" si="468"/>
        <v>1001</v>
      </c>
      <c r="DY199" s="41">
        <v>2</v>
      </c>
    </row>
    <row r="200" spans="1:129" x14ac:dyDescent="0.35">
      <c r="A200" s="125">
        <v>197</v>
      </c>
      <c r="B200" s="125">
        <v>2</v>
      </c>
      <c r="C200" s="125">
        <v>8</v>
      </c>
      <c r="D200" s="125">
        <v>26</v>
      </c>
      <c r="E200" s="125" t="s">
        <v>1272</v>
      </c>
      <c r="F200" s="392" t="s">
        <v>1279</v>
      </c>
      <c r="G200" s="392" t="s">
        <v>1274</v>
      </c>
      <c r="H200" s="125" t="s">
        <v>1280</v>
      </c>
      <c r="I200" s="392" t="s">
        <v>1276</v>
      </c>
      <c r="K200" s="129">
        <v>37</v>
      </c>
      <c r="M200" s="397">
        <f t="shared" ca="1" si="308"/>
        <v>3</v>
      </c>
      <c r="N200" s="397" t="str">
        <f t="shared" ca="1" si="309"/>
        <v>1|8|10,2|1002|2</v>
      </c>
      <c r="O200" s="397">
        <f t="shared" ca="1" si="310"/>
        <v>5</v>
      </c>
      <c r="P200" s="397" t="str">
        <f t="shared" ca="1" si="311"/>
        <v>1|8|10,2|1002|2</v>
      </c>
      <c r="Q200" s="397">
        <f t="shared" ca="1" si="312"/>
        <v>7</v>
      </c>
      <c r="R200" s="397" t="str">
        <f t="shared" ca="1" si="313"/>
        <v>1|8|10,2|1002|2</v>
      </c>
      <c r="S200" s="397">
        <f t="shared" ca="1" si="314"/>
        <v>10</v>
      </c>
      <c r="T200" s="397" t="str">
        <f t="shared" ca="1" si="315"/>
        <v>1|8|10,2|1002|2</v>
      </c>
      <c r="U200" s="397">
        <f t="shared" ca="1" si="316"/>
        <v>15</v>
      </c>
      <c r="V200" s="397" t="str">
        <f t="shared" ca="1" si="317"/>
        <v>1|8|10,2|1002|2</v>
      </c>
      <c r="W200" s="397">
        <f t="shared" ca="1" si="318"/>
        <v>20</v>
      </c>
      <c r="X200" s="397" t="str">
        <f t="shared" ca="1" si="319"/>
        <v>1|8|10,2|1002|2</v>
      </c>
      <c r="Y200" s="397">
        <f t="shared" ca="1" si="320"/>
        <v>25</v>
      </c>
      <c r="Z200" s="397" t="str">
        <f t="shared" ca="1" si="321"/>
        <v>1|8|10,2|1002|2</v>
      </c>
      <c r="AA200" s="397">
        <f t="shared" ca="1" si="322"/>
        <v>30</v>
      </c>
      <c r="AB200" s="397" t="str">
        <f t="shared" ca="1" si="323"/>
        <v>1|8|10,2|1002|2</v>
      </c>
      <c r="AC200" s="397">
        <f t="shared" ca="1" si="324"/>
        <v>35</v>
      </c>
      <c r="AD200" s="397" t="str">
        <f t="shared" ca="1" si="325"/>
        <v>1|8|10,2|1002|2</v>
      </c>
      <c r="AE200" s="397">
        <f t="shared" ca="1" si="326"/>
        <v>40</v>
      </c>
      <c r="AF200" s="397" t="str">
        <f t="shared" ca="1" si="327"/>
        <v>1|8|10,2|1002|2</v>
      </c>
      <c r="AG200" s="397">
        <f t="shared" ca="1" si="328"/>
        <v>45</v>
      </c>
      <c r="AH200" s="397" t="str">
        <f t="shared" ca="1" si="329"/>
        <v>1|8|10,2|1002|2</v>
      </c>
      <c r="AI200" s="397">
        <f t="shared" ca="1" si="330"/>
        <v>50</v>
      </c>
      <c r="AJ200" s="397" t="str">
        <f t="shared" ca="1" si="331"/>
        <v>1|8|10,2|1002|2</v>
      </c>
      <c r="AK200" s="397">
        <f t="shared" ca="1" si="332"/>
        <v>55</v>
      </c>
      <c r="AL200" s="397" t="str">
        <f t="shared" ca="1" si="333"/>
        <v>1|8|10,2|1002|2</v>
      </c>
      <c r="AM200" s="397">
        <f t="shared" ca="1" si="334"/>
        <v>60</v>
      </c>
      <c r="AN200" s="397" t="str">
        <f t="shared" ca="1" si="335"/>
        <v>1|8|10,2|1002|2</v>
      </c>
      <c r="AO200" s="397">
        <f t="shared" ca="1" si="336"/>
        <v>65</v>
      </c>
      <c r="AP200" s="397" t="str">
        <f t="shared" ca="1" si="337"/>
        <v>1|8|10,2|1002|2</v>
      </c>
      <c r="AQ200" s="397">
        <f t="shared" ca="1" si="338"/>
        <v>70</v>
      </c>
      <c r="AR200" s="397" t="str">
        <f t="shared" ca="1" si="339"/>
        <v>1|8|10,2|1002|2</v>
      </c>
      <c r="AS200" s="397">
        <f t="shared" ca="1" si="340"/>
        <v>75</v>
      </c>
      <c r="AT200" s="397" t="str">
        <f t="shared" ca="1" si="341"/>
        <v>1|8|10,2|1002|2</v>
      </c>
      <c r="AU200" s="397">
        <f t="shared" ca="1" si="342"/>
        <v>80</v>
      </c>
      <c r="AV200" s="397" t="str">
        <f t="shared" ca="1" si="343"/>
        <v>1|8|10,2|1002|2</v>
      </c>
      <c r="AW200" s="397">
        <f t="shared" ca="1" si="344"/>
        <v>85</v>
      </c>
      <c r="AX200" s="397" t="str">
        <f t="shared" ca="1" si="345"/>
        <v>1|8|10,2|1002|2</v>
      </c>
      <c r="AY200" s="397">
        <f t="shared" ca="1" si="346"/>
        <v>90</v>
      </c>
      <c r="AZ200" s="397" t="str">
        <f t="shared" ca="1" si="347"/>
        <v>1|8|10,2|1002|2</v>
      </c>
      <c r="BA200" s="397">
        <f t="shared" ca="1" si="348"/>
        <v>95</v>
      </c>
      <c r="BB200" s="397" t="str">
        <f t="shared" ca="1" si="349"/>
        <v>1|8|10,2|1002|2</v>
      </c>
      <c r="BC200" s="397">
        <f t="shared" ca="1" si="350"/>
        <v>100</v>
      </c>
      <c r="BD200" s="397" t="str">
        <f t="shared" ca="1" si="351"/>
        <v>1|8|10,2|1002|2</v>
      </c>
      <c r="BE200" s="397">
        <f t="shared" ca="1" si="352"/>
        <v>0</v>
      </c>
      <c r="BF200" s="397">
        <f t="shared" ca="1" si="353"/>
        <v>0</v>
      </c>
      <c r="BG200" s="397">
        <f t="shared" ca="1" si="354"/>
        <v>0</v>
      </c>
      <c r="BH200" s="397">
        <f t="shared" ca="1" si="355"/>
        <v>0</v>
      </c>
      <c r="BI200" s="397">
        <f t="shared" ca="1" si="356"/>
        <v>0</v>
      </c>
      <c r="BJ200" s="397">
        <f t="shared" ca="1" si="357"/>
        <v>0</v>
      </c>
      <c r="BK200" s="397">
        <f t="shared" ca="1" si="358"/>
        <v>0</v>
      </c>
      <c r="BL200" s="397">
        <f t="shared" ca="1" si="359"/>
        <v>0</v>
      </c>
      <c r="BM200" s="397">
        <f t="shared" ca="1" si="360"/>
        <v>0</v>
      </c>
      <c r="BN200" s="397">
        <f t="shared" ca="1" si="361"/>
        <v>0</v>
      </c>
      <c r="BO200" s="397">
        <f t="shared" ca="1" si="362"/>
        <v>0</v>
      </c>
      <c r="BP200" s="397">
        <f t="shared" ca="1" si="363"/>
        <v>0</v>
      </c>
      <c r="BQ200" s="397">
        <f t="shared" ca="1" si="364"/>
        <v>0</v>
      </c>
      <c r="BR200" s="397">
        <f t="shared" ca="1" si="365"/>
        <v>0</v>
      </c>
      <c r="BS200" s="397">
        <f t="shared" ca="1" si="366"/>
        <v>0</v>
      </c>
      <c r="BT200" s="397">
        <f t="shared" ca="1" si="367"/>
        <v>0</v>
      </c>
      <c r="BU200" s="397">
        <f t="shared" ca="1" si="368"/>
        <v>0</v>
      </c>
      <c r="BV200" s="397">
        <f t="shared" ca="1" si="369"/>
        <v>0</v>
      </c>
      <c r="BW200" s="397">
        <f t="shared" ca="1" si="370"/>
        <v>0</v>
      </c>
      <c r="BX200" s="397">
        <f t="shared" ca="1" si="371"/>
        <v>0</v>
      </c>
      <c r="BY200" s="397">
        <f t="shared" ca="1" si="372"/>
        <v>0</v>
      </c>
      <c r="BZ200" s="397">
        <f t="shared" ca="1" si="373"/>
        <v>0</v>
      </c>
      <c r="CA200" s="397">
        <f t="shared" ca="1" si="374"/>
        <v>0</v>
      </c>
      <c r="CB200" s="397">
        <f t="shared" ca="1" si="375"/>
        <v>0</v>
      </c>
      <c r="CC200" s="397">
        <f t="shared" ca="1" si="376"/>
        <v>0</v>
      </c>
      <c r="CD200" s="397">
        <f t="shared" ca="1" si="377"/>
        <v>0</v>
      </c>
      <c r="CE200" s="397">
        <f t="shared" ca="1" si="378"/>
        <v>0</v>
      </c>
      <c r="CF200" s="397">
        <f t="shared" ca="1" si="379"/>
        <v>0</v>
      </c>
      <c r="CG200" s="397">
        <f t="shared" ca="1" si="380"/>
        <v>0</v>
      </c>
      <c r="CH200" s="397">
        <f t="shared" ca="1" si="381"/>
        <v>0</v>
      </c>
      <c r="CI200" s="397">
        <f t="shared" ca="1" si="382"/>
        <v>0</v>
      </c>
      <c r="CJ200" s="397">
        <f t="shared" ca="1" si="383"/>
        <v>0</v>
      </c>
      <c r="CK200" s="397">
        <f t="shared" ca="1" si="384"/>
        <v>0</v>
      </c>
      <c r="CL200" s="397">
        <f t="shared" ca="1" si="385"/>
        <v>0</v>
      </c>
      <c r="CM200" s="397">
        <f t="shared" ca="1" si="386"/>
        <v>0</v>
      </c>
      <c r="CN200" s="397">
        <f t="shared" ca="1" si="387"/>
        <v>0</v>
      </c>
      <c r="CO200" s="397">
        <f t="shared" ca="1" si="388"/>
        <v>0</v>
      </c>
      <c r="CP200" s="397">
        <f t="shared" ca="1" si="389"/>
        <v>0</v>
      </c>
      <c r="CQ200" s="397">
        <f t="shared" ca="1" si="390"/>
        <v>0</v>
      </c>
      <c r="CR200" s="397">
        <f t="shared" ca="1" si="391"/>
        <v>0</v>
      </c>
      <c r="CS200" s="397">
        <f t="shared" ca="1" si="392"/>
        <v>0</v>
      </c>
      <c r="CT200" s="397">
        <f t="shared" ca="1" si="393"/>
        <v>0</v>
      </c>
      <c r="CU200" s="397">
        <f t="shared" ca="1" si="394"/>
        <v>0</v>
      </c>
      <c r="CV200" s="397">
        <f t="shared" ca="1" si="395"/>
        <v>0</v>
      </c>
      <c r="CW200" s="397">
        <f t="shared" ca="1" si="396"/>
        <v>0</v>
      </c>
      <c r="CX200" s="397">
        <f t="shared" ca="1" si="397"/>
        <v>0</v>
      </c>
      <c r="CY200" s="397">
        <f t="shared" ca="1" si="398"/>
        <v>0</v>
      </c>
      <c r="CZ200" s="397">
        <f t="shared" ca="1" si="399"/>
        <v>0</v>
      </c>
      <c r="DA200" s="397">
        <f t="shared" ca="1" si="400"/>
        <v>0</v>
      </c>
      <c r="DB200" s="397">
        <f t="shared" ca="1" si="401"/>
        <v>0</v>
      </c>
      <c r="DC200" s="397">
        <f t="shared" ca="1" si="402"/>
        <v>0</v>
      </c>
      <c r="DD200" s="397">
        <f t="shared" ca="1" si="403"/>
        <v>0</v>
      </c>
      <c r="DE200" s="397">
        <f t="shared" ca="1" si="404"/>
        <v>0</v>
      </c>
      <c r="DF200" s="397">
        <f t="shared" ca="1" si="405"/>
        <v>0</v>
      </c>
      <c r="DG200" s="397">
        <f t="shared" ca="1" si="406"/>
        <v>0</v>
      </c>
      <c r="DH200" s="397">
        <f t="shared" ca="1" si="407"/>
        <v>0</v>
      </c>
      <c r="DJ200" s="125" t="str">
        <f t="shared" ref="DJ200:DK200" si="469">DJ198</f>
        <v>OX</v>
      </c>
      <c r="DK200" s="125" t="str">
        <f t="shared" si="469"/>
        <v>PG</v>
      </c>
      <c r="DL200" s="393" t="s">
        <v>1554</v>
      </c>
      <c r="DN200" s="84" t="s">
        <v>848</v>
      </c>
      <c r="DR200" s="40" t="s">
        <v>1545</v>
      </c>
      <c r="DS200" s="11">
        <f t="shared" si="465"/>
        <v>1</v>
      </c>
      <c r="DT200" s="11">
        <f t="shared" si="466"/>
        <v>8</v>
      </c>
      <c r="DU200" s="41">
        <v>1</v>
      </c>
      <c r="DV200" s="40" t="s">
        <v>412</v>
      </c>
      <c r="DW200" s="11">
        <f t="shared" si="467"/>
        <v>2</v>
      </c>
      <c r="DX200" s="11">
        <f t="shared" si="468"/>
        <v>1001</v>
      </c>
      <c r="DY200" s="41">
        <v>2</v>
      </c>
    </row>
    <row r="201" spans="1:129" x14ac:dyDescent="0.35">
      <c r="A201" s="125">
        <v>198</v>
      </c>
      <c r="B201" s="125">
        <v>2</v>
      </c>
      <c r="C201" s="125">
        <v>8</v>
      </c>
      <c r="D201" s="125">
        <v>26</v>
      </c>
      <c r="E201" s="125" t="s">
        <v>1272</v>
      </c>
      <c r="F201" s="392" t="s">
        <v>1281</v>
      </c>
      <c r="G201" s="392" t="s">
        <v>1274</v>
      </c>
      <c r="H201" s="125" t="s">
        <v>1282</v>
      </c>
      <c r="I201" s="392" t="s">
        <v>1276</v>
      </c>
      <c r="K201" s="129">
        <v>38</v>
      </c>
      <c r="M201" s="397">
        <f t="shared" ref="M201:M234" ca="1" si="470">IFERROR(INDIRECT("成就验算表!"&amp;$DJ201&amp;RIGHT(M$3,LEN(M$3)-11)+4),"")</f>
        <v>3</v>
      </c>
      <c r="N201" s="397" t="str">
        <f t="shared" ref="N201:N234" ca="1" si="471">IFERROR(INDIRECT("成就验算表!"&amp;$DK201&amp;RIGHT(N$3,LEN(N$3)-12)+4),"")</f>
        <v>1|8|10,2|1004|2</v>
      </c>
      <c r="O201" s="397">
        <f t="shared" ref="O201:O234" ca="1" si="472">IFERROR(INDIRECT("成就验算表!"&amp;$DJ201&amp;RIGHT(O$3,LEN(O$3)-11)+4),"")</f>
        <v>5</v>
      </c>
      <c r="P201" s="397" t="str">
        <f t="shared" ref="P201:P234" ca="1" si="473">IFERROR(INDIRECT("成就验算表!"&amp;$DK201&amp;RIGHT(P$3,LEN(P$3)-12)+4),"")</f>
        <v>1|8|10,2|1004|2</v>
      </c>
      <c r="Q201" s="397">
        <f t="shared" ref="Q201:Q234" ca="1" si="474">IFERROR(INDIRECT("成就验算表!"&amp;$DJ201&amp;RIGHT(Q$3,LEN(Q$3)-11)+4),"")</f>
        <v>7</v>
      </c>
      <c r="R201" s="397" t="str">
        <f t="shared" ref="R201:R234" ca="1" si="475">IFERROR(INDIRECT("成就验算表!"&amp;$DK201&amp;RIGHT(R$3,LEN(R$3)-12)+4),"")</f>
        <v>1|8|10,2|1004|2</v>
      </c>
      <c r="S201" s="397">
        <f t="shared" ref="S201:S234" ca="1" si="476">IFERROR(INDIRECT("成就验算表!"&amp;$DJ201&amp;RIGHT(S$3,LEN(S$3)-11)+4),"")</f>
        <v>10</v>
      </c>
      <c r="T201" s="397" t="str">
        <f t="shared" ref="T201:T234" ca="1" si="477">IFERROR(INDIRECT("成就验算表!"&amp;$DK201&amp;RIGHT(T$3,LEN(T$3)-12)+4),"")</f>
        <v>1|8|10,2|1004|2</v>
      </c>
      <c r="U201" s="397">
        <f t="shared" ref="U201:U234" ca="1" si="478">IFERROR(INDIRECT("成就验算表!"&amp;$DJ201&amp;RIGHT(U$3,LEN(U$3)-11)+4),"")</f>
        <v>15</v>
      </c>
      <c r="V201" s="397" t="str">
        <f t="shared" ref="V201:V234" ca="1" si="479">IFERROR(INDIRECT("成就验算表!"&amp;$DK201&amp;RIGHT(V$3,LEN(V$3)-12)+4),"")</f>
        <v>1|8|10,2|1004|2</v>
      </c>
      <c r="W201" s="397">
        <f t="shared" ref="W201:W234" ca="1" si="480">IFERROR(INDIRECT("成就验算表!"&amp;$DJ201&amp;RIGHT(W$3,LEN(W$3)-11)+4),"")</f>
        <v>20</v>
      </c>
      <c r="X201" s="397" t="str">
        <f t="shared" ref="X201:X234" ca="1" si="481">IFERROR(INDIRECT("成就验算表!"&amp;$DK201&amp;RIGHT(X$3,LEN(X$3)-12)+4),"")</f>
        <v>1|8|10,2|1004|2</v>
      </c>
      <c r="Y201" s="397">
        <f t="shared" ref="Y201:Y234" ca="1" si="482">IFERROR(INDIRECT("成就验算表!"&amp;$DJ201&amp;RIGHT(Y$3,LEN(Y$3)-11)+4),"")</f>
        <v>25</v>
      </c>
      <c r="Z201" s="397" t="str">
        <f t="shared" ref="Z201:Z234" ca="1" si="483">IFERROR(INDIRECT("成就验算表!"&amp;$DK201&amp;RIGHT(Z$3,LEN(Z$3)-12)+4),"")</f>
        <v>1|8|10,2|1004|2</v>
      </c>
      <c r="AA201" s="397">
        <f t="shared" ref="AA201:AA234" ca="1" si="484">IFERROR(INDIRECT("成就验算表!"&amp;$DJ201&amp;RIGHT(AA$3,LEN(AA$3)-11)+4),"")</f>
        <v>30</v>
      </c>
      <c r="AB201" s="397" t="str">
        <f t="shared" ref="AB201:AB234" ca="1" si="485">IFERROR(INDIRECT("成就验算表!"&amp;$DK201&amp;RIGHT(AB$3,LEN(AB$3)-12)+4),"")</f>
        <v>1|8|10,2|1004|2</v>
      </c>
      <c r="AC201" s="397">
        <f t="shared" ref="AC201:AC234" ca="1" si="486">IFERROR(INDIRECT("成就验算表!"&amp;$DJ201&amp;RIGHT(AC$3,LEN(AC$3)-11)+4),"")</f>
        <v>35</v>
      </c>
      <c r="AD201" s="397" t="str">
        <f t="shared" ref="AD201:AD234" ca="1" si="487">IFERROR(INDIRECT("成就验算表!"&amp;$DK201&amp;RIGHT(AD$3,LEN(AD$3)-12)+4),"")</f>
        <v>1|8|10,2|1004|2</v>
      </c>
      <c r="AE201" s="397">
        <f t="shared" ref="AE201:AE234" ca="1" si="488">IFERROR(INDIRECT("成就验算表!"&amp;$DJ201&amp;RIGHT(AE$3,LEN(AE$3)-11)+4),"")</f>
        <v>40</v>
      </c>
      <c r="AF201" s="397" t="str">
        <f t="shared" ref="AF201:AF234" ca="1" si="489">IFERROR(INDIRECT("成就验算表!"&amp;$DK201&amp;RIGHT(AF$3,LEN(AF$3)-12)+4),"")</f>
        <v>1|8|10,2|1004|2</v>
      </c>
      <c r="AG201" s="397">
        <f t="shared" ref="AG201:AG234" ca="1" si="490">IFERROR(INDIRECT("成就验算表!"&amp;$DJ201&amp;RIGHT(AG$3,LEN(AG$3)-11)+4),"")</f>
        <v>45</v>
      </c>
      <c r="AH201" s="397" t="str">
        <f t="shared" ref="AH201:AH234" ca="1" si="491">IFERROR(INDIRECT("成就验算表!"&amp;$DK201&amp;RIGHT(AH$3,LEN(AH$3)-12)+4),"")</f>
        <v>1|8|10,2|1004|2</v>
      </c>
      <c r="AI201" s="397">
        <f t="shared" ref="AI201:AI234" ca="1" si="492">IFERROR(INDIRECT("成就验算表!"&amp;$DJ201&amp;RIGHT(AI$3,LEN(AI$3)-11)+4),"")</f>
        <v>50</v>
      </c>
      <c r="AJ201" s="397" t="str">
        <f t="shared" ref="AJ201:AJ234" ca="1" si="493">IFERROR(INDIRECT("成就验算表!"&amp;$DK201&amp;RIGHT(AJ$3,LEN(AJ$3)-12)+4),"")</f>
        <v>1|8|10,2|1004|2</v>
      </c>
      <c r="AK201" s="397">
        <f t="shared" ref="AK201:AK234" ca="1" si="494">IFERROR(INDIRECT("成就验算表!"&amp;$DJ201&amp;RIGHT(AK$3,LEN(AK$3)-11)+4),"")</f>
        <v>55</v>
      </c>
      <c r="AL201" s="397" t="str">
        <f t="shared" ref="AL201:AL234" ca="1" si="495">IFERROR(INDIRECT("成就验算表!"&amp;$DK201&amp;RIGHT(AL$3,LEN(AL$3)-12)+4),"")</f>
        <v>1|8|10,2|1004|2</v>
      </c>
      <c r="AM201" s="397">
        <f t="shared" ref="AM201:AM234" ca="1" si="496">IFERROR(INDIRECT("成就验算表!"&amp;$DJ201&amp;RIGHT(AM$3,LEN(AM$3)-11)+4),"")</f>
        <v>60</v>
      </c>
      <c r="AN201" s="397" t="str">
        <f t="shared" ref="AN201:AN234" ca="1" si="497">IFERROR(INDIRECT("成就验算表!"&amp;$DK201&amp;RIGHT(AN$3,LEN(AN$3)-12)+4),"")</f>
        <v>1|8|10,2|1004|2</v>
      </c>
      <c r="AO201" s="397">
        <f t="shared" ref="AO201:AO234" ca="1" si="498">IFERROR(INDIRECT("成就验算表!"&amp;$DJ201&amp;RIGHT(AO$3,LEN(AO$3)-11)+4),"")</f>
        <v>65</v>
      </c>
      <c r="AP201" s="397" t="str">
        <f t="shared" ref="AP201:AP234" ca="1" si="499">IFERROR(INDIRECT("成就验算表!"&amp;$DK201&amp;RIGHT(AP$3,LEN(AP$3)-12)+4),"")</f>
        <v>1|8|10,2|1004|2</v>
      </c>
      <c r="AQ201" s="397">
        <f t="shared" ref="AQ201:AQ234" ca="1" si="500">IFERROR(INDIRECT("成就验算表!"&amp;$DJ201&amp;RIGHT(AQ$3,LEN(AQ$3)-11)+4),"")</f>
        <v>70</v>
      </c>
      <c r="AR201" s="397" t="str">
        <f t="shared" ref="AR201:AR234" ca="1" si="501">IFERROR(INDIRECT("成就验算表!"&amp;$DK201&amp;RIGHT(AR$3,LEN(AR$3)-12)+4),"")</f>
        <v>1|8|10,2|1004|2</v>
      </c>
      <c r="AS201" s="397">
        <f t="shared" ref="AS201:AS234" ca="1" si="502">IFERROR(INDIRECT("成就验算表!"&amp;$DJ201&amp;RIGHT(AS$3,LEN(AS$3)-11)+4),"")</f>
        <v>75</v>
      </c>
      <c r="AT201" s="397" t="str">
        <f t="shared" ref="AT201:AT234" ca="1" si="503">IFERROR(INDIRECT("成就验算表!"&amp;$DK201&amp;RIGHT(AT$3,LEN(AT$3)-12)+4),"")</f>
        <v>1|8|10,2|1004|2</v>
      </c>
      <c r="AU201" s="397">
        <f t="shared" ref="AU201:AU234" ca="1" si="504">IFERROR(INDIRECT("成就验算表!"&amp;$DJ201&amp;RIGHT(AU$3,LEN(AU$3)-11)+4),"")</f>
        <v>80</v>
      </c>
      <c r="AV201" s="397" t="str">
        <f t="shared" ref="AV201:AV234" ca="1" si="505">IFERROR(INDIRECT("成就验算表!"&amp;$DK201&amp;RIGHT(AV$3,LEN(AV$3)-12)+4),"")</f>
        <v>1|8|10,2|1004|2</v>
      </c>
      <c r="AW201" s="397">
        <f t="shared" ref="AW201:AW234" ca="1" si="506">IFERROR(INDIRECT("成就验算表!"&amp;$DJ201&amp;RIGHT(AW$3,LEN(AW$3)-11)+4),"")</f>
        <v>85</v>
      </c>
      <c r="AX201" s="397" t="str">
        <f t="shared" ref="AX201:AX234" ca="1" si="507">IFERROR(INDIRECT("成就验算表!"&amp;$DK201&amp;RIGHT(AX$3,LEN(AX$3)-12)+4),"")</f>
        <v>1|8|10,2|1004|2</v>
      </c>
      <c r="AY201" s="397">
        <f t="shared" ref="AY201:AY234" ca="1" si="508">IFERROR(INDIRECT("成就验算表!"&amp;$DJ201&amp;RIGHT(AY$3,LEN(AY$3)-11)+4),"")</f>
        <v>90</v>
      </c>
      <c r="AZ201" s="397" t="str">
        <f t="shared" ref="AZ201:AZ234" ca="1" si="509">IFERROR(INDIRECT("成就验算表!"&amp;$DK201&amp;RIGHT(AZ$3,LEN(AZ$3)-12)+4),"")</f>
        <v>1|8|10,2|1004|2</v>
      </c>
      <c r="BA201" s="397">
        <f t="shared" ref="BA201:BA234" ca="1" si="510">IFERROR(INDIRECT("成就验算表!"&amp;$DJ201&amp;RIGHT(BA$3,LEN(BA$3)-11)+4),"")</f>
        <v>95</v>
      </c>
      <c r="BB201" s="397" t="str">
        <f t="shared" ref="BB201:BB234" ca="1" si="511">IFERROR(INDIRECT("成就验算表!"&amp;$DK201&amp;RIGHT(BB$3,LEN(BB$3)-12)+4),"")</f>
        <v>1|8|10,2|1004|2</v>
      </c>
      <c r="BC201" s="397">
        <f t="shared" ref="BC201:BC234" ca="1" si="512">IFERROR(INDIRECT("成就验算表!"&amp;$DJ201&amp;RIGHT(BC$3,LEN(BC$3)-11)+4),"")</f>
        <v>100</v>
      </c>
      <c r="BD201" s="397" t="str">
        <f t="shared" ref="BD201:BD234" ca="1" si="513">IFERROR(INDIRECT("成就验算表!"&amp;$DK201&amp;RIGHT(BD$3,LEN(BD$3)-12)+4),"")</f>
        <v>1|8|10,2|1004|2</v>
      </c>
      <c r="BE201" s="397">
        <f t="shared" ref="BE201:BE234" ca="1" si="514">IFERROR(INDIRECT("成就验算表!"&amp;$DJ201&amp;RIGHT(BE$3,LEN(BE$3)-11)+4),"")</f>
        <v>0</v>
      </c>
      <c r="BF201" s="397">
        <f t="shared" ref="BF201:BF234" ca="1" si="515">IFERROR(INDIRECT("成就验算表!"&amp;$DK201&amp;RIGHT(BF$3,LEN(BF$3)-12)+4),"")</f>
        <v>0</v>
      </c>
      <c r="BG201" s="397">
        <f t="shared" ref="BG201:BG234" ca="1" si="516">IFERROR(INDIRECT("成就验算表!"&amp;$DJ201&amp;RIGHT(BG$3,LEN(BG$3)-11)+4),"")</f>
        <v>0</v>
      </c>
      <c r="BH201" s="397">
        <f t="shared" ref="BH201:BH234" ca="1" si="517">IFERROR(INDIRECT("成就验算表!"&amp;$DK201&amp;RIGHT(BH$3,LEN(BH$3)-12)+4),"")</f>
        <v>0</v>
      </c>
      <c r="BI201" s="397">
        <f t="shared" ref="BI201:BI234" ca="1" si="518">IFERROR(INDIRECT("成就验算表!"&amp;$DJ201&amp;RIGHT(BI$3,LEN(BI$3)-11)+4),"")</f>
        <v>0</v>
      </c>
      <c r="BJ201" s="397">
        <f t="shared" ref="BJ201:BJ234" ca="1" si="519">IFERROR(INDIRECT("成就验算表!"&amp;$DK201&amp;RIGHT(BJ$3,LEN(BJ$3)-12)+4),"")</f>
        <v>0</v>
      </c>
      <c r="BK201" s="397">
        <f t="shared" ref="BK201:BK234" ca="1" si="520">IFERROR(INDIRECT("成就验算表!"&amp;$DJ201&amp;RIGHT(BK$3,LEN(BK$3)-11)+4),"")</f>
        <v>0</v>
      </c>
      <c r="BL201" s="397">
        <f t="shared" ref="BL201:BL234" ca="1" si="521">IFERROR(INDIRECT("成就验算表!"&amp;$DK201&amp;RIGHT(BL$3,LEN(BL$3)-12)+4),"")</f>
        <v>0</v>
      </c>
      <c r="BM201" s="397">
        <f t="shared" ref="BM201:BM234" ca="1" si="522">IFERROR(INDIRECT("成就验算表!"&amp;$DJ201&amp;RIGHT(BM$3,LEN(BM$3)-11)+4),"")</f>
        <v>0</v>
      </c>
      <c r="BN201" s="397">
        <f t="shared" ref="BN201:BN234" ca="1" si="523">IFERROR(INDIRECT("成就验算表!"&amp;$DK201&amp;RIGHT(BN$3,LEN(BN$3)-12)+4),"")</f>
        <v>0</v>
      </c>
      <c r="BO201" s="397">
        <f t="shared" ref="BO201:BO234" ca="1" si="524">IFERROR(INDIRECT("成就验算表!"&amp;$DJ201&amp;RIGHT(BO$3,LEN(BO$3)-11)+4),"")</f>
        <v>0</v>
      </c>
      <c r="BP201" s="397">
        <f t="shared" ref="BP201:BP234" ca="1" si="525">IFERROR(INDIRECT("成就验算表!"&amp;$DK201&amp;RIGHT(BP$3,LEN(BP$3)-12)+4),"")</f>
        <v>0</v>
      </c>
      <c r="BQ201" s="397">
        <f t="shared" ref="BQ201:BQ234" ca="1" si="526">IFERROR(INDIRECT("成就验算表!"&amp;$DJ201&amp;RIGHT(BQ$3,LEN(BQ$3)-11)+4),"")</f>
        <v>0</v>
      </c>
      <c r="BR201" s="397">
        <f t="shared" ref="BR201:BR234" ca="1" si="527">IFERROR(INDIRECT("成就验算表!"&amp;$DK201&amp;RIGHT(BR$3,LEN(BR$3)-12)+4),"")</f>
        <v>0</v>
      </c>
      <c r="BS201" s="397">
        <f t="shared" ref="BS201:BS234" ca="1" si="528">IFERROR(INDIRECT("成就验算表!"&amp;$DJ201&amp;RIGHT(BS$3,LEN(BS$3)-11)+4),"")</f>
        <v>0</v>
      </c>
      <c r="BT201" s="397">
        <f t="shared" ref="BT201:BT234" ca="1" si="529">IFERROR(INDIRECT("成就验算表!"&amp;$DK201&amp;RIGHT(BT$3,LEN(BT$3)-12)+4),"")</f>
        <v>0</v>
      </c>
      <c r="BU201" s="397">
        <f t="shared" ref="BU201:BU234" ca="1" si="530">IFERROR(INDIRECT("成就验算表!"&amp;$DJ201&amp;RIGHT(BU$3,LEN(BU$3)-11)+4),"")</f>
        <v>0</v>
      </c>
      <c r="BV201" s="397">
        <f t="shared" ref="BV201:BV234" ca="1" si="531">IFERROR(INDIRECT("成就验算表!"&amp;$DK201&amp;RIGHT(BV$3,LEN(BV$3)-12)+4),"")</f>
        <v>0</v>
      </c>
      <c r="BW201" s="397">
        <f t="shared" ref="BW201:BW234" ca="1" si="532">IFERROR(INDIRECT("成就验算表!"&amp;$DJ201&amp;RIGHT(BW$3,LEN(BW$3)-11)+4),"")</f>
        <v>0</v>
      </c>
      <c r="BX201" s="397">
        <f t="shared" ref="BX201:BX234" ca="1" si="533">IFERROR(INDIRECT("成就验算表!"&amp;$DK201&amp;RIGHT(BX$3,LEN(BX$3)-12)+4),"")</f>
        <v>0</v>
      </c>
      <c r="BY201" s="397">
        <f t="shared" ref="BY201:BY234" ca="1" si="534">IFERROR(INDIRECT("成就验算表!"&amp;$DJ201&amp;RIGHT(BY$3,LEN(BY$3)-11)+4),"")</f>
        <v>0</v>
      </c>
      <c r="BZ201" s="397">
        <f t="shared" ref="BZ201:BZ234" ca="1" si="535">IFERROR(INDIRECT("成就验算表!"&amp;$DK201&amp;RIGHT(BZ$3,LEN(BZ$3)-12)+4),"")</f>
        <v>0</v>
      </c>
      <c r="CA201" s="397">
        <f t="shared" ref="CA201:CA234" ca="1" si="536">IFERROR(INDIRECT("成就验算表!"&amp;$DJ201&amp;RIGHT(CA$3,LEN(CA$3)-11)+4),"")</f>
        <v>0</v>
      </c>
      <c r="CB201" s="397">
        <f t="shared" ref="CB201:CB234" ca="1" si="537">IFERROR(INDIRECT("成就验算表!"&amp;$DK201&amp;RIGHT(CB$3,LEN(CB$3)-12)+4),"")</f>
        <v>0</v>
      </c>
      <c r="CC201" s="397">
        <f t="shared" ref="CC201:CC234" ca="1" si="538">IFERROR(INDIRECT("成就验算表!"&amp;$DJ201&amp;RIGHT(CC$3,LEN(CC$3)-11)+4),"")</f>
        <v>0</v>
      </c>
      <c r="CD201" s="397">
        <f t="shared" ref="CD201:CD234" ca="1" si="539">IFERROR(INDIRECT("成就验算表!"&amp;$DK201&amp;RIGHT(CD$3,LEN(CD$3)-12)+4),"")</f>
        <v>0</v>
      </c>
      <c r="CE201" s="397">
        <f t="shared" ref="CE201:CE234" ca="1" si="540">IFERROR(INDIRECT("成就验算表!"&amp;$DJ201&amp;RIGHT(CE$3,LEN(CE$3)-11)+4),"")</f>
        <v>0</v>
      </c>
      <c r="CF201" s="397">
        <f t="shared" ref="CF201:CF234" ca="1" si="541">IFERROR(INDIRECT("成就验算表!"&amp;$DK201&amp;RIGHT(CF$3,LEN(CF$3)-12)+4),"")</f>
        <v>0</v>
      </c>
      <c r="CG201" s="397">
        <f t="shared" ref="CG201:CG234" ca="1" si="542">IFERROR(INDIRECT("成就验算表!"&amp;$DJ201&amp;RIGHT(CG$3,LEN(CG$3)-11)+4),"")</f>
        <v>0</v>
      </c>
      <c r="CH201" s="397">
        <f t="shared" ref="CH201:CH234" ca="1" si="543">IFERROR(INDIRECT("成就验算表!"&amp;$DK201&amp;RIGHT(CH$3,LEN(CH$3)-12)+4),"")</f>
        <v>0</v>
      </c>
      <c r="CI201" s="397">
        <f t="shared" ref="CI201:CI234" ca="1" si="544">IFERROR(INDIRECT("成就验算表!"&amp;$DJ201&amp;RIGHT(CI$3,LEN(CI$3)-11)+4),"")</f>
        <v>0</v>
      </c>
      <c r="CJ201" s="397">
        <f t="shared" ref="CJ201:CJ234" ca="1" si="545">IFERROR(INDIRECT("成就验算表!"&amp;$DK201&amp;RIGHT(CJ$3,LEN(CJ$3)-12)+4),"")</f>
        <v>0</v>
      </c>
      <c r="CK201" s="397">
        <f t="shared" ref="CK201:CK234" ca="1" si="546">IFERROR(INDIRECT("成就验算表!"&amp;$DJ201&amp;RIGHT(CK$3,LEN(CK$3)-11)+4),"")</f>
        <v>0</v>
      </c>
      <c r="CL201" s="397">
        <f t="shared" ref="CL201:CL234" ca="1" si="547">IFERROR(INDIRECT("成就验算表!"&amp;$DK201&amp;RIGHT(CL$3,LEN(CL$3)-12)+4),"")</f>
        <v>0</v>
      </c>
      <c r="CM201" s="397">
        <f t="shared" ref="CM201:CM234" ca="1" si="548">IFERROR(INDIRECT("成就验算表!"&amp;$DJ201&amp;RIGHT(CM$3,LEN(CM$3)-11)+4),"")</f>
        <v>0</v>
      </c>
      <c r="CN201" s="397">
        <f t="shared" ref="CN201:CN234" ca="1" si="549">IFERROR(INDIRECT("成就验算表!"&amp;$DK201&amp;RIGHT(CN$3,LEN(CN$3)-12)+4),"")</f>
        <v>0</v>
      </c>
      <c r="CO201" s="397">
        <f t="shared" ref="CO201:CO234" ca="1" si="550">IFERROR(INDIRECT("成就验算表!"&amp;$DJ201&amp;RIGHT(CO$3,LEN(CO$3)-11)+4),"")</f>
        <v>0</v>
      </c>
      <c r="CP201" s="397">
        <f t="shared" ref="CP201:CP234" ca="1" si="551">IFERROR(INDIRECT("成就验算表!"&amp;$DK201&amp;RIGHT(CP$3,LEN(CP$3)-12)+4),"")</f>
        <v>0</v>
      </c>
      <c r="CQ201" s="397">
        <f t="shared" ref="CQ201:CQ234" ca="1" si="552">IFERROR(INDIRECT("成就验算表!"&amp;$DJ201&amp;RIGHT(CQ$3,LEN(CQ$3)-11)+4),"")</f>
        <v>0</v>
      </c>
      <c r="CR201" s="397">
        <f t="shared" ref="CR201:CR234" ca="1" si="553">IFERROR(INDIRECT("成就验算表!"&amp;$DK201&amp;RIGHT(CR$3,LEN(CR$3)-12)+4),"")</f>
        <v>0</v>
      </c>
      <c r="CS201" s="397">
        <f t="shared" ref="CS201:CS234" ca="1" si="554">IFERROR(INDIRECT("成就验算表!"&amp;$DJ201&amp;RIGHT(CS$3,LEN(CS$3)-11)+4),"")</f>
        <v>0</v>
      </c>
      <c r="CT201" s="397">
        <f t="shared" ref="CT201:CT234" ca="1" si="555">IFERROR(INDIRECT("成就验算表!"&amp;$DK201&amp;RIGHT(CT$3,LEN(CT$3)-12)+4),"")</f>
        <v>0</v>
      </c>
      <c r="CU201" s="397">
        <f t="shared" ref="CU201:CU234" ca="1" si="556">IFERROR(INDIRECT("成就验算表!"&amp;$DJ201&amp;RIGHT(CU$3,LEN(CU$3)-11)+4),"")</f>
        <v>0</v>
      </c>
      <c r="CV201" s="397">
        <f t="shared" ref="CV201:CV234" ca="1" si="557">IFERROR(INDIRECT("成就验算表!"&amp;$DK201&amp;RIGHT(CV$3,LEN(CV$3)-12)+4),"")</f>
        <v>0</v>
      </c>
      <c r="CW201" s="397">
        <f t="shared" ref="CW201:CW234" ca="1" si="558">IFERROR(INDIRECT("成就验算表!"&amp;$DJ201&amp;RIGHT(CW$3,LEN(CW$3)-11)+4),"")</f>
        <v>0</v>
      </c>
      <c r="CX201" s="397">
        <f t="shared" ref="CX201:CX234" ca="1" si="559">IFERROR(INDIRECT("成就验算表!"&amp;$DK201&amp;RIGHT(CX$3,LEN(CX$3)-12)+4),"")</f>
        <v>0</v>
      </c>
      <c r="CY201" s="397">
        <f t="shared" ref="CY201:CY234" ca="1" si="560">IFERROR(INDIRECT("成就验算表!"&amp;$DJ201&amp;RIGHT(CY$3,LEN(CY$3)-11)+4),"")</f>
        <v>0</v>
      </c>
      <c r="CZ201" s="397">
        <f t="shared" ref="CZ201:CZ234" ca="1" si="561">IFERROR(INDIRECT("成就验算表!"&amp;$DK201&amp;RIGHT(CZ$3,LEN(CZ$3)-12)+4),"")</f>
        <v>0</v>
      </c>
      <c r="DA201" s="397">
        <f t="shared" ref="DA201:DA234" ca="1" si="562">IFERROR(INDIRECT("成就验算表!"&amp;$DJ201&amp;RIGHT(DA$3,LEN(DA$3)-11)+4),"")</f>
        <v>0</v>
      </c>
      <c r="DB201" s="397">
        <f t="shared" ref="DB201:DB234" ca="1" si="563">IFERROR(INDIRECT("成就验算表!"&amp;$DK201&amp;RIGHT(DB$3,LEN(DB$3)-12)+4),"")</f>
        <v>0</v>
      </c>
      <c r="DC201" s="397">
        <f t="shared" ref="DC201:DC234" ca="1" si="564">IFERROR(INDIRECT("成就验算表!"&amp;$DJ201&amp;RIGHT(DC$3,LEN(DC$3)-11)+4),"")</f>
        <v>0</v>
      </c>
      <c r="DD201" s="397">
        <f t="shared" ref="DD201:DD234" ca="1" si="565">IFERROR(INDIRECT("成就验算表!"&amp;$DK201&amp;RIGHT(DD$3,LEN(DD$3)-12)+4),"")</f>
        <v>0</v>
      </c>
      <c r="DE201" s="397">
        <f t="shared" ref="DE201:DE234" ca="1" si="566">IFERROR(INDIRECT("成就验算表!"&amp;$DJ201&amp;RIGHT(DE$3,LEN(DE$3)-11)+4),"")</f>
        <v>0</v>
      </c>
      <c r="DF201" s="397">
        <f t="shared" ref="DF201:DF234" ca="1" si="567">IFERROR(INDIRECT("成就验算表!"&amp;$DK201&amp;RIGHT(DF$3,LEN(DF$3)-12)+4),"")</f>
        <v>0</v>
      </c>
      <c r="DG201" s="397">
        <f t="shared" ref="DG201:DG234" ca="1" si="568">IFERROR(INDIRECT("成就验算表!"&amp;$DJ201&amp;RIGHT(DG$3,LEN(DG$3)-11)+4),"")</f>
        <v>0</v>
      </c>
      <c r="DH201" s="397">
        <f t="shared" ref="DH201:DH234" ca="1" si="569">IFERROR(INDIRECT("成就验算表!"&amp;$DK201&amp;RIGHT(DH$3,LEN(DH$3)-12)+4),"")</f>
        <v>0</v>
      </c>
      <c r="DJ201" s="125" t="str">
        <f t="shared" ref="DJ201:DK201" si="570">DJ199</f>
        <v>PI</v>
      </c>
      <c r="DK201" s="125" t="str">
        <f t="shared" si="570"/>
        <v>PR</v>
      </c>
      <c r="DL201" s="393" t="s">
        <v>1554</v>
      </c>
      <c r="DN201" s="84" t="s">
        <v>848</v>
      </c>
      <c r="DR201" s="40" t="s">
        <v>1543</v>
      </c>
      <c r="DS201" s="11">
        <f t="shared" si="465"/>
        <v>1</v>
      </c>
      <c r="DT201" s="11">
        <f t="shared" si="466"/>
        <v>8</v>
      </c>
      <c r="DU201" s="41">
        <v>1</v>
      </c>
      <c r="DV201" s="40" t="s">
        <v>412</v>
      </c>
      <c r="DW201" s="11">
        <f t="shared" si="467"/>
        <v>2</v>
      </c>
      <c r="DX201" s="11">
        <f t="shared" si="468"/>
        <v>1001</v>
      </c>
      <c r="DY201" s="41">
        <v>2</v>
      </c>
    </row>
    <row r="202" spans="1:129" x14ac:dyDescent="0.25">
      <c r="A202" s="125">
        <v>199</v>
      </c>
      <c r="B202" s="125">
        <v>2</v>
      </c>
      <c r="C202" s="125">
        <v>8</v>
      </c>
      <c r="D202" s="125">
        <v>26</v>
      </c>
      <c r="E202" s="125" t="s">
        <v>1272</v>
      </c>
      <c r="F202" s="392" t="s">
        <v>1283</v>
      </c>
      <c r="G202" s="392" t="s">
        <v>1274</v>
      </c>
      <c r="H202" s="125" t="s">
        <v>1284</v>
      </c>
      <c r="I202" s="392" t="s">
        <v>1276</v>
      </c>
      <c r="K202" s="125">
        <v>84</v>
      </c>
      <c r="M202" s="397">
        <f t="shared" ca="1" si="470"/>
        <v>3</v>
      </c>
      <c r="N202" s="397" t="str">
        <f t="shared" ca="1" si="471"/>
        <v>1|8|10,2|1002|2</v>
      </c>
      <c r="O202" s="397">
        <f t="shared" ca="1" si="472"/>
        <v>5</v>
      </c>
      <c r="P202" s="397" t="str">
        <f t="shared" ca="1" si="473"/>
        <v>1|8|10,2|1002|2</v>
      </c>
      <c r="Q202" s="397">
        <f t="shared" ca="1" si="474"/>
        <v>7</v>
      </c>
      <c r="R202" s="397" t="str">
        <f t="shared" ca="1" si="475"/>
        <v>1|8|10,2|1002|2</v>
      </c>
      <c r="S202" s="397">
        <f t="shared" ca="1" si="476"/>
        <v>10</v>
      </c>
      <c r="T202" s="397" t="str">
        <f t="shared" ca="1" si="477"/>
        <v>1|8|10,2|1002|2</v>
      </c>
      <c r="U202" s="397">
        <f t="shared" ca="1" si="478"/>
        <v>15</v>
      </c>
      <c r="V202" s="397" t="str">
        <f t="shared" ca="1" si="479"/>
        <v>1|8|10,2|1002|2</v>
      </c>
      <c r="W202" s="397">
        <f t="shared" ca="1" si="480"/>
        <v>20</v>
      </c>
      <c r="X202" s="397" t="str">
        <f t="shared" ca="1" si="481"/>
        <v>1|8|10,2|1002|2</v>
      </c>
      <c r="Y202" s="397">
        <f t="shared" ca="1" si="482"/>
        <v>25</v>
      </c>
      <c r="Z202" s="397" t="str">
        <f t="shared" ca="1" si="483"/>
        <v>1|8|10,2|1002|2</v>
      </c>
      <c r="AA202" s="397">
        <f t="shared" ca="1" si="484"/>
        <v>30</v>
      </c>
      <c r="AB202" s="397" t="str">
        <f t="shared" ca="1" si="485"/>
        <v>1|8|10,2|1002|2</v>
      </c>
      <c r="AC202" s="397">
        <f t="shared" ca="1" si="486"/>
        <v>35</v>
      </c>
      <c r="AD202" s="397" t="str">
        <f t="shared" ca="1" si="487"/>
        <v>1|8|10,2|1002|2</v>
      </c>
      <c r="AE202" s="397">
        <f t="shared" ca="1" si="488"/>
        <v>40</v>
      </c>
      <c r="AF202" s="397" t="str">
        <f t="shared" ca="1" si="489"/>
        <v>1|8|10,2|1002|2</v>
      </c>
      <c r="AG202" s="397">
        <f t="shared" ca="1" si="490"/>
        <v>45</v>
      </c>
      <c r="AH202" s="397" t="str">
        <f t="shared" ca="1" si="491"/>
        <v>1|8|10,2|1002|2</v>
      </c>
      <c r="AI202" s="397">
        <f t="shared" ca="1" si="492"/>
        <v>50</v>
      </c>
      <c r="AJ202" s="397" t="str">
        <f t="shared" ca="1" si="493"/>
        <v>1|8|10,2|1002|2</v>
      </c>
      <c r="AK202" s="397">
        <f t="shared" ca="1" si="494"/>
        <v>55</v>
      </c>
      <c r="AL202" s="397" t="str">
        <f t="shared" ca="1" si="495"/>
        <v>1|8|10,2|1002|2</v>
      </c>
      <c r="AM202" s="397">
        <f t="shared" ca="1" si="496"/>
        <v>60</v>
      </c>
      <c r="AN202" s="397" t="str">
        <f t="shared" ca="1" si="497"/>
        <v>1|8|10,2|1002|2</v>
      </c>
      <c r="AO202" s="397">
        <f t="shared" ca="1" si="498"/>
        <v>65</v>
      </c>
      <c r="AP202" s="397" t="str">
        <f t="shared" ca="1" si="499"/>
        <v>1|8|10,2|1002|2</v>
      </c>
      <c r="AQ202" s="397">
        <f t="shared" ca="1" si="500"/>
        <v>70</v>
      </c>
      <c r="AR202" s="397" t="str">
        <f t="shared" ca="1" si="501"/>
        <v>1|8|10,2|1002|2</v>
      </c>
      <c r="AS202" s="397">
        <f t="shared" ca="1" si="502"/>
        <v>75</v>
      </c>
      <c r="AT202" s="397" t="str">
        <f t="shared" ca="1" si="503"/>
        <v>1|8|10,2|1002|2</v>
      </c>
      <c r="AU202" s="397">
        <f t="shared" ca="1" si="504"/>
        <v>80</v>
      </c>
      <c r="AV202" s="397" t="str">
        <f t="shared" ca="1" si="505"/>
        <v>1|8|10,2|1002|2</v>
      </c>
      <c r="AW202" s="397">
        <f t="shared" ca="1" si="506"/>
        <v>85</v>
      </c>
      <c r="AX202" s="397" t="str">
        <f t="shared" ca="1" si="507"/>
        <v>1|8|10,2|1002|2</v>
      </c>
      <c r="AY202" s="397">
        <f t="shared" ca="1" si="508"/>
        <v>90</v>
      </c>
      <c r="AZ202" s="397" t="str">
        <f t="shared" ca="1" si="509"/>
        <v>1|8|10,2|1002|2</v>
      </c>
      <c r="BA202" s="397">
        <f t="shared" ca="1" si="510"/>
        <v>95</v>
      </c>
      <c r="BB202" s="397" t="str">
        <f t="shared" ca="1" si="511"/>
        <v>1|8|10,2|1002|2</v>
      </c>
      <c r="BC202" s="397">
        <f t="shared" ca="1" si="512"/>
        <v>100</v>
      </c>
      <c r="BD202" s="397" t="str">
        <f t="shared" ca="1" si="513"/>
        <v>1|8|10,2|1002|2</v>
      </c>
      <c r="BE202" s="397">
        <f t="shared" ca="1" si="514"/>
        <v>0</v>
      </c>
      <c r="BF202" s="397">
        <f t="shared" ca="1" si="515"/>
        <v>0</v>
      </c>
      <c r="BG202" s="397">
        <f t="shared" ca="1" si="516"/>
        <v>0</v>
      </c>
      <c r="BH202" s="397">
        <f t="shared" ca="1" si="517"/>
        <v>0</v>
      </c>
      <c r="BI202" s="397">
        <f t="shared" ca="1" si="518"/>
        <v>0</v>
      </c>
      <c r="BJ202" s="397">
        <f t="shared" ca="1" si="519"/>
        <v>0</v>
      </c>
      <c r="BK202" s="397">
        <f t="shared" ca="1" si="520"/>
        <v>0</v>
      </c>
      <c r="BL202" s="397">
        <f t="shared" ca="1" si="521"/>
        <v>0</v>
      </c>
      <c r="BM202" s="397">
        <f t="shared" ca="1" si="522"/>
        <v>0</v>
      </c>
      <c r="BN202" s="397">
        <f t="shared" ca="1" si="523"/>
        <v>0</v>
      </c>
      <c r="BO202" s="397">
        <f t="shared" ca="1" si="524"/>
        <v>0</v>
      </c>
      <c r="BP202" s="397">
        <f t="shared" ca="1" si="525"/>
        <v>0</v>
      </c>
      <c r="BQ202" s="397">
        <f t="shared" ca="1" si="526"/>
        <v>0</v>
      </c>
      <c r="BR202" s="397">
        <f t="shared" ca="1" si="527"/>
        <v>0</v>
      </c>
      <c r="BS202" s="397">
        <f t="shared" ca="1" si="528"/>
        <v>0</v>
      </c>
      <c r="BT202" s="397">
        <f t="shared" ca="1" si="529"/>
        <v>0</v>
      </c>
      <c r="BU202" s="397">
        <f t="shared" ca="1" si="530"/>
        <v>0</v>
      </c>
      <c r="BV202" s="397">
        <f t="shared" ca="1" si="531"/>
        <v>0</v>
      </c>
      <c r="BW202" s="397">
        <f t="shared" ca="1" si="532"/>
        <v>0</v>
      </c>
      <c r="BX202" s="397">
        <f t="shared" ca="1" si="533"/>
        <v>0</v>
      </c>
      <c r="BY202" s="397">
        <f t="shared" ca="1" si="534"/>
        <v>0</v>
      </c>
      <c r="BZ202" s="397">
        <f t="shared" ca="1" si="535"/>
        <v>0</v>
      </c>
      <c r="CA202" s="397">
        <f t="shared" ca="1" si="536"/>
        <v>0</v>
      </c>
      <c r="CB202" s="397">
        <f t="shared" ca="1" si="537"/>
        <v>0</v>
      </c>
      <c r="CC202" s="397">
        <f t="shared" ca="1" si="538"/>
        <v>0</v>
      </c>
      <c r="CD202" s="397">
        <f t="shared" ca="1" si="539"/>
        <v>0</v>
      </c>
      <c r="CE202" s="397">
        <f t="shared" ca="1" si="540"/>
        <v>0</v>
      </c>
      <c r="CF202" s="397">
        <f t="shared" ca="1" si="541"/>
        <v>0</v>
      </c>
      <c r="CG202" s="397">
        <f t="shared" ca="1" si="542"/>
        <v>0</v>
      </c>
      <c r="CH202" s="397">
        <f t="shared" ca="1" si="543"/>
        <v>0</v>
      </c>
      <c r="CI202" s="397">
        <f t="shared" ca="1" si="544"/>
        <v>0</v>
      </c>
      <c r="CJ202" s="397">
        <f t="shared" ca="1" si="545"/>
        <v>0</v>
      </c>
      <c r="CK202" s="397">
        <f t="shared" ca="1" si="546"/>
        <v>0</v>
      </c>
      <c r="CL202" s="397">
        <f t="shared" ca="1" si="547"/>
        <v>0</v>
      </c>
      <c r="CM202" s="397">
        <f t="shared" ca="1" si="548"/>
        <v>0</v>
      </c>
      <c r="CN202" s="397">
        <f t="shared" ca="1" si="549"/>
        <v>0</v>
      </c>
      <c r="CO202" s="397">
        <f t="shared" ca="1" si="550"/>
        <v>0</v>
      </c>
      <c r="CP202" s="397">
        <f t="shared" ca="1" si="551"/>
        <v>0</v>
      </c>
      <c r="CQ202" s="397">
        <f t="shared" ca="1" si="552"/>
        <v>0</v>
      </c>
      <c r="CR202" s="397">
        <f t="shared" ca="1" si="553"/>
        <v>0</v>
      </c>
      <c r="CS202" s="397">
        <f t="shared" ca="1" si="554"/>
        <v>0</v>
      </c>
      <c r="CT202" s="397">
        <f t="shared" ca="1" si="555"/>
        <v>0</v>
      </c>
      <c r="CU202" s="397">
        <f t="shared" ca="1" si="556"/>
        <v>0</v>
      </c>
      <c r="CV202" s="397">
        <f t="shared" ca="1" si="557"/>
        <v>0</v>
      </c>
      <c r="CW202" s="397">
        <f t="shared" ca="1" si="558"/>
        <v>0</v>
      </c>
      <c r="CX202" s="397">
        <f t="shared" ca="1" si="559"/>
        <v>0</v>
      </c>
      <c r="CY202" s="397">
        <f t="shared" ca="1" si="560"/>
        <v>0</v>
      </c>
      <c r="CZ202" s="397">
        <f t="shared" ca="1" si="561"/>
        <v>0</v>
      </c>
      <c r="DA202" s="397">
        <f t="shared" ca="1" si="562"/>
        <v>0</v>
      </c>
      <c r="DB202" s="397">
        <f t="shared" ca="1" si="563"/>
        <v>0</v>
      </c>
      <c r="DC202" s="397">
        <f t="shared" ca="1" si="564"/>
        <v>0</v>
      </c>
      <c r="DD202" s="397">
        <f t="shared" ca="1" si="565"/>
        <v>0</v>
      </c>
      <c r="DE202" s="397">
        <f t="shared" ca="1" si="566"/>
        <v>0</v>
      </c>
      <c r="DF202" s="397">
        <f t="shared" ca="1" si="567"/>
        <v>0</v>
      </c>
      <c r="DG202" s="397">
        <f t="shared" ca="1" si="568"/>
        <v>0</v>
      </c>
      <c r="DH202" s="397">
        <f t="shared" ca="1" si="569"/>
        <v>0</v>
      </c>
      <c r="DJ202" s="125" t="str">
        <f t="shared" ref="DJ202:DK202" si="571">DJ200</f>
        <v>OX</v>
      </c>
      <c r="DK202" s="125" t="str">
        <f t="shared" si="571"/>
        <v>PG</v>
      </c>
      <c r="DL202" s="393" t="s">
        <v>1554</v>
      </c>
      <c r="DN202" s="84" t="s">
        <v>848</v>
      </c>
      <c r="DR202" s="40" t="s">
        <v>1544</v>
      </c>
      <c r="DS202" s="11">
        <f t="shared" si="465"/>
        <v>1</v>
      </c>
      <c r="DT202" s="11">
        <f t="shared" si="466"/>
        <v>8</v>
      </c>
      <c r="DU202" s="41">
        <v>1</v>
      </c>
      <c r="DV202" s="40" t="s">
        <v>412</v>
      </c>
      <c r="DW202" s="11">
        <f t="shared" si="467"/>
        <v>2</v>
      </c>
      <c r="DX202" s="11">
        <f t="shared" si="468"/>
        <v>1001</v>
      </c>
      <c r="DY202" s="41">
        <v>2</v>
      </c>
    </row>
    <row r="203" spans="1:129" x14ac:dyDescent="0.25">
      <c r="A203" s="125">
        <v>200</v>
      </c>
      <c r="B203" s="125">
        <v>2</v>
      </c>
      <c r="C203" s="125">
        <v>8</v>
      </c>
      <c r="D203" s="125">
        <v>26</v>
      </c>
      <c r="E203" s="125" t="s">
        <v>1272</v>
      </c>
      <c r="F203" s="392" t="s">
        <v>1285</v>
      </c>
      <c r="G203" s="392" t="s">
        <v>1274</v>
      </c>
      <c r="H203" s="125" t="s">
        <v>1286</v>
      </c>
      <c r="I203" s="392" t="s">
        <v>1276</v>
      </c>
      <c r="K203" s="125">
        <v>41</v>
      </c>
      <c r="M203" s="397">
        <f t="shared" ca="1" si="470"/>
        <v>3</v>
      </c>
      <c r="N203" s="397" t="str">
        <f t="shared" ca="1" si="471"/>
        <v>1|8|10,2|1004|2</v>
      </c>
      <c r="O203" s="397">
        <f t="shared" ca="1" si="472"/>
        <v>5</v>
      </c>
      <c r="P203" s="397" t="str">
        <f t="shared" ca="1" si="473"/>
        <v>1|8|10,2|1004|2</v>
      </c>
      <c r="Q203" s="397">
        <f t="shared" ca="1" si="474"/>
        <v>7</v>
      </c>
      <c r="R203" s="397" t="str">
        <f t="shared" ca="1" si="475"/>
        <v>1|8|10,2|1004|2</v>
      </c>
      <c r="S203" s="397">
        <f t="shared" ca="1" si="476"/>
        <v>10</v>
      </c>
      <c r="T203" s="397" t="str">
        <f t="shared" ca="1" si="477"/>
        <v>1|8|10,2|1004|2</v>
      </c>
      <c r="U203" s="397">
        <f t="shared" ca="1" si="478"/>
        <v>15</v>
      </c>
      <c r="V203" s="397" t="str">
        <f t="shared" ca="1" si="479"/>
        <v>1|8|10,2|1004|2</v>
      </c>
      <c r="W203" s="397">
        <f t="shared" ca="1" si="480"/>
        <v>20</v>
      </c>
      <c r="X203" s="397" t="str">
        <f t="shared" ca="1" si="481"/>
        <v>1|8|10,2|1004|2</v>
      </c>
      <c r="Y203" s="397">
        <f t="shared" ca="1" si="482"/>
        <v>25</v>
      </c>
      <c r="Z203" s="397" t="str">
        <f t="shared" ca="1" si="483"/>
        <v>1|8|10,2|1004|2</v>
      </c>
      <c r="AA203" s="397">
        <f t="shared" ca="1" si="484"/>
        <v>30</v>
      </c>
      <c r="AB203" s="397" t="str">
        <f t="shared" ca="1" si="485"/>
        <v>1|8|10,2|1004|2</v>
      </c>
      <c r="AC203" s="397">
        <f t="shared" ca="1" si="486"/>
        <v>35</v>
      </c>
      <c r="AD203" s="397" t="str">
        <f t="shared" ca="1" si="487"/>
        <v>1|8|10,2|1004|2</v>
      </c>
      <c r="AE203" s="397">
        <f t="shared" ca="1" si="488"/>
        <v>40</v>
      </c>
      <c r="AF203" s="397" t="str">
        <f t="shared" ca="1" si="489"/>
        <v>1|8|10,2|1004|2</v>
      </c>
      <c r="AG203" s="397">
        <f t="shared" ca="1" si="490"/>
        <v>45</v>
      </c>
      <c r="AH203" s="397" t="str">
        <f t="shared" ca="1" si="491"/>
        <v>1|8|10,2|1004|2</v>
      </c>
      <c r="AI203" s="397">
        <f t="shared" ca="1" si="492"/>
        <v>50</v>
      </c>
      <c r="AJ203" s="397" t="str">
        <f t="shared" ca="1" si="493"/>
        <v>1|8|10,2|1004|2</v>
      </c>
      <c r="AK203" s="397">
        <f t="shared" ca="1" si="494"/>
        <v>55</v>
      </c>
      <c r="AL203" s="397" t="str">
        <f t="shared" ca="1" si="495"/>
        <v>1|8|10,2|1004|2</v>
      </c>
      <c r="AM203" s="397">
        <f t="shared" ca="1" si="496"/>
        <v>60</v>
      </c>
      <c r="AN203" s="397" t="str">
        <f t="shared" ca="1" si="497"/>
        <v>1|8|10,2|1004|2</v>
      </c>
      <c r="AO203" s="397">
        <f t="shared" ca="1" si="498"/>
        <v>65</v>
      </c>
      <c r="AP203" s="397" t="str">
        <f t="shared" ca="1" si="499"/>
        <v>1|8|10,2|1004|2</v>
      </c>
      <c r="AQ203" s="397">
        <f t="shared" ca="1" si="500"/>
        <v>70</v>
      </c>
      <c r="AR203" s="397" t="str">
        <f t="shared" ca="1" si="501"/>
        <v>1|8|10,2|1004|2</v>
      </c>
      <c r="AS203" s="397">
        <f t="shared" ca="1" si="502"/>
        <v>75</v>
      </c>
      <c r="AT203" s="397" t="str">
        <f t="shared" ca="1" si="503"/>
        <v>1|8|10,2|1004|2</v>
      </c>
      <c r="AU203" s="397">
        <f t="shared" ca="1" si="504"/>
        <v>80</v>
      </c>
      <c r="AV203" s="397" t="str">
        <f t="shared" ca="1" si="505"/>
        <v>1|8|10,2|1004|2</v>
      </c>
      <c r="AW203" s="397">
        <f t="shared" ca="1" si="506"/>
        <v>85</v>
      </c>
      <c r="AX203" s="397" t="str">
        <f t="shared" ca="1" si="507"/>
        <v>1|8|10,2|1004|2</v>
      </c>
      <c r="AY203" s="397">
        <f t="shared" ca="1" si="508"/>
        <v>90</v>
      </c>
      <c r="AZ203" s="397" t="str">
        <f t="shared" ca="1" si="509"/>
        <v>1|8|10,2|1004|2</v>
      </c>
      <c r="BA203" s="397">
        <f t="shared" ca="1" si="510"/>
        <v>95</v>
      </c>
      <c r="BB203" s="397" t="str">
        <f t="shared" ca="1" si="511"/>
        <v>1|8|10,2|1004|2</v>
      </c>
      <c r="BC203" s="397">
        <f t="shared" ca="1" si="512"/>
        <v>100</v>
      </c>
      <c r="BD203" s="397" t="str">
        <f t="shared" ca="1" si="513"/>
        <v>1|8|10,2|1004|2</v>
      </c>
      <c r="BE203" s="397">
        <f t="shared" ca="1" si="514"/>
        <v>0</v>
      </c>
      <c r="BF203" s="397">
        <f t="shared" ca="1" si="515"/>
        <v>0</v>
      </c>
      <c r="BG203" s="397">
        <f t="shared" ca="1" si="516"/>
        <v>0</v>
      </c>
      <c r="BH203" s="397">
        <f t="shared" ca="1" si="517"/>
        <v>0</v>
      </c>
      <c r="BI203" s="397">
        <f t="shared" ca="1" si="518"/>
        <v>0</v>
      </c>
      <c r="BJ203" s="397">
        <f t="shared" ca="1" si="519"/>
        <v>0</v>
      </c>
      <c r="BK203" s="397">
        <f t="shared" ca="1" si="520"/>
        <v>0</v>
      </c>
      <c r="BL203" s="397">
        <f t="shared" ca="1" si="521"/>
        <v>0</v>
      </c>
      <c r="BM203" s="397">
        <f t="shared" ca="1" si="522"/>
        <v>0</v>
      </c>
      <c r="BN203" s="397">
        <f t="shared" ca="1" si="523"/>
        <v>0</v>
      </c>
      <c r="BO203" s="397">
        <f t="shared" ca="1" si="524"/>
        <v>0</v>
      </c>
      <c r="BP203" s="397">
        <f t="shared" ca="1" si="525"/>
        <v>0</v>
      </c>
      <c r="BQ203" s="397">
        <f t="shared" ca="1" si="526"/>
        <v>0</v>
      </c>
      <c r="BR203" s="397">
        <f t="shared" ca="1" si="527"/>
        <v>0</v>
      </c>
      <c r="BS203" s="397">
        <f t="shared" ca="1" si="528"/>
        <v>0</v>
      </c>
      <c r="BT203" s="397">
        <f t="shared" ca="1" si="529"/>
        <v>0</v>
      </c>
      <c r="BU203" s="397">
        <f t="shared" ca="1" si="530"/>
        <v>0</v>
      </c>
      <c r="BV203" s="397">
        <f t="shared" ca="1" si="531"/>
        <v>0</v>
      </c>
      <c r="BW203" s="397">
        <f t="shared" ca="1" si="532"/>
        <v>0</v>
      </c>
      <c r="BX203" s="397">
        <f t="shared" ca="1" si="533"/>
        <v>0</v>
      </c>
      <c r="BY203" s="397">
        <f t="shared" ca="1" si="534"/>
        <v>0</v>
      </c>
      <c r="BZ203" s="397">
        <f t="shared" ca="1" si="535"/>
        <v>0</v>
      </c>
      <c r="CA203" s="397">
        <f t="shared" ca="1" si="536"/>
        <v>0</v>
      </c>
      <c r="CB203" s="397">
        <f t="shared" ca="1" si="537"/>
        <v>0</v>
      </c>
      <c r="CC203" s="397">
        <f t="shared" ca="1" si="538"/>
        <v>0</v>
      </c>
      <c r="CD203" s="397">
        <f t="shared" ca="1" si="539"/>
        <v>0</v>
      </c>
      <c r="CE203" s="397">
        <f t="shared" ca="1" si="540"/>
        <v>0</v>
      </c>
      <c r="CF203" s="397">
        <f t="shared" ca="1" si="541"/>
        <v>0</v>
      </c>
      <c r="CG203" s="397">
        <f t="shared" ca="1" si="542"/>
        <v>0</v>
      </c>
      <c r="CH203" s="397">
        <f t="shared" ca="1" si="543"/>
        <v>0</v>
      </c>
      <c r="CI203" s="397">
        <f t="shared" ca="1" si="544"/>
        <v>0</v>
      </c>
      <c r="CJ203" s="397">
        <f t="shared" ca="1" si="545"/>
        <v>0</v>
      </c>
      <c r="CK203" s="397">
        <f t="shared" ca="1" si="546"/>
        <v>0</v>
      </c>
      <c r="CL203" s="397">
        <f t="shared" ca="1" si="547"/>
        <v>0</v>
      </c>
      <c r="CM203" s="397">
        <f t="shared" ca="1" si="548"/>
        <v>0</v>
      </c>
      <c r="CN203" s="397">
        <f t="shared" ca="1" si="549"/>
        <v>0</v>
      </c>
      <c r="CO203" s="397">
        <f t="shared" ca="1" si="550"/>
        <v>0</v>
      </c>
      <c r="CP203" s="397">
        <f t="shared" ca="1" si="551"/>
        <v>0</v>
      </c>
      <c r="CQ203" s="397">
        <f t="shared" ca="1" si="552"/>
        <v>0</v>
      </c>
      <c r="CR203" s="397">
        <f t="shared" ca="1" si="553"/>
        <v>0</v>
      </c>
      <c r="CS203" s="397">
        <f t="shared" ca="1" si="554"/>
        <v>0</v>
      </c>
      <c r="CT203" s="397">
        <f t="shared" ca="1" si="555"/>
        <v>0</v>
      </c>
      <c r="CU203" s="397">
        <f t="shared" ca="1" si="556"/>
        <v>0</v>
      </c>
      <c r="CV203" s="397">
        <f t="shared" ca="1" si="557"/>
        <v>0</v>
      </c>
      <c r="CW203" s="397">
        <f t="shared" ca="1" si="558"/>
        <v>0</v>
      </c>
      <c r="CX203" s="397">
        <f t="shared" ca="1" si="559"/>
        <v>0</v>
      </c>
      <c r="CY203" s="397">
        <f t="shared" ca="1" si="560"/>
        <v>0</v>
      </c>
      <c r="CZ203" s="397">
        <f t="shared" ca="1" si="561"/>
        <v>0</v>
      </c>
      <c r="DA203" s="397">
        <f t="shared" ca="1" si="562"/>
        <v>0</v>
      </c>
      <c r="DB203" s="397">
        <f t="shared" ca="1" si="563"/>
        <v>0</v>
      </c>
      <c r="DC203" s="397">
        <f t="shared" ca="1" si="564"/>
        <v>0</v>
      </c>
      <c r="DD203" s="397">
        <f t="shared" ca="1" si="565"/>
        <v>0</v>
      </c>
      <c r="DE203" s="397">
        <f t="shared" ca="1" si="566"/>
        <v>0</v>
      </c>
      <c r="DF203" s="397">
        <f t="shared" ca="1" si="567"/>
        <v>0</v>
      </c>
      <c r="DG203" s="397">
        <f t="shared" ca="1" si="568"/>
        <v>0</v>
      </c>
      <c r="DH203" s="397">
        <f t="shared" ca="1" si="569"/>
        <v>0</v>
      </c>
      <c r="DJ203" s="125" t="str">
        <f t="shared" ref="DJ203:DK203" si="572">DJ201</f>
        <v>PI</v>
      </c>
      <c r="DK203" s="125" t="str">
        <f t="shared" si="572"/>
        <v>PR</v>
      </c>
      <c r="DL203" s="393" t="s">
        <v>1554</v>
      </c>
      <c r="DN203" s="84" t="s">
        <v>848</v>
      </c>
      <c r="DR203" s="40" t="s">
        <v>1545</v>
      </c>
      <c r="DS203" s="11">
        <f t="shared" si="465"/>
        <v>1</v>
      </c>
      <c r="DT203" s="11">
        <f t="shared" si="466"/>
        <v>8</v>
      </c>
      <c r="DU203" s="41">
        <v>1</v>
      </c>
      <c r="DV203" s="40" t="s">
        <v>412</v>
      </c>
      <c r="DW203" s="11">
        <f t="shared" si="467"/>
        <v>2</v>
      </c>
      <c r="DX203" s="11">
        <f t="shared" si="468"/>
        <v>1001</v>
      </c>
      <c r="DY203" s="41">
        <v>2</v>
      </c>
    </row>
    <row r="204" spans="1:129" x14ac:dyDescent="0.25">
      <c r="A204" s="125">
        <v>201</v>
      </c>
      <c r="B204" s="125">
        <v>2</v>
      </c>
      <c r="C204" s="125">
        <v>8</v>
      </c>
      <c r="D204" s="125">
        <v>26</v>
      </c>
      <c r="E204" s="125" t="s">
        <v>1272</v>
      </c>
      <c r="F204" s="392" t="s">
        <v>1287</v>
      </c>
      <c r="G204" s="392" t="s">
        <v>1274</v>
      </c>
      <c r="H204" s="125" t="s">
        <v>1288</v>
      </c>
      <c r="I204" s="392" t="s">
        <v>1276</v>
      </c>
      <c r="K204" s="125">
        <v>42</v>
      </c>
      <c r="M204" s="397">
        <f t="shared" ca="1" si="470"/>
        <v>3</v>
      </c>
      <c r="N204" s="397" t="str">
        <f t="shared" ca="1" si="471"/>
        <v>1|8|10,2|1002|2</v>
      </c>
      <c r="O204" s="397">
        <f t="shared" ca="1" si="472"/>
        <v>5</v>
      </c>
      <c r="P204" s="397" t="str">
        <f t="shared" ca="1" si="473"/>
        <v>1|8|10,2|1002|2</v>
      </c>
      <c r="Q204" s="397">
        <f t="shared" ca="1" si="474"/>
        <v>7</v>
      </c>
      <c r="R204" s="397" t="str">
        <f t="shared" ca="1" si="475"/>
        <v>1|8|10,2|1002|2</v>
      </c>
      <c r="S204" s="397">
        <f t="shared" ca="1" si="476"/>
        <v>10</v>
      </c>
      <c r="T204" s="397" t="str">
        <f t="shared" ca="1" si="477"/>
        <v>1|8|10,2|1002|2</v>
      </c>
      <c r="U204" s="397">
        <f t="shared" ca="1" si="478"/>
        <v>15</v>
      </c>
      <c r="V204" s="397" t="str">
        <f t="shared" ca="1" si="479"/>
        <v>1|8|10,2|1002|2</v>
      </c>
      <c r="W204" s="397">
        <f t="shared" ca="1" si="480"/>
        <v>20</v>
      </c>
      <c r="X204" s="397" t="str">
        <f t="shared" ca="1" si="481"/>
        <v>1|8|10,2|1002|2</v>
      </c>
      <c r="Y204" s="397">
        <f t="shared" ca="1" si="482"/>
        <v>25</v>
      </c>
      <c r="Z204" s="397" t="str">
        <f t="shared" ca="1" si="483"/>
        <v>1|8|10,2|1002|2</v>
      </c>
      <c r="AA204" s="397">
        <f t="shared" ca="1" si="484"/>
        <v>30</v>
      </c>
      <c r="AB204" s="397" t="str">
        <f t="shared" ca="1" si="485"/>
        <v>1|8|10,2|1002|2</v>
      </c>
      <c r="AC204" s="397">
        <f t="shared" ca="1" si="486"/>
        <v>35</v>
      </c>
      <c r="AD204" s="397" t="str">
        <f t="shared" ca="1" si="487"/>
        <v>1|8|10,2|1002|2</v>
      </c>
      <c r="AE204" s="397">
        <f t="shared" ca="1" si="488"/>
        <v>40</v>
      </c>
      <c r="AF204" s="397" t="str">
        <f t="shared" ca="1" si="489"/>
        <v>1|8|10,2|1002|2</v>
      </c>
      <c r="AG204" s="397">
        <f t="shared" ca="1" si="490"/>
        <v>45</v>
      </c>
      <c r="AH204" s="397" t="str">
        <f t="shared" ca="1" si="491"/>
        <v>1|8|10,2|1002|2</v>
      </c>
      <c r="AI204" s="397">
        <f t="shared" ca="1" si="492"/>
        <v>50</v>
      </c>
      <c r="AJ204" s="397" t="str">
        <f t="shared" ca="1" si="493"/>
        <v>1|8|10,2|1002|2</v>
      </c>
      <c r="AK204" s="397">
        <f t="shared" ca="1" si="494"/>
        <v>55</v>
      </c>
      <c r="AL204" s="397" t="str">
        <f t="shared" ca="1" si="495"/>
        <v>1|8|10,2|1002|2</v>
      </c>
      <c r="AM204" s="397">
        <f t="shared" ca="1" si="496"/>
        <v>60</v>
      </c>
      <c r="AN204" s="397" t="str">
        <f t="shared" ca="1" si="497"/>
        <v>1|8|10,2|1002|2</v>
      </c>
      <c r="AO204" s="397">
        <f t="shared" ca="1" si="498"/>
        <v>65</v>
      </c>
      <c r="AP204" s="397" t="str">
        <f t="shared" ca="1" si="499"/>
        <v>1|8|10,2|1002|2</v>
      </c>
      <c r="AQ204" s="397">
        <f t="shared" ca="1" si="500"/>
        <v>70</v>
      </c>
      <c r="AR204" s="397" t="str">
        <f t="shared" ca="1" si="501"/>
        <v>1|8|10,2|1002|2</v>
      </c>
      <c r="AS204" s="397">
        <f t="shared" ca="1" si="502"/>
        <v>75</v>
      </c>
      <c r="AT204" s="397" t="str">
        <f t="shared" ca="1" si="503"/>
        <v>1|8|10,2|1002|2</v>
      </c>
      <c r="AU204" s="397">
        <f t="shared" ca="1" si="504"/>
        <v>80</v>
      </c>
      <c r="AV204" s="397" t="str">
        <f t="shared" ca="1" si="505"/>
        <v>1|8|10,2|1002|2</v>
      </c>
      <c r="AW204" s="397">
        <f t="shared" ca="1" si="506"/>
        <v>85</v>
      </c>
      <c r="AX204" s="397" t="str">
        <f t="shared" ca="1" si="507"/>
        <v>1|8|10,2|1002|2</v>
      </c>
      <c r="AY204" s="397">
        <f t="shared" ca="1" si="508"/>
        <v>90</v>
      </c>
      <c r="AZ204" s="397" t="str">
        <f t="shared" ca="1" si="509"/>
        <v>1|8|10,2|1002|2</v>
      </c>
      <c r="BA204" s="397">
        <f t="shared" ca="1" si="510"/>
        <v>95</v>
      </c>
      <c r="BB204" s="397" t="str">
        <f t="shared" ca="1" si="511"/>
        <v>1|8|10,2|1002|2</v>
      </c>
      <c r="BC204" s="397">
        <f t="shared" ca="1" si="512"/>
        <v>100</v>
      </c>
      <c r="BD204" s="397" t="str">
        <f t="shared" ca="1" si="513"/>
        <v>1|8|10,2|1002|2</v>
      </c>
      <c r="BE204" s="397">
        <f t="shared" ca="1" si="514"/>
        <v>0</v>
      </c>
      <c r="BF204" s="397">
        <f t="shared" ca="1" si="515"/>
        <v>0</v>
      </c>
      <c r="BG204" s="397">
        <f t="shared" ca="1" si="516"/>
        <v>0</v>
      </c>
      <c r="BH204" s="397">
        <f t="shared" ca="1" si="517"/>
        <v>0</v>
      </c>
      <c r="BI204" s="397">
        <f t="shared" ca="1" si="518"/>
        <v>0</v>
      </c>
      <c r="BJ204" s="397">
        <f t="shared" ca="1" si="519"/>
        <v>0</v>
      </c>
      <c r="BK204" s="397">
        <f t="shared" ca="1" si="520"/>
        <v>0</v>
      </c>
      <c r="BL204" s="397">
        <f t="shared" ca="1" si="521"/>
        <v>0</v>
      </c>
      <c r="BM204" s="397">
        <f t="shared" ca="1" si="522"/>
        <v>0</v>
      </c>
      <c r="BN204" s="397">
        <f t="shared" ca="1" si="523"/>
        <v>0</v>
      </c>
      <c r="BO204" s="397">
        <f t="shared" ca="1" si="524"/>
        <v>0</v>
      </c>
      <c r="BP204" s="397">
        <f t="shared" ca="1" si="525"/>
        <v>0</v>
      </c>
      <c r="BQ204" s="397">
        <f t="shared" ca="1" si="526"/>
        <v>0</v>
      </c>
      <c r="BR204" s="397">
        <f t="shared" ca="1" si="527"/>
        <v>0</v>
      </c>
      <c r="BS204" s="397">
        <f t="shared" ca="1" si="528"/>
        <v>0</v>
      </c>
      <c r="BT204" s="397">
        <f t="shared" ca="1" si="529"/>
        <v>0</v>
      </c>
      <c r="BU204" s="397">
        <f t="shared" ca="1" si="530"/>
        <v>0</v>
      </c>
      <c r="BV204" s="397">
        <f t="shared" ca="1" si="531"/>
        <v>0</v>
      </c>
      <c r="BW204" s="397">
        <f t="shared" ca="1" si="532"/>
        <v>0</v>
      </c>
      <c r="BX204" s="397">
        <f t="shared" ca="1" si="533"/>
        <v>0</v>
      </c>
      <c r="BY204" s="397">
        <f t="shared" ca="1" si="534"/>
        <v>0</v>
      </c>
      <c r="BZ204" s="397">
        <f t="shared" ca="1" si="535"/>
        <v>0</v>
      </c>
      <c r="CA204" s="397">
        <f t="shared" ca="1" si="536"/>
        <v>0</v>
      </c>
      <c r="CB204" s="397">
        <f t="shared" ca="1" si="537"/>
        <v>0</v>
      </c>
      <c r="CC204" s="397">
        <f t="shared" ca="1" si="538"/>
        <v>0</v>
      </c>
      <c r="CD204" s="397">
        <f t="shared" ca="1" si="539"/>
        <v>0</v>
      </c>
      <c r="CE204" s="397">
        <f t="shared" ca="1" si="540"/>
        <v>0</v>
      </c>
      <c r="CF204" s="397">
        <f t="shared" ca="1" si="541"/>
        <v>0</v>
      </c>
      <c r="CG204" s="397">
        <f t="shared" ca="1" si="542"/>
        <v>0</v>
      </c>
      <c r="CH204" s="397">
        <f t="shared" ca="1" si="543"/>
        <v>0</v>
      </c>
      <c r="CI204" s="397">
        <f t="shared" ca="1" si="544"/>
        <v>0</v>
      </c>
      <c r="CJ204" s="397">
        <f t="shared" ca="1" si="545"/>
        <v>0</v>
      </c>
      <c r="CK204" s="397">
        <f t="shared" ca="1" si="546"/>
        <v>0</v>
      </c>
      <c r="CL204" s="397">
        <f t="shared" ca="1" si="547"/>
        <v>0</v>
      </c>
      <c r="CM204" s="397">
        <f t="shared" ca="1" si="548"/>
        <v>0</v>
      </c>
      <c r="CN204" s="397">
        <f t="shared" ca="1" si="549"/>
        <v>0</v>
      </c>
      <c r="CO204" s="397">
        <f t="shared" ca="1" si="550"/>
        <v>0</v>
      </c>
      <c r="CP204" s="397">
        <f t="shared" ca="1" si="551"/>
        <v>0</v>
      </c>
      <c r="CQ204" s="397">
        <f t="shared" ca="1" si="552"/>
        <v>0</v>
      </c>
      <c r="CR204" s="397">
        <f t="shared" ca="1" si="553"/>
        <v>0</v>
      </c>
      <c r="CS204" s="397">
        <f t="shared" ca="1" si="554"/>
        <v>0</v>
      </c>
      <c r="CT204" s="397">
        <f t="shared" ca="1" si="555"/>
        <v>0</v>
      </c>
      <c r="CU204" s="397">
        <f t="shared" ca="1" si="556"/>
        <v>0</v>
      </c>
      <c r="CV204" s="397">
        <f t="shared" ca="1" si="557"/>
        <v>0</v>
      </c>
      <c r="CW204" s="397">
        <f t="shared" ca="1" si="558"/>
        <v>0</v>
      </c>
      <c r="CX204" s="397">
        <f t="shared" ca="1" si="559"/>
        <v>0</v>
      </c>
      <c r="CY204" s="397">
        <f t="shared" ca="1" si="560"/>
        <v>0</v>
      </c>
      <c r="CZ204" s="397">
        <f t="shared" ca="1" si="561"/>
        <v>0</v>
      </c>
      <c r="DA204" s="397">
        <f t="shared" ca="1" si="562"/>
        <v>0</v>
      </c>
      <c r="DB204" s="397">
        <f t="shared" ca="1" si="563"/>
        <v>0</v>
      </c>
      <c r="DC204" s="397">
        <f t="shared" ca="1" si="564"/>
        <v>0</v>
      </c>
      <c r="DD204" s="397">
        <f t="shared" ca="1" si="565"/>
        <v>0</v>
      </c>
      <c r="DE204" s="397">
        <f t="shared" ca="1" si="566"/>
        <v>0</v>
      </c>
      <c r="DF204" s="397">
        <f t="shared" ca="1" si="567"/>
        <v>0</v>
      </c>
      <c r="DG204" s="397">
        <f t="shared" ca="1" si="568"/>
        <v>0</v>
      </c>
      <c r="DH204" s="397">
        <f t="shared" ca="1" si="569"/>
        <v>0</v>
      </c>
      <c r="DJ204" s="125" t="str">
        <f t="shared" ref="DJ204:DK204" si="573">DJ202</f>
        <v>OX</v>
      </c>
      <c r="DK204" s="125" t="str">
        <f t="shared" si="573"/>
        <v>PG</v>
      </c>
      <c r="DL204" s="393" t="s">
        <v>1554</v>
      </c>
      <c r="DN204" s="84" t="s">
        <v>848</v>
      </c>
      <c r="DR204" s="40" t="s">
        <v>1543</v>
      </c>
      <c r="DS204" s="11">
        <f t="shared" si="465"/>
        <v>1</v>
      </c>
      <c r="DT204" s="11">
        <f t="shared" si="466"/>
        <v>8</v>
      </c>
      <c r="DU204" s="41">
        <v>1</v>
      </c>
      <c r="DV204" s="40" t="s">
        <v>412</v>
      </c>
      <c r="DW204" s="11">
        <f t="shared" si="467"/>
        <v>2</v>
      </c>
      <c r="DX204" s="11">
        <f t="shared" si="468"/>
        <v>1001</v>
      </c>
      <c r="DY204" s="41">
        <v>2</v>
      </c>
    </row>
    <row r="205" spans="1:129" x14ac:dyDescent="0.25">
      <c r="A205" s="125">
        <v>202</v>
      </c>
      <c r="B205" s="125">
        <v>2</v>
      </c>
      <c r="C205" s="125">
        <v>8</v>
      </c>
      <c r="D205" s="125">
        <v>26</v>
      </c>
      <c r="E205" s="125" t="s">
        <v>1272</v>
      </c>
      <c r="F205" s="392" t="s">
        <v>1289</v>
      </c>
      <c r="G205" s="392" t="s">
        <v>1274</v>
      </c>
      <c r="H205" s="125" t="s">
        <v>1290</v>
      </c>
      <c r="I205" s="392" t="s">
        <v>1276</v>
      </c>
      <c r="K205" s="125">
        <v>43</v>
      </c>
      <c r="M205" s="397">
        <f t="shared" ca="1" si="470"/>
        <v>3</v>
      </c>
      <c r="N205" s="397" t="str">
        <f t="shared" ca="1" si="471"/>
        <v>1|8|10,2|1004|2</v>
      </c>
      <c r="O205" s="397">
        <f t="shared" ca="1" si="472"/>
        <v>5</v>
      </c>
      <c r="P205" s="397" t="str">
        <f t="shared" ca="1" si="473"/>
        <v>1|8|10,2|1004|2</v>
      </c>
      <c r="Q205" s="397">
        <f t="shared" ca="1" si="474"/>
        <v>7</v>
      </c>
      <c r="R205" s="397" t="str">
        <f t="shared" ca="1" si="475"/>
        <v>1|8|10,2|1004|2</v>
      </c>
      <c r="S205" s="397">
        <f t="shared" ca="1" si="476"/>
        <v>10</v>
      </c>
      <c r="T205" s="397" t="str">
        <f t="shared" ca="1" si="477"/>
        <v>1|8|10,2|1004|2</v>
      </c>
      <c r="U205" s="397">
        <f t="shared" ca="1" si="478"/>
        <v>15</v>
      </c>
      <c r="V205" s="397" t="str">
        <f t="shared" ca="1" si="479"/>
        <v>1|8|10,2|1004|2</v>
      </c>
      <c r="W205" s="397">
        <f t="shared" ca="1" si="480"/>
        <v>20</v>
      </c>
      <c r="X205" s="397" t="str">
        <f t="shared" ca="1" si="481"/>
        <v>1|8|10,2|1004|2</v>
      </c>
      <c r="Y205" s="397">
        <f t="shared" ca="1" si="482"/>
        <v>25</v>
      </c>
      <c r="Z205" s="397" t="str">
        <f t="shared" ca="1" si="483"/>
        <v>1|8|10,2|1004|2</v>
      </c>
      <c r="AA205" s="397">
        <f t="shared" ca="1" si="484"/>
        <v>30</v>
      </c>
      <c r="AB205" s="397" t="str">
        <f t="shared" ca="1" si="485"/>
        <v>1|8|10,2|1004|2</v>
      </c>
      <c r="AC205" s="397">
        <f t="shared" ca="1" si="486"/>
        <v>35</v>
      </c>
      <c r="AD205" s="397" t="str">
        <f t="shared" ca="1" si="487"/>
        <v>1|8|10,2|1004|2</v>
      </c>
      <c r="AE205" s="397">
        <f t="shared" ca="1" si="488"/>
        <v>40</v>
      </c>
      <c r="AF205" s="397" t="str">
        <f t="shared" ca="1" si="489"/>
        <v>1|8|10,2|1004|2</v>
      </c>
      <c r="AG205" s="397">
        <f t="shared" ca="1" si="490"/>
        <v>45</v>
      </c>
      <c r="AH205" s="397" t="str">
        <f t="shared" ca="1" si="491"/>
        <v>1|8|10,2|1004|2</v>
      </c>
      <c r="AI205" s="397">
        <f t="shared" ca="1" si="492"/>
        <v>50</v>
      </c>
      <c r="AJ205" s="397" t="str">
        <f t="shared" ca="1" si="493"/>
        <v>1|8|10,2|1004|2</v>
      </c>
      <c r="AK205" s="397">
        <f t="shared" ca="1" si="494"/>
        <v>55</v>
      </c>
      <c r="AL205" s="397" t="str">
        <f t="shared" ca="1" si="495"/>
        <v>1|8|10,2|1004|2</v>
      </c>
      <c r="AM205" s="397">
        <f t="shared" ca="1" si="496"/>
        <v>60</v>
      </c>
      <c r="AN205" s="397" t="str">
        <f t="shared" ca="1" si="497"/>
        <v>1|8|10,2|1004|2</v>
      </c>
      <c r="AO205" s="397">
        <f t="shared" ca="1" si="498"/>
        <v>65</v>
      </c>
      <c r="AP205" s="397" t="str">
        <f t="shared" ca="1" si="499"/>
        <v>1|8|10,2|1004|2</v>
      </c>
      <c r="AQ205" s="397">
        <f t="shared" ca="1" si="500"/>
        <v>70</v>
      </c>
      <c r="AR205" s="397" t="str">
        <f t="shared" ca="1" si="501"/>
        <v>1|8|10,2|1004|2</v>
      </c>
      <c r="AS205" s="397">
        <f t="shared" ca="1" si="502"/>
        <v>75</v>
      </c>
      <c r="AT205" s="397" t="str">
        <f t="shared" ca="1" si="503"/>
        <v>1|8|10,2|1004|2</v>
      </c>
      <c r="AU205" s="397">
        <f t="shared" ca="1" si="504"/>
        <v>80</v>
      </c>
      <c r="AV205" s="397" t="str">
        <f t="shared" ca="1" si="505"/>
        <v>1|8|10,2|1004|2</v>
      </c>
      <c r="AW205" s="397">
        <f t="shared" ca="1" si="506"/>
        <v>85</v>
      </c>
      <c r="AX205" s="397" t="str">
        <f t="shared" ca="1" si="507"/>
        <v>1|8|10,2|1004|2</v>
      </c>
      <c r="AY205" s="397">
        <f t="shared" ca="1" si="508"/>
        <v>90</v>
      </c>
      <c r="AZ205" s="397" t="str">
        <f t="shared" ca="1" si="509"/>
        <v>1|8|10,2|1004|2</v>
      </c>
      <c r="BA205" s="397">
        <f t="shared" ca="1" si="510"/>
        <v>95</v>
      </c>
      <c r="BB205" s="397" t="str">
        <f t="shared" ca="1" si="511"/>
        <v>1|8|10,2|1004|2</v>
      </c>
      <c r="BC205" s="397">
        <f t="shared" ca="1" si="512"/>
        <v>100</v>
      </c>
      <c r="BD205" s="397" t="str">
        <f t="shared" ca="1" si="513"/>
        <v>1|8|10,2|1004|2</v>
      </c>
      <c r="BE205" s="397">
        <f t="shared" ca="1" si="514"/>
        <v>0</v>
      </c>
      <c r="BF205" s="397">
        <f t="shared" ca="1" si="515"/>
        <v>0</v>
      </c>
      <c r="BG205" s="397">
        <f t="shared" ca="1" si="516"/>
        <v>0</v>
      </c>
      <c r="BH205" s="397">
        <f t="shared" ca="1" si="517"/>
        <v>0</v>
      </c>
      <c r="BI205" s="397">
        <f t="shared" ca="1" si="518"/>
        <v>0</v>
      </c>
      <c r="BJ205" s="397">
        <f t="shared" ca="1" si="519"/>
        <v>0</v>
      </c>
      <c r="BK205" s="397">
        <f t="shared" ca="1" si="520"/>
        <v>0</v>
      </c>
      <c r="BL205" s="397">
        <f t="shared" ca="1" si="521"/>
        <v>0</v>
      </c>
      <c r="BM205" s="397">
        <f t="shared" ca="1" si="522"/>
        <v>0</v>
      </c>
      <c r="BN205" s="397">
        <f t="shared" ca="1" si="523"/>
        <v>0</v>
      </c>
      <c r="BO205" s="397">
        <f t="shared" ca="1" si="524"/>
        <v>0</v>
      </c>
      <c r="BP205" s="397">
        <f t="shared" ca="1" si="525"/>
        <v>0</v>
      </c>
      <c r="BQ205" s="397">
        <f t="shared" ca="1" si="526"/>
        <v>0</v>
      </c>
      <c r="BR205" s="397">
        <f t="shared" ca="1" si="527"/>
        <v>0</v>
      </c>
      <c r="BS205" s="397">
        <f t="shared" ca="1" si="528"/>
        <v>0</v>
      </c>
      <c r="BT205" s="397">
        <f t="shared" ca="1" si="529"/>
        <v>0</v>
      </c>
      <c r="BU205" s="397">
        <f t="shared" ca="1" si="530"/>
        <v>0</v>
      </c>
      <c r="BV205" s="397">
        <f t="shared" ca="1" si="531"/>
        <v>0</v>
      </c>
      <c r="BW205" s="397">
        <f t="shared" ca="1" si="532"/>
        <v>0</v>
      </c>
      <c r="BX205" s="397">
        <f t="shared" ca="1" si="533"/>
        <v>0</v>
      </c>
      <c r="BY205" s="397">
        <f t="shared" ca="1" si="534"/>
        <v>0</v>
      </c>
      <c r="BZ205" s="397">
        <f t="shared" ca="1" si="535"/>
        <v>0</v>
      </c>
      <c r="CA205" s="397">
        <f t="shared" ca="1" si="536"/>
        <v>0</v>
      </c>
      <c r="CB205" s="397">
        <f t="shared" ca="1" si="537"/>
        <v>0</v>
      </c>
      <c r="CC205" s="397">
        <f t="shared" ca="1" si="538"/>
        <v>0</v>
      </c>
      <c r="CD205" s="397">
        <f t="shared" ca="1" si="539"/>
        <v>0</v>
      </c>
      <c r="CE205" s="397">
        <f t="shared" ca="1" si="540"/>
        <v>0</v>
      </c>
      <c r="CF205" s="397">
        <f t="shared" ca="1" si="541"/>
        <v>0</v>
      </c>
      <c r="CG205" s="397">
        <f t="shared" ca="1" si="542"/>
        <v>0</v>
      </c>
      <c r="CH205" s="397">
        <f t="shared" ca="1" si="543"/>
        <v>0</v>
      </c>
      <c r="CI205" s="397">
        <f t="shared" ca="1" si="544"/>
        <v>0</v>
      </c>
      <c r="CJ205" s="397">
        <f t="shared" ca="1" si="545"/>
        <v>0</v>
      </c>
      <c r="CK205" s="397">
        <f t="shared" ca="1" si="546"/>
        <v>0</v>
      </c>
      <c r="CL205" s="397">
        <f t="shared" ca="1" si="547"/>
        <v>0</v>
      </c>
      <c r="CM205" s="397">
        <f t="shared" ca="1" si="548"/>
        <v>0</v>
      </c>
      <c r="CN205" s="397">
        <f t="shared" ca="1" si="549"/>
        <v>0</v>
      </c>
      <c r="CO205" s="397">
        <f t="shared" ca="1" si="550"/>
        <v>0</v>
      </c>
      <c r="CP205" s="397">
        <f t="shared" ca="1" si="551"/>
        <v>0</v>
      </c>
      <c r="CQ205" s="397">
        <f t="shared" ca="1" si="552"/>
        <v>0</v>
      </c>
      <c r="CR205" s="397">
        <f t="shared" ca="1" si="553"/>
        <v>0</v>
      </c>
      <c r="CS205" s="397">
        <f t="shared" ca="1" si="554"/>
        <v>0</v>
      </c>
      <c r="CT205" s="397">
        <f t="shared" ca="1" si="555"/>
        <v>0</v>
      </c>
      <c r="CU205" s="397">
        <f t="shared" ca="1" si="556"/>
        <v>0</v>
      </c>
      <c r="CV205" s="397">
        <f t="shared" ca="1" si="557"/>
        <v>0</v>
      </c>
      <c r="CW205" s="397">
        <f t="shared" ca="1" si="558"/>
        <v>0</v>
      </c>
      <c r="CX205" s="397">
        <f t="shared" ca="1" si="559"/>
        <v>0</v>
      </c>
      <c r="CY205" s="397">
        <f t="shared" ca="1" si="560"/>
        <v>0</v>
      </c>
      <c r="CZ205" s="397">
        <f t="shared" ca="1" si="561"/>
        <v>0</v>
      </c>
      <c r="DA205" s="397">
        <f t="shared" ca="1" si="562"/>
        <v>0</v>
      </c>
      <c r="DB205" s="397">
        <f t="shared" ca="1" si="563"/>
        <v>0</v>
      </c>
      <c r="DC205" s="397">
        <f t="shared" ca="1" si="564"/>
        <v>0</v>
      </c>
      <c r="DD205" s="397">
        <f t="shared" ca="1" si="565"/>
        <v>0</v>
      </c>
      <c r="DE205" s="397">
        <f t="shared" ca="1" si="566"/>
        <v>0</v>
      </c>
      <c r="DF205" s="397">
        <f t="shared" ca="1" si="567"/>
        <v>0</v>
      </c>
      <c r="DG205" s="397">
        <f t="shared" ca="1" si="568"/>
        <v>0</v>
      </c>
      <c r="DH205" s="397">
        <f t="shared" ca="1" si="569"/>
        <v>0</v>
      </c>
      <c r="DJ205" s="125" t="str">
        <f t="shared" ref="DJ205:DK205" si="574">DJ203</f>
        <v>PI</v>
      </c>
      <c r="DK205" s="125" t="str">
        <f t="shared" si="574"/>
        <v>PR</v>
      </c>
      <c r="DL205" s="393" t="s">
        <v>1554</v>
      </c>
      <c r="DN205" s="84" t="s">
        <v>848</v>
      </c>
      <c r="DR205" s="40" t="s">
        <v>1544</v>
      </c>
      <c r="DS205" s="11">
        <f t="shared" si="465"/>
        <v>1</v>
      </c>
      <c r="DT205" s="11">
        <f t="shared" si="466"/>
        <v>8</v>
      </c>
      <c r="DU205" s="41">
        <v>1</v>
      </c>
      <c r="DV205" s="40" t="s">
        <v>412</v>
      </c>
      <c r="DW205" s="11">
        <f t="shared" si="467"/>
        <v>2</v>
      </c>
      <c r="DX205" s="11">
        <f t="shared" si="468"/>
        <v>1001</v>
      </c>
      <c r="DY205" s="41">
        <v>2</v>
      </c>
    </row>
    <row r="206" spans="1:129" x14ac:dyDescent="0.25">
      <c r="A206" s="125">
        <v>203</v>
      </c>
      <c r="B206" s="125">
        <v>2</v>
      </c>
      <c r="C206" s="125">
        <v>8</v>
      </c>
      <c r="D206" s="125">
        <v>26</v>
      </c>
      <c r="E206" s="125" t="s">
        <v>1272</v>
      </c>
      <c r="F206" s="392" t="s">
        <v>1291</v>
      </c>
      <c r="G206" s="392" t="s">
        <v>1274</v>
      </c>
      <c r="H206" s="125" t="s">
        <v>1292</v>
      </c>
      <c r="I206" s="392" t="s">
        <v>1276</v>
      </c>
      <c r="K206" s="125">
        <v>61</v>
      </c>
      <c r="M206" s="397">
        <f t="shared" ca="1" si="470"/>
        <v>3</v>
      </c>
      <c r="N206" s="397" t="str">
        <f t="shared" ca="1" si="471"/>
        <v>1|8|10,2|1002|2</v>
      </c>
      <c r="O206" s="397">
        <f t="shared" ca="1" si="472"/>
        <v>5</v>
      </c>
      <c r="P206" s="397" t="str">
        <f t="shared" ca="1" si="473"/>
        <v>1|8|10,2|1002|2</v>
      </c>
      <c r="Q206" s="397">
        <f t="shared" ca="1" si="474"/>
        <v>7</v>
      </c>
      <c r="R206" s="397" t="str">
        <f t="shared" ca="1" si="475"/>
        <v>1|8|10,2|1002|2</v>
      </c>
      <c r="S206" s="397">
        <f t="shared" ca="1" si="476"/>
        <v>10</v>
      </c>
      <c r="T206" s="397" t="str">
        <f t="shared" ca="1" si="477"/>
        <v>1|8|10,2|1002|2</v>
      </c>
      <c r="U206" s="397">
        <f t="shared" ca="1" si="478"/>
        <v>15</v>
      </c>
      <c r="V206" s="397" t="str">
        <f t="shared" ca="1" si="479"/>
        <v>1|8|10,2|1002|2</v>
      </c>
      <c r="W206" s="397">
        <f t="shared" ca="1" si="480"/>
        <v>20</v>
      </c>
      <c r="X206" s="397" t="str">
        <f t="shared" ca="1" si="481"/>
        <v>1|8|10,2|1002|2</v>
      </c>
      <c r="Y206" s="397">
        <f t="shared" ca="1" si="482"/>
        <v>25</v>
      </c>
      <c r="Z206" s="397" t="str">
        <f t="shared" ca="1" si="483"/>
        <v>1|8|10,2|1002|2</v>
      </c>
      <c r="AA206" s="397">
        <f t="shared" ca="1" si="484"/>
        <v>30</v>
      </c>
      <c r="AB206" s="397" t="str">
        <f t="shared" ca="1" si="485"/>
        <v>1|8|10,2|1002|2</v>
      </c>
      <c r="AC206" s="397">
        <f t="shared" ca="1" si="486"/>
        <v>35</v>
      </c>
      <c r="AD206" s="397" t="str">
        <f t="shared" ca="1" si="487"/>
        <v>1|8|10,2|1002|2</v>
      </c>
      <c r="AE206" s="397">
        <f t="shared" ca="1" si="488"/>
        <v>40</v>
      </c>
      <c r="AF206" s="397" t="str">
        <f t="shared" ca="1" si="489"/>
        <v>1|8|10,2|1002|2</v>
      </c>
      <c r="AG206" s="397">
        <f t="shared" ca="1" si="490"/>
        <v>45</v>
      </c>
      <c r="AH206" s="397" t="str">
        <f t="shared" ca="1" si="491"/>
        <v>1|8|10,2|1002|2</v>
      </c>
      <c r="AI206" s="397">
        <f t="shared" ca="1" si="492"/>
        <v>50</v>
      </c>
      <c r="AJ206" s="397" t="str">
        <f t="shared" ca="1" si="493"/>
        <v>1|8|10,2|1002|2</v>
      </c>
      <c r="AK206" s="397">
        <f t="shared" ca="1" si="494"/>
        <v>55</v>
      </c>
      <c r="AL206" s="397" t="str">
        <f t="shared" ca="1" si="495"/>
        <v>1|8|10,2|1002|2</v>
      </c>
      <c r="AM206" s="397">
        <f t="shared" ca="1" si="496"/>
        <v>60</v>
      </c>
      <c r="AN206" s="397" t="str">
        <f t="shared" ca="1" si="497"/>
        <v>1|8|10,2|1002|2</v>
      </c>
      <c r="AO206" s="397">
        <f t="shared" ca="1" si="498"/>
        <v>65</v>
      </c>
      <c r="AP206" s="397" t="str">
        <f t="shared" ca="1" si="499"/>
        <v>1|8|10,2|1002|2</v>
      </c>
      <c r="AQ206" s="397">
        <f t="shared" ca="1" si="500"/>
        <v>70</v>
      </c>
      <c r="AR206" s="397" t="str">
        <f t="shared" ca="1" si="501"/>
        <v>1|8|10,2|1002|2</v>
      </c>
      <c r="AS206" s="397">
        <f t="shared" ca="1" si="502"/>
        <v>75</v>
      </c>
      <c r="AT206" s="397" t="str">
        <f t="shared" ca="1" si="503"/>
        <v>1|8|10,2|1002|2</v>
      </c>
      <c r="AU206" s="397">
        <f t="shared" ca="1" si="504"/>
        <v>80</v>
      </c>
      <c r="AV206" s="397" t="str">
        <f t="shared" ca="1" si="505"/>
        <v>1|8|10,2|1002|2</v>
      </c>
      <c r="AW206" s="397">
        <f t="shared" ca="1" si="506"/>
        <v>85</v>
      </c>
      <c r="AX206" s="397" t="str">
        <f t="shared" ca="1" si="507"/>
        <v>1|8|10,2|1002|2</v>
      </c>
      <c r="AY206" s="397">
        <f t="shared" ca="1" si="508"/>
        <v>90</v>
      </c>
      <c r="AZ206" s="397" t="str">
        <f t="shared" ca="1" si="509"/>
        <v>1|8|10,2|1002|2</v>
      </c>
      <c r="BA206" s="397">
        <f t="shared" ca="1" si="510"/>
        <v>95</v>
      </c>
      <c r="BB206" s="397" t="str">
        <f t="shared" ca="1" si="511"/>
        <v>1|8|10,2|1002|2</v>
      </c>
      <c r="BC206" s="397">
        <f t="shared" ca="1" si="512"/>
        <v>100</v>
      </c>
      <c r="BD206" s="397" t="str">
        <f t="shared" ca="1" si="513"/>
        <v>1|8|10,2|1002|2</v>
      </c>
      <c r="BE206" s="397">
        <f t="shared" ca="1" si="514"/>
        <v>0</v>
      </c>
      <c r="BF206" s="397">
        <f t="shared" ca="1" si="515"/>
        <v>0</v>
      </c>
      <c r="BG206" s="397">
        <f t="shared" ca="1" si="516"/>
        <v>0</v>
      </c>
      <c r="BH206" s="397">
        <f t="shared" ca="1" si="517"/>
        <v>0</v>
      </c>
      <c r="BI206" s="397">
        <f t="shared" ca="1" si="518"/>
        <v>0</v>
      </c>
      <c r="BJ206" s="397">
        <f t="shared" ca="1" si="519"/>
        <v>0</v>
      </c>
      <c r="BK206" s="397">
        <f t="shared" ca="1" si="520"/>
        <v>0</v>
      </c>
      <c r="BL206" s="397">
        <f t="shared" ca="1" si="521"/>
        <v>0</v>
      </c>
      <c r="BM206" s="397">
        <f t="shared" ca="1" si="522"/>
        <v>0</v>
      </c>
      <c r="BN206" s="397">
        <f t="shared" ca="1" si="523"/>
        <v>0</v>
      </c>
      <c r="BO206" s="397">
        <f t="shared" ca="1" si="524"/>
        <v>0</v>
      </c>
      <c r="BP206" s="397">
        <f t="shared" ca="1" si="525"/>
        <v>0</v>
      </c>
      <c r="BQ206" s="397">
        <f t="shared" ca="1" si="526"/>
        <v>0</v>
      </c>
      <c r="BR206" s="397">
        <f t="shared" ca="1" si="527"/>
        <v>0</v>
      </c>
      <c r="BS206" s="397">
        <f t="shared" ca="1" si="528"/>
        <v>0</v>
      </c>
      <c r="BT206" s="397">
        <f t="shared" ca="1" si="529"/>
        <v>0</v>
      </c>
      <c r="BU206" s="397">
        <f t="shared" ca="1" si="530"/>
        <v>0</v>
      </c>
      <c r="BV206" s="397">
        <f t="shared" ca="1" si="531"/>
        <v>0</v>
      </c>
      <c r="BW206" s="397">
        <f t="shared" ca="1" si="532"/>
        <v>0</v>
      </c>
      <c r="BX206" s="397">
        <f t="shared" ca="1" si="533"/>
        <v>0</v>
      </c>
      <c r="BY206" s="397">
        <f t="shared" ca="1" si="534"/>
        <v>0</v>
      </c>
      <c r="BZ206" s="397">
        <f t="shared" ca="1" si="535"/>
        <v>0</v>
      </c>
      <c r="CA206" s="397">
        <f t="shared" ca="1" si="536"/>
        <v>0</v>
      </c>
      <c r="CB206" s="397">
        <f t="shared" ca="1" si="537"/>
        <v>0</v>
      </c>
      <c r="CC206" s="397">
        <f t="shared" ca="1" si="538"/>
        <v>0</v>
      </c>
      <c r="CD206" s="397">
        <f t="shared" ca="1" si="539"/>
        <v>0</v>
      </c>
      <c r="CE206" s="397">
        <f t="shared" ca="1" si="540"/>
        <v>0</v>
      </c>
      <c r="CF206" s="397">
        <f t="shared" ca="1" si="541"/>
        <v>0</v>
      </c>
      <c r="CG206" s="397">
        <f t="shared" ca="1" si="542"/>
        <v>0</v>
      </c>
      <c r="CH206" s="397">
        <f t="shared" ca="1" si="543"/>
        <v>0</v>
      </c>
      <c r="CI206" s="397">
        <f t="shared" ca="1" si="544"/>
        <v>0</v>
      </c>
      <c r="CJ206" s="397">
        <f t="shared" ca="1" si="545"/>
        <v>0</v>
      </c>
      <c r="CK206" s="397">
        <f t="shared" ca="1" si="546"/>
        <v>0</v>
      </c>
      <c r="CL206" s="397">
        <f t="shared" ca="1" si="547"/>
        <v>0</v>
      </c>
      <c r="CM206" s="397">
        <f t="shared" ca="1" si="548"/>
        <v>0</v>
      </c>
      <c r="CN206" s="397">
        <f t="shared" ca="1" si="549"/>
        <v>0</v>
      </c>
      <c r="CO206" s="397">
        <f t="shared" ca="1" si="550"/>
        <v>0</v>
      </c>
      <c r="CP206" s="397">
        <f t="shared" ca="1" si="551"/>
        <v>0</v>
      </c>
      <c r="CQ206" s="397">
        <f t="shared" ca="1" si="552"/>
        <v>0</v>
      </c>
      <c r="CR206" s="397">
        <f t="shared" ca="1" si="553"/>
        <v>0</v>
      </c>
      <c r="CS206" s="397">
        <f t="shared" ca="1" si="554"/>
        <v>0</v>
      </c>
      <c r="CT206" s="397">
        <f t="shared" ca="1" si="555"/>
        <v>0</v>
      </c>
      <c r="CU206" s="397">
        <f t="shared" ca="1" si="556"/>
        <v>0</v>
      </c>
      <c r="CV206" s="397">
        <f t="shared" ca="1" si="557"/>
        <v>0</v>
      </c>
      <c r="CW206" s="397">
        <f t="shared" ca="1" si="558"/>
        <v>0</v>
      </c>
      <c r="CX206" s="397">
        <f t="shared" ca="1" si="559"/>
        <v>0</v>
      </c>
      <c r="CY206" s="397">
        <f t="shared" ca="1" si="560"/>
        <v>0</v>
      </c>
      <c r="CZ206" s="397">
        <f t="shared" ca="1" si="561"/>
        <v>0</v>
      </c>
      <c r="DA206" s="397">
        <f t="shared" ca="1" si="562"/>
        <v>0</v>
      </c>
      <c r="DB206" s="397">
        <f t="shared" ca="1" si="563"/>
        <v>0</v>
      </c>
      <c r="DC206" s="397">
        <f t="shared" ca="1" si="564"/>
        <v>0</v>
      </c>
      <c r="DD206" s="397">
        <f t="shared" ca="1" si="565"/>
        <v>0</v>
      </c>
      <c r="DE206" s="397">
        <f t="shared" ca="1" si="566"/>
        <v>0</v>
      </c>
      <c r="DF206" s="397">
        <f t="shared" ca="1" si="567"/>
        <v>0</v>
      </c>
      <c r="DG206" s="397">
        <f t="shared" ca="1" si="568"/>
        <v>0</v>
      </c>
      <c r="DH206" s="397">
        <f t="shared" ca="1" si="569"/>
        <v>0</v>
      </c>
      <c r="DJ206" s="125" t="str">
        <f t="shared" ref="DJ206:DK206" si="575">DJ204</f>
        <v>OX</v>
      </c>
      <c r="DK206" s="125" t="str">
        <f t="shared" si="575"/>
        <v>PG</v>
      </c>
      <c r="DL206" s="393" t="s">
        <v>1554</v>
      </c>
      <c r="DN206" s="84" t="s">
        <v>848</v>
      </c>
      <c r="DR206" s="40" t="s">
        <v>1545</v>
      </c>
      <c r="DS206" s="11">
        <f t="shared" si="465"/>
        <v>1</v>
      </c>
      <c r="DT206" s="11">
        <f t="shared" si="466"/>
        <v>8</v>
      </c>
      <c r="DU206" s="41">
        <v>1</v>
      </c>
      <c r="DV206" s="40" t="s">
        <v>412</v>
      </c>
      <c r="DW206" s="11">
        <f t="shared" si="467"/>
        <v>2</v>
      </c>
      <c r="DX206" s="11">
        <f t="shared" si="468"/>
        <v>1001</v>
      </c>
      <c r="DY206" s="41">
        <v>2</v>
      </c>
    </row>
    <row r="207" spans="1:129" x14ac:dyDescent="0.25">
      <c r="A207" s="125">
        <v>204</v>
      </c>
      <c r="B207" s="125">
        <v>2</v>
      </c>
      <c r="C207" s="125">
        <v>8</v>
      </c>
      <c r="D207" s="125">
        <v>26</v>
      </c>
      <c r="E207" s="125" t="s">
        <v>1272</v>
      </c>
      <c r="F207" s="392" t="s">
        <v>1293</v>
      </c>
      <c r="G207" s="392" t="s">
        <v>1274</v>
      </c>
      <c r="H207" s="125" t="s">
        <v>1294</v>
      </c>
      <c r="I207" s="392" t="s">
        <v>1276</v>
      </c>
      <c r="K207" s="125">
        <v>73</v>
      </c>
      <c r="M207" s="397">
        <f t="shared" ca="1" si="470"/>
        <v>3</v>
      </c>
      <c r="N207" s="397" t="str">
        <f t="shared" ca="1" si="471"/>
        <v>1|8|10,2|1004|2</v>
      </c>
      <c r="O207" s="397">
        <f t="shared" ca="1" si="472"/>
        <v>5</v>
      </c>
      <c r="P207" s="397" t="str">
        <f t="shared" ca="1" si="473"/>
        <v>1|8|10,2|1004|2</v>
      </c>
      <c r="Q207" s="397">
        <f t="shared" ca="1" si="474"/>
        <v>7</v>
      </c>
      <c r="R207" s="397" t="str">
        <f t="shared" ca="1" si="475"/>
        <v>1|8|10,2|1004|2</v>
      </c>
      <c r="S207" s="397">
        <f t="shared" ca="1" si="476"/>
        <v>10</v>
      </c>
      <c r="T207" s="397" t="str">
        <f t="shared" ca="1" si="477"/>
        <v>1|8|10,2|1004|2</v>
      </c>
      <c r="U207" s="397">
        <f t="shared" ca="1" si="478"/>
        <v>15</v>
      </c>
      <c r="V207" s="397" t="str">
        <f t="shared" ca="1" si="479"/>
        <v>1|8|10,2|1004|2</v>
      </c>
      <c r="W207" s="397">
        <f t="shared" ca="1" si="480"/>
        <v>20</v>
      </c>
      <c r="X207" s="397" t="str">
        <f t="shared" ca="1" si="481"/>
        <v>1|8|10,2|1004|2</v>
      </c>
      <c r="Y207" s="397">
        <f t="shared" ca="1" si="482"/>
        <v>25</v>
      </c>
      <c r="Z207" s="397" t="str">
        <f t="shared" ca="1" si="483"/>
        <v>1|8|10,2|1004|2</v>
      </c>
      <c r="AA207" s="397">
        <f t="shared" ca="1" si="484"/>
        <v>30</v>
      </c>
      <c r="AB207" s="397" t="str">
        <f t="shared" ca="1" si="485"/>
        <v>1|8|10,2|1004|2</v>
      </c>
      <c r="AC207" s="397">
        <f t="shared" ca="1" si="486"/>
        <v>35</v>
      </c>
      <c r="AD207" s="397" t="str">
        <f t="shared" ca="1" si="487"/>
        <v>1|8|10,2|1004|2</v>
      </c>
      <c r="AE207" s="397">
        <f t="shared" ca="1" si="488"/>
        <v>40</v>
      </c>
      <c r="AF207" s="397" t="str">
        <f t="shared" ca="1" si="489"/>
        <v>1|8|10,2|1004|2</v>
      </c>
      <c r="AG207" s="397">
        <f t="shared" ca="1" si="490"/>
        <v>45</v>
      </c>
      <c r="AH207" s="397" t="str">
        <f t="shared" ca="1" si="491"/>
        <v>1|8|10,2|1004|2</v>
      </c>
      <c r="AI207" s="397">
        <f t="shared" ca="1" si="492"/>
        <v>50</v>
      </c>
      <c r="AJ207" s="397" t="str">
        <f t="shared" ca="1" si="493"/>
        <v>1|8|10,2|1004|2</v>
      </c>
      <c r="AK207" s="397">
        <f t="shared" ca="1" si="494"/>
        <v>55</v>
      </c>
      <c r="AL207" s="397" t="str">
        <f t="shared" ca="1" si="495"/>
        <v>1|8|10,2|1004|2</v>
      </c>
      <c r="AM207" s="397">
        <f t="shared" ca="1" si="496"/>
        <v>60</v>
      </c>
      <c r="AN207" s="397" t="str">
        <f t="shared" ca="1" si="497"/>
        <v>1|8|10,2|1004|2</v>
      </c>
      <c r="AO207" s="397">
        <f t="shared" ca="1" si="498"/>
        <v>65</v>
      </c>
      <c r="AP207" s="397" t="str">
        <f t="shared" ca="1" si="499"/>
        <v>1|8|10,2|1004|2</v>
      </c>
      <c r="AQ207" s="397">
        <f t="shared" ca="1" si="500"/>
        <v>70</v>
      </c>
      <c r="AR207" s="397" t="str">
        <f t="shared" ca="1" si="501"/>
        <v>1|8|10,2|1004|2</v>
      </c>
      <c r="AS207" s="397">
        <f t="shared" ca="1" si="502"/>
        <v>75</v>
      </c>
      <c r="AT207" s="397" t="str">
        <f t="shared" ca="1" si="503"/>
        <v>1|8|10,2|1004|2</v>
      </c>
      <c r="AU207" s="397">
        <f t="shared" ca="1" si="504"/>
        <v>80</v>
      </c>
      <c r="AV207" s="397" t="str">
        <f t="shared" ca="1" si="505"/>
        <v>1|8|10,2|1004|2</v>
      </c>
      <c r="AW207" s="397">
        <f t="shared" ca="1" si="506"/>
        <v>85</v>
      </c>
      <c r="AX207" s="397" t="str">
        <f t="shared" ca="1" si="507"/>
        <v>1|8|10,2|1004|2</v>
      </c>
      <c r="AY207" s="397">
        <f t="shared" ca="1" si="508"/>
        <v>90</v>
      </c>
      <c r="AZ207" s="397" t="str">
        <f t="shared" ca="1" si="509"/>
        <v>1|8|10,2|1004|2</v>
      </c>
      <c r="BA207" s="397">
        <f t="shared" ca="1" si="510"/>
        <v>95</v>
      </c>
      <c r="BB207" s="397" t="str">
        <f t="shared" ca="1" si="511"/>
        <v>1|8|10,2|1004|2</v>
      </c>
      <c r="BC207" s="397">
        <f t="shared" ca="1" si="512"/>
        <v>100</v>
      </c>
      <c r="BD207" s="397" t="str">
        <f t="shared" ca="1" si="513"/>
        <v>1|8|10,2|1004|2</v>
      </c>
      <c r="BE207" s="397">
        <f t="shared" ca="1" si="514"/>
        <v>0</v>
      </c>
      <c r="BF207" s="397">
        <f t="shared" ca="1" si="515"/>
        <v>0</v>
      </c>
      <c r="BG207" s="397">
        <f t="shared" ca="1" si="516"/>
        <v>0</v>
      </c>
      <c r="BH207" s="397">
        <f t="shared" ca="1" si="517"/>
        <v>0</v>
      </c>
      <c r="BI207" s="397">
        <f t="shared" ca="1" si="518"/>
        <v>0</v>
      </c>
      <c r="BJ207" s="397">
        <f t="shared" ca="1" si="519"/>
        <v>0</v>
      </c>
      <c r="BK207" s="397">
        <f t="shared" ca="1" si="520"/>
        <v>0</v>
      </c>
      <c r="BL207" s="397">
        <f t="shared" ca="1" si="521"/>
        <v>0</v>
      </c>
      <c r="BM207" s="397">
        <f t="shared" ca="1" si="522"/>
        <v>0</v>
      </c>
      <c r="BN207" s="397">
        <f t="shared" ca="1" si="523"/>
        <v>0</v>
      </c>
      <c r="BO207" s="397">
        <f t="shared" ca="1" si="524"/>
        <v>0</v>
      </c>
      <c r="BP207" s="397">
        <f t="shared" ca="1" si="525"/>
        <v>0</v>
      </c>
      <c r="BQ207" s="397">
        <f t="shared" ca="1" si="526"/>
        <v>0</v>
      </c>
      <c r="BR207" s="397">
        <f t="shared" ca="1" si="527"/>
        <v>0</v>
      </c>
      <c r="BS207" s="397">
        <f t="shared" ca="1" si="528"/>
        <v>0</v>
      </c>
      <c r="BT207" s="397">
        <f t="shared" ca="1" si="529"/>
        <v>0</v>
      </c>
      <c r="BU207" s="397">
        <f t="shared" ca="1" si="530"/>
        <v>0</v>
      </c>
      <c r="BV207" s="397">
        <f t="shared" ca="1" si="531"/>
        <v>0</v>
      </c>
      <c r="BW207" s="397">
        <f t="shared" ca="1" si="532"/>
        <v>0</v>
      </c>
      <c r="BX207" s="397">
        <f t="shared" ca="1" si="533"/>
        <v>0</v>
      </c>
      <c r="BY207" s="397">
        <f t="shared" ca="1" si="534"/>
        <v>0</v>
      </c>
      <c r="BZ207" s="397">
        <f t="shared" ca="1" si="535"/>
        <v>0</v>
      </c>
      <c r="CA207" s="397">
        <f t="shared" ca="1" si="536"/>
        <v>0</v>
      </c>
      <c r="CB207" s="397">
        <f t="shared" ca="1" si="537"/>
        <v>0</v>
      </c>
      <c r="CC207" s="397">
        <f t="shared" ca="1" si="538"/>
        <v>0</v>
      </c>
      <c r="CD207" s="397">
        <f t="shared" ca="1" si="539"/>
        <v>0</v>
      </c>
      <c r="CE207" s="397">
        <f t="shared" ca="1" si="540"/>
        <v>0</v>
      </c>
      <c r="CF207" s="397">
        <f t="shared" ca="1" si="541"/>
        <v>0</v>
      </c>
      <c r="CG207" s="397">
        <f t="shared" ca="1" si="542"/>
        <v>0</v>
      </c>
      <c r="CH207" s="397">
        <f t="shared" ca="1" si="543"/>
        <v>0</v>
      </c>
      <c r="CI207" s="397">
        <f t="shared" ca="1" si="544"/>
        <v>0</v>
      </c>
      <c r="CJ207" s="397">
        <f t="shared" ca="1" si="545"/>
        <v>0</v>
      </c>
      <c r="CK207" s="397">
        <f t="shared" ca="1" si="546"/>
        <v>0</v>
      </c>
      <c r="CL207" s="397">
        <f t="shared" ca="1" si="547"/>
        <v>0</v>
      </c>
      <c r="CM207" s="397">
        <f t="shared" ca="1" si="548"/>
        <v>0</v>
      </c>
      <c r="CN207" s="397">
        <f t="shared" ca="1" si="549"/>
        <v>0</v>
      </c>
      <c r="CO207" s="397">
        <f t="shared" ca="1" si="550"/>
        <v>0</v>
      </c>
      <c r="CP207" s="397">
        <f t="shared" ca="1" si="551"/>
        <v>0</v>
      </c>
      <c r="CQ207" s="397">
        <f t="shared" ca="1" si="552"/>
        <v>0</v>
      </c>
      <c r="CR207" s="397">
        <f t="shared" ca="1" si="553"/>
        <v>0</v>
      </c>
      <c r="CS207" s="397">
        <f t="shared" ca="1" si="554"/>
        <v>0</v>
      </c>
      <c r="CT207" s="397">
        <f t="shared" ca="1" si="555"/>
        <v>0</v>
      </c>
      <c r="CU207" s="397">
        <f t="shared" ca="1" si="556"/>
        <v>0</v>
      </c>
      <c r="CV207" s="397">
        <f t="shared" ca="1" si="557"/>
        <v>0</v>
      </c>
      <c r="CW207" s="397">
        <f t="shared" ca="1" si="558"/>
        <v>0</v>
      </c>
      <c r="CX207" s="397">
        <f t="shared" ca="1" si="559"/>
        <v>0</v>
      </c>
      <c r="CY207" s="397">
        <f t="shared" ca="1" si="560"/>
        <v>0</v>
      </c>
      <c r="CZ207" s="397">
        <f t="shared" ca="1" si="561"/>
        <v>0</v>
      </c>
      <c r="DA207" s="397">
        <f t="shared" ca="1" si="562"/>
        <v>0</v>
      </c>
      <c r="DB207" s="397">
        <f t="shared" ca="1" si="563"/>
        <v>0</v>
      </c>
      <c r="DC207" s="397">
        <f t="shared" ca="1" si="564"/>
        <v>0</v>
      </c>
      <c r="DD207" s="397">
        <f t="shared" ca="1" si="565"/>
        <v>0</v>
      </c>
      <c r="DE207" s="397">
        <f t="shared" ca="1" si="566"/>
        <v>0</v>
      </c>
      <c r="DF207" s="397">
        <f t="shared" ca="1" si="567"/>
        <v>0</v>
      </c>
      <c r="DG207" s="397">
        <f t="shared" ca="1" si="568"/>
        <v>0</v>
      </c>
      <c r="DH207" s="397">
        <f t="shared" ca="1" si="569"/>
        <v>0</v>
      </c>
      <c r="DJ207" s="125" t="str">
        <f t="shared" ref="DJ207:DK207" si="576">DJ205</f>
        <v>PI</v>
      </c>
      <c r="DK207" s="125" t="str">
        <f t="shared" si="576"/>
        <v>PR</v>
      </c>
      <c r="DL207" s="393" t="s">
        <v>1554</v>
      </c>
      <c r="DN207" s="84" t="s">
        <v>848</v>
      </c>
      <c r="DR207" s="40" t="s">
        <v>1543</v>
      </c>
      <c r="DS207" s="11">
        <f t="shared" si="465"/>
        <v>1</v>
      </c>
      <c r="DT207" s="11">
        <f t="shared" si="466"/>
        <v>8</v>
      </c>
      <c r="DU207" s="41">
        <v>1</v>
      </c>
      <c r="DV207" s="40" t="s">
        <v>412</v>
      </c>
      <c r="DW207" s="11">
        <f t="shared" si="467"/>
        <v>2</v>
      </c>
      <c r="DX207" s="11">
        <f t="shared" si="468"/>
        <v>1001</v>
      </c>
      <c r="DY207" s="41">
        <v>2</v>
      </c>
    </row>
    <row r="208" spans="1:129" x14ac:dyDescent="0.25">
      <c r="A208" s="125">
        <v>205</v>
      </c>
      <c r="B208" s="125">
        <v>2</v>
      </c>
      <c r="C208" s="125">
        <v>8</v>
      </c>
      <c r="D208" s="125">
        <v>26</v>
      </c>
      <c r="E208" s="125" t="s">
        <v>1272</v>
      </c>
      <c r="F208" s="392" t="s">
        <v>1295</v>
      </c>
      <c r="G208" s="392" t="s">
        <v>1274</v>
      </c>
      <c r="H208" s="125" t="s">
        <v>1296</v>
      </c>
      <c r="I208" s="392" t="s">
        <v>1276</v>
      </c>
      <c r="K208" s="130">
        <v>58</v>
      </c>
      <c r="M208" s="397">
        <f t="shared" ca="1" si="470"/>
        <v>3</v>
      </c>
      <c r="N208" s="397" t="str">
        <f t="shared" ca="1" si="471"/>
        <v>1|8|10,2|1002|2</v>
      </c>
      <c r="O208" s="397">
        <f t="shared" ca="1" si="472"/>
        <v>5</v>
      </c>
      <c r="P208" s="397" t="str">
        <f t="shared" ca="1" si="473"/>
        <v>1|8|10,2|1002|2</v>
      </c>
      <c r="Q208" s="397">
        <f t="shared" ca="1" si="474"/>
        <v>7</v>
      </c>
      <c r="R208" s="397" t="str">
        <f t="shared" ca="1" si="475"/>
        <v>1|8|10,2|1002|2</v>
      </c>
      <c r="S208" s="397">
        <f t="shared" ca="1" si="476"/>
        <v>10</v>
      </c>
      <c r="T208" s="397" t="str">
        <f t="shared" ca="1" si="477"/>
        <v>1|8|10,2|1002|2</v>
      </c>
      <c r="U208" s="397">
        <f t="shared" ca="1" si="478"/>
        <v>15</v>
      </c>
      <c r="V208" s="397" t="str">
        <f t="shared" ca="1" si="479"/>
        <v>1|8|10,2|1002|2</v>
      </c>
      <c r="W208" s="397">
        <f t="shared" ca="1" si="480"/>
        <v>20</v>
      </c>
      <c r="X208" s="397" t="str">
        <f t="shared" ca="1" si="481"/>
        <v>1|8|10,2|1002|2</v>
      </c>
      <c r="Y208" s="397">
        <f t="shared" ca="1" si="482"/>
        <v>25</v>
      </c>
      <c r="Z208" s="397" t="str">
        <f t="shared" ca="1" si="483"/>
        <v>1|8|10,2|1002|2</v>
      </c>
      <c r="AA208" s="397">
        <f t="shared" ca="1" si="484"/>
        <v>30</v>
      </c>
      <c r="AB208" s="397" t="str">
        <f t="shared" ca="1" si="485"/>
        <v>1|8|10,2|1002|2</v>
      </c>
      <c r="AC208" s="397">
        <f t="shared" ca="1" si="486"/>
        <v>35</v>
      </c>
      <c r="AD208" s="397" t="str">
        <f t="shared" ca="1" si="487"/>
        <v>1|8|10,2|1002|2</v>
      </c>
      <c r="AE208" s="397">
        <f t="shared" ca="1" si="488"/>
        <v>40</v>
      </c>
      <c r="AF208" s="397" t="str">
        <f t="shared" ca="1" si="489"/>
        <v>1|8|10,2|1002|2</v>
      </c>
      <c r="AG208" s="397">
        <f t="shared" ca="1" si="490"/>
        <v>45</v>
      </c>
      <c r="AH208" s="397" t="str">
        <f t="shared" ca="1" si="491"/>
        <v>1|8|10,2|1002|2</v>
      </c>
      <c r="AI208" s="397">
        <f t="shared" ca="1" si="492"/>
        <v>50</v>
      </c>
      <c r="AJ208" s="397" t="str">
        <f t="shared" ca="1" si="493"/>
        <v>1|8|10,2|1002|2</v>
      </c>
      <c r="AK208" s="397">
        <f t="shared" ca="1" si="494"/>
        <v>55</v>
      </c>
      <c r="AL208" s="397" t="str">
        <f t="shared" ca="1" si="495"/>
        <v>1|8|10,2|1002|2</v>
      </c>
      <c r="AM208" s="397">
        <f t="shared" ca="1" si="496"/>
        <v>60</v>
      </c>
      <c r="AN208" s="397" t="str">
        <f t="shared" ca="1" si="497"/>
        <v>1|8|10,2|1002|2</v>
      </c>
      <c r="AO208" s="397">
        <f t="shared" ca="1" si="498"/>
        <v>65</v>
      </c>
      <c r="AP208" s="397" t="str">
        <f t="shared" ca="1" si="499"/>
        <v>1|8|10,2|1002|2</v>
      </c>
      <c r="AQ208" s="397">
        <f t="shared" ca="1" si="500"/>
        <v>70</v>
      </c>
      <c r="AR208" s="397" t="str">
        <f t="shared" ca="1" si="501"/>
        <v>1|8|10,2|1002|2</v>
      </c>
      <c r="AS208" s="397">
        <f t="shared" ca="1" si="502"/>
        <v>75</v>
      </c>
      <c r="AT208" s="397" t="str">
        <f t="shared" ca="1" si="503"/>
        <v>1|8|10,2|1002|2</v>
      </c>
      <c r="AU208" s="397">
        <f t="shared" ca="1" si="504"/>
        <v>80</v>
      </c>
      <c r="AV208" s="397" t="str">
        <f t="shared" ca="1" si="505"/>
        <v>1|8|10,2|1002|2</v>
      </c>
      <c r="AW208" s="397">
        <f t="shared" ca="1" si="506"/>
        <v>85</v>
      </c>
      <c r="AX208" s="397" t="str">
        <f t="shared" ca="1" si="507"/>
        <v>1|8|10,2|1002|2</v>
      </c>
      <c r="AY208" s="397">
        <f t="shared" ca="1" si="508"/>
        <v>90</v>
      </c>
      <c r="AZ208" s="397" t="str">
        <f t="shared" ca="1" si="509"/>
        <v>1|8|10,2|1002|2</v>
      </c>
      <c r="BA208" s="397">
        <f t="shared" ca="1" si="510"/>
        <v>95</v>
      </c>
      <c r="BB208" s="397" t="str">
        <f t="shared" ca="1" si="511"/>
        <v>1|8|10,2|1002|2</v>
      </c>
      <c r="BC208" s="397">
        <f t="shared" ca="1" si="512"/>
        <v>100</v>
      </c>
      <c r="BD208" s="397" t="str">
        <f t="shared" ca="1" si="513"/>
        <v>1|8|10,2|1002|2</v>
      </c>
      <c r="BE208" s="397">
        <f t="shared" ca="1" si="514"/>
        <v>0</v>
      </c>
      <c r="BF208" s="397">
        <f t="shared" ca="1" si="515"/>
        <v>0</v>
      </c>
      <c r="BG208" s="397">
        <f t="shared" ca="1" si="516"/>
        <v>0</v>
      </c>
      <c r="BH208" s="397">
        <f t="shared" ca="1" si="517"/>
        <v>0</v>
      </c>
      <c r="BI208" s="397">
        <f t="shared" ca="1" si="518"/>
        <v>0</v>
      </c>
      <c r="BJ208" s="397">
        <f t="shared" ca="1" si="519"/>
        <v>0</v>
      </c>
      <c r="BK208" s="397">
        <f t="shared" ca="1" si="520"/>
        <v>0</v>
      </c>
      <c r="BL208" s="397">
        <f t="shared" ca="1" si="521"/>
        <v>0</v>
      </c>
      <c r="BM208" s="397">
        <f t="shared" ca="1" si="522"/>
        <v>0</v>
      </c>
      <c r="BN208" s="397">
        <f t="shared" ca="1" si="523"/>
        <v>0</v>
      </c>
      <c r="BO208" s="397">
        <f t="shared" ca="1" si="524"/>
        <v>0</v>
      </c>
      <c r="BP208" s="397">
        <f t="shared" ca="1" si="525"/>
        <v>0</v>
      </c>
      <c r="BQ208" s="397">
        <f t="shared" ca="1" si="526"/>
        <v>0</v>
      </c>
      <c r="BR208" s="397">
        <f t="shared" ca="1" si="527"/>
        <v>0</v>
      </c>
      <c r="BS208" s="397">
        <f t="shared" ca="1" si="528"/>
        <v>0</v>
      </c>
      <c r="BT208" s="397">
        <f t="shared" ca="1" si="529"/>
        <v>0</v>
      </c>
      <c r="BU208" s="397">
        <f t="shared" ca="1" si="530"/>
        <v>0</v>
      </c>
      <c r="BV208" s="397">
        <f t="shared" ca="1" si="531"/>
        <v>0</v>
      </c>
      <c r="BW208" s="397">
        <f t="shared" ca="1" si="532"/>
        <v>0</v>
      </c>
      <c r="BX208" s="397">
        <f t="shared" ca="1" si="533"/>
        <v>0</v>
      </c>
      <c r="BY208" s="397">
        <f t="shared" ca="1" si="534"/>
        <v>0</v>
      </c>
      <c r="BZ208" s="397">
        <f t="shared" ca="1" si="535"/>
        <v>0</v>
      </c>
      <c r="CA208" s="397">
        <f t="shared" ca="1" si="536"/>
        <v>0</v>
      </c>
      <c r="CB208" s="397">
        <f t="shared" ca="1" si="537"/>
        <v>0</v>
      </c>
      <c r="CC208" s="397">
        <f t="shared" ca="1" si="538"/>
        <v>0</v>
      </c>
      <c r="CD208" s="397">
        <f t="shared" ca="1" si="539"/>
        <v>0</v>
      </c>
      <c r="CE208" s="397">
        <f t="shared" ca="1" si="540"/>
        <v>0</v>
      </c>
      <c r="CF208" s="397">
        <f t="shared" ca="1" si="541"/>
        <v>0</v>
      </c>
      <c r="CG208" s="397">
        <f t="shared" ca="1" si="542"/>
        <v>0</v>
      </c>
      <c r="CH208" s="397">
        <f t="shared" ca="1" si="543"/>
        <v>0</v>
      </c>
      <c r="CI208" s="397">
        <f t="shared" ca="1" si="544"/>
        <v>0</v>
      </c>
      <c r="CJ208" s="397">
        <f t="shared" ca="1" si="545"/>
        <v>0</v>
      </c>
      <c r="CK208" s="397">
        <f t="shared" ca="1" si="546"/>
        <v>0</v>
      </c>
      <c r="CL208" s="397">
        <f t="shared" ca="1" si="547"/>
        <v>0</v>
      </c>
      <c r="CM208" s="397">
        <f t="shared" ca="1" si="548"/>
        <v>0</v>
      </c>
      <c r="CN208" s="397">
        <f t="shared" ca="1" si="549"/>
        <v>0</v>
      </c>
      <c r="CO208" s="397">
        <f t="shared" ca="1" si="550"/>
        <v>0</v>
      </c>
      <c r="CP208" s="397">
        <f t="shared" ca="1" si="551"/>
        <v>0</v>
      </c>
      <c r="CQ208" s="397">
        <f t="shared" ca="1" si="552"/>
        <v>0</v>
      </c>
      <c r="CR208" s="397">
        <f t="shared" ca="1" si="553"/>
        <v>0</v>
      </c>
      <c r="CS208" s="397">
        <f t="shared" ca="1" si="554"/>
        <v>0</v>
      </c>
      <c r="CT208" s="397">
        <f t="shared" ca="1" si="555"/>
        <v>0</v>
      </c>
      <c r="CU208" s="397">
        <f t="shared" ca="1" si="556"/>
        <v>0</v>
      </c>
      <c r="CV208" s="397">
        <f t="shared" ca="1" si="557"/>
        <v>0</v>
      </c>
      <c r="CW208" s="397">
        <f t="shared" ca="1" si="558"/>
        <v>0</v>
      </c>
      <c r="CX208" s="397">
        <f t="shared" ca="1" si="559"/>
        <v>0</v>
      </c>
      <c r="CY208" s="397">
        <f t="shared" ca="1" si="560"/>
        <v>0</v>
      </c>
      <c r="CZ208" s="397">
        <f t="shared" ca="1" si="561"/>
        <v>0</v>
      </c>
      <c r="DA208" s="397">
        <f t="shared" ca="1" si="562"/>
        <v>0</v>
      </c>
      <c r="DB208" s="397">
        <f t="shared" ca="1" si="563"/>
        <v>0</v>
      </c>
      <c r="DC208" s="397">
        <f t="shared" ca="1" si="564"/>
        <v>0</v>
      </c>
      <c r="DD208" s="397">
        <f t="shared" ca="1" si="565"/>
        <v>0</v>
      </c>
      <c r="DE208" s="397">
        <f t="shared" ca="1" si="566"/>
        <v>0</v>
      </c>
      <c r="DF208" s="397">
        <f t="shared" ca="1" si="567"/>
        <v>0</v>
      </c>
      <c r="DG208" s="397">
        <f t="shared" ca="1" si="568"/>
        <v>0</v>
      </c>
      <c r="DH208" s="397">
        <f t="shared" ca="1" si="569"/>
        <v>0</v>
      </c>
      <c r="DJ208" s="125" t="str">
        <f t="shared" ref="DJ208:DK208" si="577">DJ206</f>
        <v>OX</v>
      </c>
      <c r="DK208" s="125" t="str">
        <f t="shared" si="577"/>
        <v>PG</v>
      </c>
      <c r="DL208" s="393" t="s">
        <v>1554</v>
      </c>
      <c r="DN208" s="84" t="s">
        <v>848</v>
      </c>
      <c r="DR208" s="40" t="s">
        <v>1544</v>
      </c>
      <c r="DS208" s="11">
        <f t="shared" si="465"/>
        <v>1</v>
      </c>
      <c r="DT208" s="11">
        <f t="shared" si="466"/>
        <v>8</v>
      </c>
      <c r="DU208" s="41">
        <v>1</v>
      </c>
      <c r="DV208" s="40" t="s">
        <v>412</v>
      </c>
      <c r="DW208" s="11">
        <f t="shared" si="467"/>
        <v>2</v>
      </c>
      <c r="DX208" s="11">
        <f t="shared" si="468"/>
        <v>1001</v>
      </c>
      <c r="DY208" s="41">
        <v>2</v>
      </c>
    </row>
    <row r="209" spans="1:129" x14ac:dyDescent="0.25">
      <c r="A209" s="125">
        <v>206</v>
      </c>
      <c r="B209" s="125">
        <v>2</v>
      </c>
      <c r="C209" s="125">
        <v>8</v>
      </c>
      <c r="D209" s="125">
        <v>26</v>
      </c>
      <c r="E209" s="125" t="s">
        <v>1272</v>
      </c>
      <c r="F209" s="392" t="s">
        <v>1297</v>
      </c>
      <c r="G209" s="392" t="s">
        <v>1274</v>
      </c>
      <c r="H209" s="125" t="s">
        <v>1298</v>
      </c>
      <c r="I209" s="392" t="s">
        <v>1276</v>
      </c>
      <c r="K209" s="130">
        <v>64</v>
      </c>
      <c r="M209" s="397">
        <f t="shared" ca="1" si="470"/>
        <v>3</v>
      </c>
      <c r="N209" s="397" t="str">
        <f t="shared" ca="1" si="471"/>
        <v>1|8|10,2|1004|2</v>
      </c>
      <c r="O209" s="397">
        <f t="shared" ca="1" si="472"/>
        <v>5</v>
      </c>
      <c r="P209" s="397" t="str">
        <f t="shared" ca="1" si="473"/>
        <v>1|8|10,2|1004|2</v>
      </c>
      <c r="Q209" s="397">
        <f t="shared" ca="1" si="474"/>
        <v>7</v>
      </c>
      <c r="R209" s="397" t="str">
        <f t="shared" ca="1" si="475"/>
        <v>1|8|10,2|1004|2</v>
      </c>
      <c r="S209" s="397">
        <f t="shared" ca="1" si="476"/>
        <v>10</v>
      </c>
      <c r="T209" s="397" t="str">
        <f t="shared" ca="1" si="477"/>
        <v>1|8|10,2|1004|2</v>
      </c>
      <c r="U209" s="397">
        <f t="shared" ca="1" si="478"/>
        <v>15</v>
      </c>
      <c r="V209" s="397" t="str">
        <f t="shared" ca="1" si="479"/>
        <v>1|8|10,2|1004|2</v>
      </c>
      <c r="W209" s="397">
        <f t="shared" ca="1" si="480"/>
        <v>20</v>
      </c>
      <c r="X209" s="397" t="str">
        <f t="shared" ca="1" si="481"/>
        <v>1|8|10,2|1004|2</v>
      </c>
      <c r="Y209" s="397">
        <f t="shared" ca="1" si="482"/>
        <v>25</v>
      </c>
      <c r="Z209" s="397" t="str">
        <f t="shared" ca="1" si="483"/>
        <v>1|8|10,2|1004|2</v>
      </c>
      <c r="AA209" s="397">
        <f t="shared" ca="1" si="484"/>
        <v>30</v>
      </c>
      <c r="AB209" s="397" t="str">
        <f t="shared" ca="1" si="485"/>
        <v>1|8|10,2|1004|2</v>
      </c>
      <c r="AC209" s="397">
        <f t="shared" ca="1" si="486"/>
        <v>35</v>
      </c>
      <c r="AD209" s="397" t="str">
        <f t="shared" ca="1" si="487"/>
        <v>1|8|10,2|1004|2</v>
      </c>
      <c r="AE209" s="397">
        <f t="shared" ca="1" si="488"/>
        <v>40</v>
      </c>
      <c r="AF209" s="397" t="str">
        <f t="shared" ca="1" si="489"/>
        <v>1|8|10,2|1004|2</v>
      </c>
      <c r="AG209" s="397">
        <f t="shared" ca="1" si="490"/>
        <v>45</v>
      </c>
      <c r="AH209" s="397" t="str">
        <f t="shared" ca="1" si="491"/>
        <v>1|8|10,2|1004|2</v>
      </c>
      <c r="AI209" s="397">
        <f t="shared" ca="1" si="492"/>
        <v>50</v>
      </c>
      <c r="AJ209" s="397" t="str">
        <f t="shared" ca="1" si="493"/>
        <v>1|8|10,2|1004|2</v>
      </c>
      <c r="AK209" s="397">
        <f t="shared" ca="1" si="494"/>
        <v>55</v>
      </c>
      <c r="AL209" s="397" t="str">
        <f t="shared" ca="1" si="495"/>
        <v>1|8|10,2|1004|2</v>
      </c>
      <c r="AM209" s="397">
        <f t="shared" ca="1" si="496"/>
        <v>60</v>
      </c>
      <c r="AN209" s="397" t="str">
        <f t="shared" ca="1" si="497"/>
        <v>1|8|10,2|1004|2</v>
      </c>
      <c r="AO209" s="397">
        <f t="shared" ca="1" si="498"/>
        <v>65</v>
      </c>
      <c r="AP209" s="397" t="str">
        <f t="shared" ca="1" si="499"/>
        <v>1|8|10,2|1004|2</v>
      </c>
      <c r="AQ209" s="397">
        <f t="shared" ca="1" si="500"/>
        <v>70</v>
      </c>
      <c r="AR209" s="397" t="str">
        <f t="shared" ca="1" si="501"/>
        <v>1|8|10,2|1004|2</v>
      </c>
      <c r="AS209" s="397">
        <f t="shared" ca="1" si="502"/>
        <v>75</v>
      </c>
      <c r="AT209" s="397" t="str">
        <f t="shared" ca="1" si="503"/>
        <v>1|8|10,2|1004|2</v>
      </c>
      <c r="AU209" s="397">
        <f t="shared" ca="1" si="504"/>
        <v>80</v>
      </c>
      <c r="AV209" s="397" t="str">
        <f t="shared" ca="1" si="505"/>
        <v>1|8|10,2|1004|2</v>
      </c>
      <c r="AW209" s="397">
        <f t="shared" ca="1" si="506"/>
        <v>85</v>
      </c>
      <c r="AX209" s="397" t="str">
        <f t="shared" ca="1" si="507"/>
        <v>1|8|10,2|1004|2</v>
      </c>
      <c r="AY209" s="397">
        <f t="shared" ca="1" si="508"/>
        <v>90</v>
      </c>
      <c r="AZ209" s="397" t="str">
        <f t="shared" ca="1" si="509"/>
        <v>1|8|10,2|1004|2</v>
      </c>
      <c r="BA209" s="397">
        <f t="shared" ca="1" si="510"/>
        <v>95</v>
      </c>
      <c r="BB209" s="397" t="str">
        <f t="shared" ca="1" si="511"/>
        <v>1|8|10,2|1004|2</v>
      </c>
      <c r="BC209" s="397">
        <f t="shared" ca="1" si="512"/>
        <v>100</v>
      </c>
      <c r="BD209" s="397" t="str">
        <f t="shared" ca="1" si="513"/>
        <v>1|8|10,2|1004|2</v>
      </c>
      <c r="BE209" s="397">
        <f t="shared" ca="1" si="514"/>
        <v>0</v>
      </c>
      <c r="BF209" s="397">
        <f t="shared" ca="1" si="515"/>
        <v>0</v>
      </c>
      <c r="BG209" s="397">
        <f t="shared" ca="1" si="516"/>
        <v>0</v>
      </c>
      <c r="BH209" s="397">
        <f t="shared" ca="1" si="517"/>
        <v>0</v>
      </c>
      <c r="BI209" s="397">
        <f t="shared" ca="1" si="518"/>
        <v>0</v>
      </c>
      <c r="BJ209" s="397">
        <f t="shared" ca="1" si="519"/>
        <v>0</v>
      </c>
      <c r="BK209" s="397">
        <f t="shared" ca="1" si="520"/>
        <v>0</v>
      </c>
      <c r="BL209" s="397">
        <f t="shared" ca="1" si="521"/>
        <v>0</v>
      </c>
      <c r="BM209" s="397">
        <f t="shared" ca="1" si="522"/>
        <v>0</v>
      </c>
      <c r="BN209" s="397">
        <f t="shared" ca="1" si="523"/>
        <v>0</v>
      </c>
      <c r="BO209" s="397">
        <f t="shared" ca="1" si="524"/>
        <v>0</v>
      </c>
      <c r="BP209" s="397">
        <f t="shared" ca="1" si="525"/>
        <v>0</v>
      </c>
      <c r="BQ209" s="397">
        <f t="shared" ca="1" si="526"/>
        <v>0</v>
      </c>
      <c r="BR209" s="397">
        <f t="shared" ca="1" si="527"/>
        <v>0</v>
      </c>
      <c r="BS209" s="397">
        <f t="shared" ca="1" si="528"/>
        <v>0</v>
      </c>
      <c r="BT209" s="397">
        <f t="shared" ca="1" si="529"/>
        <v>0</v>
      </c>
      <c r="BU209" s="397">
        <f t="shared" ca="1" si="530"/>
        <v>0</v>
      </c>
      <c r="BV209" s="397">
        <f t="shared" ca="1" si="531"/>
        <v>0</v>
      </c>
      <c r="BW209" s="397">
        <f t="shared" ca="1" si="532"/>
        <v>0</v>
      </c>
      <c r="BX209" s="397">
        <f t="shared" ca="1" si="533"/>
        <v>0</v>
      </c>
      <c r="BY209" s="397">
        <f t="shared" ca="1" si="534"/>
        <v>0</v>
      </c>
      <c r="BZ209" s="397">
        <f t="shared" ca="1" si="535"/>
        <v>0</v>
      </c>
      <c r="CA209" s="397">
        <f t="shared" ca="1" si="536"/>
        <v>0</v>
      </c>
      <c r="CB209" s="397">
        <f t="shared" ca="1" si="537"/>
        <v>0</v>
      </c>
      <c r="CC209" s="397">
        <f t="shared" ca="1" si="538"/>
        <v>0</v>
      </c>
      <c r="CD209" s="397">
        <f t="shared" ca="1" si="539"/>
        <v>0</v>
      </c>
      <c r="CE209" s="397">
        <f t="shared" ca="1" si="540"/>
        <v>0</v>
      </c>
      <c r="CF209" s="397">
        <f t="shared" ca="1" si="541"/>
        <v>0</v>
      </c>
      <c r="CG209" s="397">
        <f t="shared" ca="1" si="542"/>
        <v>0</v>
      </c>
      <c r="CH209" s="397">
        <f t="shared" ca="1" si="543"/>
        <v>0</v>
      </c>
      <c r="CI209" s="397">
        <f t="shared" ca="1" si="544"/>
        <v>0</v>
      </c>
      <c r="CJ209" s="397">
        <f t="shared" ca="1" si="545"/>
        <v>0</v>
      </c>
      <c r="CK209" s="397">
        <f t="shared" ca="1" si="546"/>
        <v>0</v>
      </c>
      <c r="CL209" s="397">
        <f t="shared" ca="1" si="547"/>
        <v>0</v>
      </c>
      <c r="CM209" s="397">
        <f t="shared" ca="1" si="548"/>
        <v>0</v>
      </c>
      <c r="CN209" s="397">
        <f t="shared" ca="1" si="549"/>
        <v>0</v>
      </c>
      <c r="CO209" s="397">
        <f t="shared" ca="1" si="550"/>
        <v>0</v>
      </c>
      <c r="CP209" s="397">
        <f t="shared" ca="1" si="551"/>
        <v>0</v>
      </c>
      <c r="CQ209" s="397">
        <f t="shared" ca="1" si="552"/>
        <v>0</v>
      </c>
      <c r="CR209" s="397">
        <f t="shared" ca="1" si="553"/>
        <v>0</v>
      </c>
      <c r="CS209" s="397">
        <f t="shared" ca="1" si="554"/>
        <v>0</v>
      </c>
      <c r="CT209" s="397">
        <f t="shared" ca="1" si="555"/>
        <v>0</v>
      </c>
      <c r="CU209" s="397">
        <f t="shared" ca="1" si="556"/>
        <v>0</v>
      </c>
      <c r="CV209" s="397">
        <f t="shared" ca="1" si="557"/>
        <v>0</v>
      </c>
      <c r="CW209" s="397">
        <f t="shared" ca="1" si="558"/>
        <v>0</v>
      </c>
      <c r="CX209" s="397">
        <f t="shared" ca="1" si="559"/>
        <v>0</v>
      </c>
      <c r="CY209" s="397">
        <f t="shared" ca="1" si="560"/>
        <v>0</v>
      </c>
      <c r="CZ209" s="397">
        <f t="shared" ca="1" si="561"/>
        <v>0</v>
      </c>
      <c r="DA209" s="397">
        <f t="shared" ca="1" si="562"/>
        <v>0</v>
      </c>
      <c r="DB209" s="397">
        <f t="shared" ca="1" si="563"/>
        <v>0</v>
      </c>
      <c r="DC209" s="397">
        <f t="shared" ca="1" si="564"/>
        <v>0</v>
      </c>
      <c r="DD209" s="397">
        <f t="shared" ca="1" si="565"/>
        <v>0</v>
      </c>
      <c r="DE209" s="397">
        <f t="shared" ca="1" si="566"/>
        <v>0</v>
      </c>
      <c r="DF209" s="397">
        <f t="shared" ca="1" si="567"/>
        <v>0</v>
      </c>
      <c r="DG209" s="397">
        <f t="shared" ca="1" si="568"/>
        <v>0</v>
      </c>
      <c r="DH209" s="397">
        <f t="shared" ca="1" si="569"/>
        <v>0</v>
      </c>
      <c r="DJ209" s="125" t="str">
        <f t="shared" ref="DJ209:DK209" si="578">DJ207</f>
        <v>PI</v>
      </c>
      <c r="DK209" s="125" t="str">
        <f t="shared" si="578"/>
        <v>PR</v>
      </c>
      <c r="DL209" s="393" t="s">
        <v>1554</v>
      </c>
      <c r="DN209" s="84" t="s">
        <v>848</v>
      </c>
      <c r="DR209" s="40" t="s">
        <v>1545</v>
      </c>
      <c r="DS209" s="11">
        <f t="shared" si="465"/>
        <v>1</v>
      </c>
      <c r="DT209" s="11">
        <f t="shared" si="466"/>
        <v>8</v>
      </c>
      <c r="DU209" s="41">
        <v>1</v>
      </c>
      <c r="DV209" s="40" t="s">
        <v>412</v>
      </c>
      <c r="DW209" s="11">
        <f t="shared" si="467"/>
        <v>2</v>
      </c>
      <c r="DX209" s="11">
        <f t="shared" si="468"/>
        <v>1001</v>
      </c>
      <c r="DY209" s="41">
        <v>2</v>
      </c>
    </row>
    <row r="210" spans="1:129" x14ac:dyDescent="0.25">
      <c r="A210" s="125">
        <v>207</v>
      </c>
      <c r="B210" s="125">
        <v>2</v>
      </c>
      <c r="C210" s="125">
        <v>8</v>
      </c>
      <c r="D210" s="125">
        <v>26</v>
      </c>
      <c r="E210" s="125" t="s">
        <v>1272</v>
      </c>
      <c r="F210" s="392" t="s">
        <v>1299</v>
      </c>
      <c r="G210" s="392" t="s">
        <v>1274</v>
      </c>
      <c r="H210" s="125" t="s">
        <v>1300</v>
      </c>
      <c r="I210" s="392" t="s">
        <v>1276</v>
      </c>
      <c r="K210" s="130">
        <v>76</v>
      </c>
      <c r="M210" s="397">
        <f t="shared" ca="1" si="470"/>
        <v>3</v>
      </c>
      <c r="N210" s="397" t="str">
        <f t="shared" ca="1" si="471"/>
        <v>1|8|10,2|1002|2</v>
      </c>
      <c r="O210" s="397">
        <f t="shared" ca="1" si="472"/>
        <v>5</v>
      </c>
      <c r="P210" s="397" t="str">
        <f t="shared" ca="1" si="473"/>
        <v>1|8|10,2|1002|2</v>
      </c>
      <c r="Q210" s="397">
        <f t="shared" ca="1" si="474"/>
        <v>7</v>
      </c>
      <c r="R210" s="397" t="str">
        <f t="shared" ca="1" si="475"/>
        <v>1|8|10,2|1002|2</v>
      </c>
      <c r="S210" s="397">
        <f t="shared" ca="1" si="476"/>
        <v>10</v>
      </c>
      <c r="T210" s="397" t="str">
        <f t="shared" ca="1" si="477"/>
        <v>1|8|10,2|1002|2</v>
      </c>
      <c r="U210" s="397">
        <f t="shared" ca="1" si="478"/>
        <v>15</v>
      </c>
      <c r="V210" s="397" t="str">
        <f t="shared" ca="1" si="479"/>
        <v>1|8|10,2|1002|2</v>
      </c>
      <c r="W210" s="397">
        <f t="shared" ca="1" si="480"/>
        <v>20</v>
      </c>
      <c r="X210" s="397" t="str">
        <f t="shared" ca="1" si="481"/>
        <v>1|8|10,2|1002|2</v>
      </c>
      <c r="Y210" s="397">
        <f t="shared" ca="1" si="482"/>
        <v>25</v>
      </c>
      <c r="Z210" s="397" t="str">
        <f t="shared" ca="1" si="483"/>
        <v>1|8|10,2|1002|2</v>
      </c>
      <c r="AA210" s="397">
        <f t="shared" ca="1" si="484"/>
        <v>30</v>
      </c>
      <c r="AB210" s="397" t="str">
        <f t="shared" ca="1" si="485"/>
        <v>1|8|10,2|1002|2</v>
      </c>
      <c r="AC210" s="397">
        <f t="shared" ca="1" si="486"/>
        <v>35</v>
      </c>
      <c r="AD210" s="397" t="str">
        <f t="shared" ca="1" si="487"/>
        <v>1|8|10,2|1002|2</v>
      </c>
      <c r="AE210" s="397">
        <f t="shared" ca="1" si="488"/>
        <v>40</v>
      </c>
      <c r="AF210" s="397" t="str">
        <f t="shared" ca="1" si="489"/>
        <v>1|8|10,2|1002|2</v>
      </c>
      <c r="AG210" s="397">
        <f t="shared" ca="1" si="490"/>
        <v>45</v>
      </c>
      <c r="AH210" s="397" t="str">
        <f t="shared" ca="1" si="491"/>
        <v>1|8|10,2|1002|2</v>
      </c>
      <c r="AI210" s="397">
        <f t="shared" ca="1" si="492"/>
        <v>50</v>
      </c>
      <c r="AJ210" s="397" t="str">
        <f t="shared" ca="1" si="493"/>
        <v>1|8|10,2|1002|2</v>
      </c>
      <c r="AK210" s="397">
        <f t="shared" ca="1" si="494"/>
        <v>55</v>
      </c>
      <c r="AL210" s="397" t="str">
        <f t="shared" ca="1" si="495"/>
        <v>1|8|10,2|1002|2</v>
      </c>
      <c r="AM210" s="397">
        <f t="shared" ca="1" si="496"/>
        <v>60</v>
      </c>
      <c r="AN210" s="397" t="str">
        <f t="shared" ca="1" si="497"/>
        <v>1|8|10,2|1002|2</v>
      </c>
      <c r="AO210" s="397">
        <f t="shared" ca="1" si="498"/>
        <v>65</v>
      </c>
      <c r="AP210" s="397" t="str">
        <f t="shared" ca="1" si="499"/>
        <v>1|8|10,2|1002|2</v>
      </c>
      <c r="AQ210" s="397">
        <f t="shared" ca="1" si="500"/>
        <v>70</v>
      </c>
      <c r="AR210" s="397" t="str">
        <f t="shared" ca="1" si="501"/>
        <v>1|8|10,2|1002|2</v>
      </c>
      <c r="AS210" s="397">
        <f t="shared" ca="1" si="502"/>
        <v>75</v>
      </c>
      <c r="AT210" s="397" t="str">
        <f t="shared" ca="1" si="503"/>
        <v>1|8|10,2|1002|2</v>
      </c>
      <c r="AU210" s="397">
        <f t="shared" ca="1" si="504"/>
        <v>80</v>
      </c>
      <c r="AV210" s="397" t="str">
        <f t="shared" ca="1" si="505"/>
        <v>1|8|10,2|1002|2</v>
      </c>
      <c r="AW210" s="397">
        <f t="shared" ca="1" si="506"/>
        <v>85</v>
      </c>
      <c r="AX210" s="397" t="str">
        <f t="shared" ca="1" si="507"/>
        <v>1|8|10,2|1002|2</v>
      </c>
      <c r="AY210" s="397">
        <f t="shared" ca="1" si="508"/>
        <v>90</v>
      </c>
      <c r="AZ210" s="397" t="str">
        <f t="shared" ca="1" si="509"/>
        <v>1|8|10,2|1002|2</v>
      </c>
      <c r="BA210" s="397">
        <f t="shared" ca="1" si="510"/>
        <v>95</v>
      </c>
      <c r="BB210" s="397" t="str">
        <f t="shared" ca="1" si="511"/>
        <v>1|8|10,2|1002|2</v>
      </c>
      <c r="BC210" s="397">
        <f t="shared" ca="1" si="512"/>
        <v>100</v>
      </c>
      <c r="BD210" s="397" t="str">
        <f t="shared" ca="1" si="513"/>
        <v>1|8|10,2|1002|2</v>
      </c>
      <c r="BE210" s="397">
        <f t="shared" ca="1" si="514"/>
        <v>0</v>
      </c>
      <c r="BF210" s="397">
        <f t="shared" ca="1" si="515"/>
        <v>0</v>
      </c>
      <c r="BG210" s="397">
        <f t="shared" ca="1" si="516"/>
        <v>0</v>
      </c>
      <c r="BH210" s="397">
        <f t="shared" ca="1" si="517"/>
        <v>0</v>
      </c>
      <c r="BI210" s="397">
        <f t="shared" ca="1" si="518"/>
        <v>0</v>
      </c>
      <c r="BJ210" s="397">
        <f t="shared" ca="1" si="519"/>
        <v>0</v>
      </c>
      <c r="BK210" s="397">
        <f t="shared" ca="1" si="520"/>
        <v>0</v>
      </c>
      <c r="BL210" s="397">
        <f t="shared" ca="1" si="521"/>
        <v>0</v>
      </c>
      <c r="BM210" s="397">
        <f t="shared" ca="1" si="522"/>
        <v>0</v>
      </c>
      <c r="BN210" s="397">
        <f t="shared" ca="1" si="523"/>
        <v>0</v>
      </c>
      <c r="BO210" s="397">
        <f t="shared" ca="1" si="524"/>
        <v>0</v>
      </c>
      <c r="BP210" s="397">
        <f t="shared" ca="1" si="525"/>
        <v>0</v>
      </c>
      <c r="BQ210" s="397">
        <f t="shared" ca="1" si="526"/>
        <v>0</v>
      </c>
      <c r="BR210" s="397">
        <f t="shared" ca="1" si="527"/>
        <v>0</v>
      </c>
      <c r="BS210" s="397">
        <f t="shared" ca="1" si="528"/>
        <v>0</v>
      </c>
      <c r="BT210" s="397">
        <f t="shared" ca="1" si="529"/>
        <v>0</v>
      </c>
      <c r="BU210" s="397">
        <f t="shared" ca="1" si="530"/>
        <v>0</v>
      </c>
      <c r="BV210" s="397">
        <f t="shared" ca="1" si="531"/>
        <v>0</v>
      </c>
      <c r="BW210" s="397">
        <f t="shared" ca="1" si="532"/>
        <v>0</v>
      </c>
      <c r="BX210" s="397">
        <f t="shared" ca="1" si="533"/>
        <v>0</v>
      </c>
      <c r="BY210" s="397">
        <f t="shared" ca="1" si="534"/>
        <v>0</v>
      </c>
      <c r="BZ210" s="397">
        <f t="shared" ca="1" si="535"/>
        <v>0</v>
      </c>
      <c r="CA210" s="397">
        <f t="shared" ca="1" si="536"/>
        <v>0</v>
      </c>
      <c r="CB210" s="397">
        <f t="shared" ca="1" si="537"/>
        <v>0</v>
      </c>
      <c r="CC210" s="397">
        <f t="shared" ca="1" si="538"/>
        <v>0</v>
      </c>
      <c r="CD210" s="397">
        <f t="shared" ca="1" si="539"/>
        <v>0</v>
      </c>
      <c r="CE210" s="397">
        <f t="shared" ca="1" si="540"/>
        <v>0</v>
      </c>
      <c r="CF210" s="397">
        <f t="shared" ca="1" si="541"/>
        <v>0</v>
      </c>
      <c r="CG210" s="397">
        <f t="shared" ca="1" si="542"/>
        <v>0</v>
      </c>
      <c r="CH210" s="397">
        <f t="shared" ca="1" si="543"/>
        <v>0</v>
      </c>
      <c r="CI210" s="397">
        <f t="shared" ca="1" si="544"/>
        <v>0</v>
      </c>
      <c r="CJ210" s="397">
        <f t="shared" ca="1" si="545"/>
        <v>0</v>
      </c>
      <c r="CK210" s="397">
        <f t="shared" ca="1" si="546"/>
        <v>0</v>
      </c>
      <c r="CL210" s="397">
        <f t="shared" ca="1" si="547"/>
        <v>0</v>
      </c>
      <c r="CM210" s="397">
        <f t="shared" ca="1" si="548"/>
        <v>0</v>
      </c>
      <c r="CN210" s="397">
        <f t="shared" ca="1" si="549"/>
        <v>0</v>
      </c>
      <c r="CO210" s="397">
        <f t="shared" ca="1" si="550"/>
        <v>0</v>
      </c>
      <c r="CP210" s="397">
        <f t="shared" ca="1" si="551"/>
        <v>0</v>
      </c>
      <c r="CQ210" s="397">
        <f t="shared" ca="1" si="552"/>
        <v>0</v>
      </c>
      <c r="CR210" s="397">
        <f t="shared" ca="1" si="553"/>
        <v>0</v>
      </c>
      <c r="CS210" s="397">
        <f t="shared" ca="1" si="554"/>
        <v>0</v>
      </c>
      <c r="CT210" s="397">
        <f t="shared" ca="1" si="555"/>
        <v>0</v>
      </c>
      <c r="CU210" s="397">
        <f t="shared" ca="1" si="556"/>
        <v>0</v>
      </c>
      <c r="CV210" s="397">
        <f t="shared" ca="1" si="557"/>
        <v>0</v>
      </c>
      <c r="CW210" s="397">
        <f t="shared" ca="1" si="558"/>
        <v>0</v>
      </c>
      <c r="CX210" s="397">
        <f t="shared" ca="1" si="559"/>
        <v>0</v>
      </c>
      <c r="CY210" s="397">
        <f t="shared" ca="1" si="560"/>
        <v>0</v>
      </c>
      <c r="CZ210" s="397">
        <f t="shared" ca="1" si="561"/>
        <v>0</v>
      </c>
      <c r="DA210" s="397">
        <f t="shared" ca="1" si="562"/>
        <v>0</v>
      </c>
      <c r="DB210" s="397">
        <f t="shared" ca="1" si="563"/>
        <v>0</v>
      </c>
      <c r="DC210" s="397">
        <f t="shared" ca="1" si="564"/>
        <v>0</v>
      </c>
      <c r="DD210" s="397">
        <f t="shared" ca="1" si="565"/>
        <v>0</v>
      </c>
      <c r="DE210" s="397">
        <f t="shared" ca="1" si="566"/>
        <v>0</v>
      </c>
      <c r="DF210" s="397">
        <f t="shared" ca="1" si="567"/>
        <v>0</v>
      </c>
      <c r="DG210" s="397">
        <f t="shared" ca="1" si="568"/>
        <v>0</v>
      </c>
      <c r="DH210" s="397">
        <f t="shared" ca="1" si="569"/>
        <v>0</v>
      </c>
      <c r="DJ210" s="125" t="str">
        <f t="shared" ref="DJ210:DK210" si="579">DJ208</f>
        <v>OX</v>
      </c>
      <c r="DK210" s="125" t="str">
        <f t="shared" si="579"/>
        <v>PG</v>
      </c>
      <c r="DL210" s="393" t="s">
        <v>1554</v>
      </c>
      <c r="DN210" s="84" t="s">
        <v>848</v>
      </c>
      <c r="DR210" s="40" t="s">
        <v>1543</v>
      </c>
      <c r="DS210" s="11">
        <f t="shared" si="465"/>
        <v>1</v>
      </c>
      <c r="DT210" s="11">
        <f t="shared" si="466"/>
        <v>8</v>
      </c>
      <c r="DU210" s="41">
        <v>1</v>
      </c>
      <c r="DV210" s="40" t="s">
        <v>412</v>
      </c>
      <c r="DW210" s="11">
        <f t="shared" si="467"/>
        <v>2</v>
      </c>
      <c r="DX210" s="11">
        <f t="shared" si="468"/>
        <v>1001</v>
      </c>
      <c r="DY210" s="41">
        <v>2</v>
      </c>
    </row>
    <row r="211" spans="1:129" x14ac:dyDescent="0.25">
      <c r="A211" s="125">
        <v>208</v>
      </c>
      <c r="B211" s="125">
        <v>2</v>
      </c>
      <c r="C211" s="125">
        <v>8</v>
      </c>
      <c r="D211" s="125">
        <v>26</v>
      </c>
      <c r="E211" s="125" t="s">
        <v>1272</v>
      </c>
      <c r="F211" s="392" t="s">
        <v>1301</v>
      </c>
      <c r="G211" s="392" t="s">
        <v>1274</v>
      </c>
      <c r="H211" s="125" t="s">
        <v>1302</v>
      </c>
      <c r="I211" s="392" t="s">
        <v>1276</v>
      </c>
      <c r="K211" s="130">
        <v>66</v>
      </c>
      <c r="M211" s="397">
        <f t="shared" ca="1" si="470"/>
        <v>3</v>
      </c>
      <c r="N211" s="397" t="str">
        <f t="shared" ca="1" si="471"/>
        <v>1|8|10,2|1004|2</v>
      </c>
      <c r="O211" s="397">
        <f t="shared" ca="1" si="472"/>
        <v>5</v>
      </c>
      <c r="P211" s="397" t="str">
        <f t="shared" ca="1" si="473"/>
        <v>1|8|10,2|1004|2</v>
      </c>
      <c r="Q211" s="397">
        <f t="shared" ca="1" si="474"/>
        <v>7</v>
      </c>
      <c r="R211" s="397" t="str">
        <f t="shared" ca="1" si="475"/>
        <v>1|8|10,2|1004|2</v>
      </c>
      <c r="S211" s="397">
        <f t="shared" ca="1" si="476"/>
        <v>10</v>
      </c>
      <c r="T211" s="397" t="str">
        <f t="shared" ca="1" si="477"/>
        <v>1|8|10,2|1004|2</v>
      </c>
      <c r="U211" s="397">
        <f t="shared" ca="1" si="478"/>
        <v>15</v>
      </c>
      <c r="V211" s="397" t="str">
        <f t="shared" ca="1" si="479"/>
        <v>1|8|10,2|1004|2</v>
      </c>
      <c r="W211" s="397">
        <f t="shared" ca="1" si="480"/>
        <v>20</v>
      </c>
      <c r="X211" s="397" t="str">
        <f t="shared" ca="1" si="481"/>
        <v>1|8|10,2|1004|2</v>
      </c>
      <c r="Y211" s="397">
        <f t="shared" ca="1" si="482"/>
        <v>25</v>
      </c>
      <c r="Z211" s="397" t="str">
        <f t="shared" ca="1" si="483"/>
        <v>1|8|10,2|1004|2</v>
      </c>
      <c r="AA211" s="397">
        <f t="shared" ca="1" si="484"/>
        <v>30</v>
      </c>
      <c r="AB211" s="397" t="str">
        <f t="shared" ca="1" si="485"/>
        <v>1|8|10,2|1004|2</v>
      </c>
      <c r="AC211" s="397">
        <f t="shared" ca="1" si="486"/>
        <v>35</v>
      </c>
      <c r="AD211" s="397" t="str">
        <f t="shared" ca="1" si="487"/>
        <v>1|8|10,2|1004|2</v>
      </c>
      <c r="AE211" s="397">
        <f t="shared" ca="1" si="488"/>
        <v>40</v>
      </c>
      <c r="AF211" s="397" t="str">
        <f t="shared" ca="1" si="489"/>
        <v>1|8|10,2|1004|2</v>
      </c>
      <c r="AG211" s="397">
        <f t="shared" ca="1" si="490"/>
        <v>45</v>
      </c>
      <c r="AH211" s="397" t="str">
        <f t="shared" ca="1" si="491"/>
        <v>1|8|10,2|1004|2</v>
      </c>
      <c r="AI211" s="397">
        <f t="shared" ca="1" si="492"/>
        <v>50</v>
      </c>
      <c r="AJ211" s="397" t="str">
        <f t="shared" ca="1" si="493"/>
        <v>1|8|10,2|1004|2</v>
      </c>
      <c r="AK211" s="397">
        <f t="shared" ca="1" si="494"/>
        <v>55</v>
      </c>
      <c r="AL211" s="397" t="str">
        <f t="shared" ca="1" si="495"/>
        <v>1|8|10,2|1004|2</v>
      </c>
      <c r="AM211" s="397">
        <f t="shared" ca="1" si="496"/>
        <v>60</v>
      </c>
      <c r="AN211" s="397" t="str">
        <f t="shared" ca="1" si="497"/>
        <v>1|8|10,2|1004|2</v>
      </c>
      <c r="AO211" s="397">
        <f t="shared" ca="1" si="498"/>
        <v>65</v>
      </c>
      <c r="AP211" s="397" t="str">
        <f t="shared" ca="1" si="499"/>
        <v>1|8|10,2|1004|2</v>
      </c>
      <c r="AQ211" s="397">
        <f t="shared" ca="1" si="500"/>
        <v>70</v>
      </c>
      <c r="AR211" s="397" t="str">
        <f t="shared" ca="1" si="501"/>
        <v>1|8|10,2|1004|2</v>
      </c>
      <c r="AS211" s="397">
        <f t="shared" ca="1" si="502"/>
        <v>75</v>
      </c>
      <c r="AT211" s="397" t="str">
        <f t="shared" ca="1" si="503"/>
        <v>1|8|10,2|1004|2</v>
      </c>
      <c r="AU211" s="397">
        <f t="shared" ca="1" si="504"/>
        <v>80</v>
      </c>
      <c r="AV211" s="397" t="str">
        <f t="shared" ca="1" si="505"/>
        <v>1|8|10,2|1004|2</v>
      </c>
      <c r="AW211" s="397">
        <f t="shared" ca="1" si="506"/>
        <v>85</v>
      </c>
      <c r="AX211" s="397" t="str">
        <f t="shared" ca="1" si="507"/>
        <v>1|8|10,2|1004|2</v>
      </c>
      <c r="AY211" s="397">
        <f t="shared" ca="1" si="508"/>
        <v>90</v>
      </c>
      <c r="AZ211" s="397" t="str">
        <f t="shared" ca="1" si="509"/>
        <v>1|8|10,2|1004|2</v>
      </c>
      <c r="BA211" s="397">
        <f t="shared" ca="1" si="510"/>
        <v>95</v>
      </c>
      <c r="BB211" s="397" t="str">
        <f t="shared" ca="1" si="511"/>
        <v>1|8|10,2|1004|2</v>
      </c>
      <c r="BC211" s="397">
        <f t="shared" ca="1" si="512"/>
        <v>100</v>
      </c>
      <c r="BD211" s="397" t="str">
        <f t="shared" ca="1" si="513"/>
        <v>1|8|10,2|1004|2</v>
      </c>
      <c r="BE211" s="397">
        <f t="shared" ca="1" si="514"/>
        <v>0</v>
      </c>
      <c r="BF211" s="397">
        <f t="shared" ca="1" si="515"/>
        <v>0</v>
      </c>
      <c r="BG211" s="397">
        <f t="shared" ca="1" si="516"/>
        <v>0</v>
      </c>
      <c r="BH211" s="397">
        <f t="shared" ca="1" si="517"/>
        <v>0</v>
      </c>
      <c r="BI211" s="397">
        <f t="shared" ca="1" si="518"/>
        <v>0</v>
      </c>
      <c r="BJ211" s="397">
        <f t="shared" ca="1" si="519"/>
        <v>0</v>
      </c>
      <c r="BK211" s="397">
        <f t="shared" ca="1" si="520"/>
        <v>0</v>
      </c>
      <c r="BL211" s="397">
        <f t="shared" ca="1" si="521"/>
        <v>0</v>
      </c>
      <c r="BM211" s="397">
        <f t="shared" ca="1" si="522"/>
        <v>0</v>
      </c>
      <c r="BN211" s="397">
        <f t="shared" ca="1" si="523"/>
        <v>0</v>
      </c>
      <c r="BO211" s="397">
        <f t="shared" ca="1" si="524"/>
        <v>0</v>
      </c>
      <c r="BP211" s="397">
        <f t="shared" ca="1" si="525"/>
        <v>0</v>
      </c>
      <c r="BQ211" s="397">
        <f t="shared" ca="1" si="526"/>
        <v>0</v>
      </c>
      <c r="BR211" s="397">
        <f t="shared" ca="1" si="527"/>
        <v>0</v>
      </c>
      <c r="BS211" s="397">
        <f t="shared" ca="1" si="528"/>
        <v>0</v>
      </c>
      <c r="BT211" s="397">
        <f t="shared" ca="1" si="529"/>
        <v>0</v>
      </c>
      <c r="BU211" s="397">
        <f t="shared" ca="1" si="530"/>
        <v>0</v>
      </c>
      <c r="BV211" s="397">
        <f t="shared" ca="1" si="531"/>
        <v>0</v>
      </c>
      <c r="BW211" s="397">
        <f t="shared" ca="1" si="532"/>
        <v>0</v>
      </c>
      <c r="BX211" s="397">
        <f t="shared" ca="1" si="533"/>
        <v>0</v>
      </c>
      <c r="BY211" s="397">
        <f t="shared" ca="1" si="534"/>
        <v>0</v>
      </c>
      <c r="BZ211" s="397">
        <f t="shared" ca="1" si="535"/>
        <v>0</v>
      </c>
      <c r="CA211" s="397">
        <f t="shared" ca="1" si="536"/>
        <v>0</v>
      </c>
      <c r="CB211" s="397">
        <f t="shared" ca="1" si="537"/>
        <v>0</v>
      </c>
      <c r="CC211" s="397">
        <f t="shared" ca="1" si="538"/>
        <v>0</v>
      </c>
      <c r="CD211" s="397">
        <f t="shared" ca="1" si="539"/>
        <v>0</v>
      </c>
      <c r="CE211" s="397">
        <f t="shared" ca="1" si="540"/>
        <v>0</v>
      </c>
      <c r="CF211" s="397">
        <f t="shared" ca="1" si="541"/>
        <v>0</v>
      </c>
      <c r="CG211" s="397">
        <f t="shared" ca="1" si="542"/>
        <v>0</v>
      </c>
      <c r="CH211" s="397">
        <f t="shared" ca="1" si="543"/>
        <v>0</v>
      </c>
      <c r="CI211" s="397">
        <f t="shared" ca="1" si="544"/>
        <v>0</v>
      </c>
      <c r="CJ211" s="397">
        <f t="shared" ca="1" si="545"/>
        <v>0</v>
      </c>
      <c r="CK211" s="397">
        <f t="shared" ca="1" si="546"/>
        <v>0</v>
      </c>
      <c r="CL211" s="397">
        <f t="shared" ca="1" si="547"/>
        <v>0</v>
      </c>
      <c r="CM211" s="397">
        <f t="shared" ca="1" si="548"/>
        <v>0</v>
      </c>
      <c r="CN211" s="397">
        <f t="shared" ca="1" si="549"/>
        <v>0</v>
      </c>
      <c r="CO211" s="397">
        <f t="shared" ca="1" si="550"/>
        <v>0</v>
      </c>
      <c r="CP211" s="397">
        <f t="shared" ca="1" si="551"/>
        <v>0</v>
      </c>
      <c r="CQ211" s="397">
        <f t="shared" ca="1" si="552"/>
        <v>0</v>
      </c>
      <c r="CR211" s="397">
        <f t="shared" ca="1" si="553"/>
        <v>0</v>
      </c>
      <c r="CS211" s="397">
        <f t="shared" ca="1" si="554"/>
        <v>0</v>
      </c>
      <c r="CT211" s="397">
        <f t="shared" ca="1" si="555"/>
        <v>0</v>
      </c>
      <c r="CU211" s="397">
        <f t="shared" ca="1" si="556"/>
        <v>0</v>
      </c>
      <c r="CV211" s="397">
        <f t="shared" ca="1" si="557"/>
        <v>0</v>
      </c>
      <c r="CW211" s="397">
        <f t="shared" ca="1" si="558"/>
        <v>0</v>
      </c>
      <c r="CX211" s="397">
        <f t="shared" ca="1" si="559"/>
        <v>0</v>
      </c>
      <c r="CY211" s="397">
        <f t="shared" ca="1" si="560"/>
        <v>0</v>
      </c>
      <c r="CZ211" s="397">
        <f t="shared" ca="1" si="561"/>
        <v>0</v>
      </c>
      <c r="DA211" s="397">
        <f t="shared" ca="1" si="562"/>
        <v>0</v>
      </c>
      <c r="DB211" s="397">
        <f t="shared" ca="1" si="563"/>
        <v>0</v>
      </c>
      <c r="DC211" s="397">
        <f t="shared" ca="1" si="564"/>
        <v>0</v>
      </c>
      <c r="DD211" s="397">
        <f t="shared" ca="1" si="565"/>
        <v>0</v>
      </c>
      <c r="DE211" s="397">
        <f t="shared" ca="1" si="566"/>
        <v>0</v>
      </c>
      <c r="DF211" s="397">
        <f t="shared" ca="1" si="567"/>
        <v>0</v>
      </c>
      <c r="DG211" s="397">
        <f t="shared" ca="1" si="568"/>
        <v>0</v>
      </c>
      <c r="DH211" s="397">
        <f t="shared" ca="1" si="569"/>
        <v>0</v>
      </c>
      <c r="DJ211" s="125" t="str">
        <f t="shared" ref="DJ211:DK211" si="580">DJ209</f>
        <v>PI</v>
      </c>
      <c r="DK211" s="125" t="str">
        <f t="shared" si="580"/>
        <v>PR</v>
      </c>
      <c r="DL211" s="393" t="s">
        <v>1554</v>
      </c>
      <c r="DN211" s="84" t="s">
        <v>848</v>
      </c>
      <c r="DR211" s="40" t="s">
        <v>1544</v>
      </c>
      <c r="DS211" s="11">
        <f t="shared" si="465"/>
        <v>1</v>
      </c>
      <c r="DT211" s="11">
        <f t="shared" si="466"/>
        <v>8</v>
      </c>
      <c r="DU211" s="41">
        <v>1</v>
      </c>
      <c r="DV211" s="40" t="s">
        <v>412</v>
      </c>
      <c r="DW211" s="11">
        <f t="shared" si="467"/>
        <v>2</v>
      </c>
      <c r="DX211" s="11">
        <f t="shared" si="468"/>
        <v>1001</v>
      </c>
      <c r="DY211" s="41">
        <v>2</v>
      </c>
    </row>
    <row r="212" spans="1:129" x14ac:dyDescent="0.25">
      <c r="A212" s="125">
        <v>209</v>
      </c>
      <c r="B212" s="125">
        <v>2</v>
      </c>
      <c r="C212" s="125">
        <v>8</v>
      </c>
      <c r="D212" s="125">
        <v>26</v>
      </c>
      <c r="E212" s="125" t="s">
        <v>1272</v>
      </c>
      <c r="F212" s="392" t="s">
        <v>1303</v>
      </c>
      <c r="G212" s="392" t="s">
        <v>1274</v>
      </c>
      <c r="H212" s="125" t="s">
        <v>1304</v>
      </c>
      <c r="I212" s="392" t="s">
        <v>1276</v>
      </c>
      <c r="K212" s="130">
        <v>67</v>
      </c>
      <c r="M212" s="397">
        <f t="shared" ca="1" si="470"/>
        <v>3</v>
      </c>
      <c r="N212" s="397" t="str">
        <f t="shared" ca="1" si="471"/>
        <v>1|8|10,2|1002|2</v>
      </c>
      <c r="O212" s="397">
        <f t="shared" ca="1" si="472"/>
        <v>5</v>
      </c>
      <c r="P212" s="397" t="str">
        <f t="shared" ca="1" si="473"/>
        <v>1|8|10,2|1002|2</v>
      </c>
      <c r="Q212" s="397">
        <f t="shared" ca="1" si="474"/>
        <v>7</v>
      </c>
      <c r="R212" s="397" t="str">
        <f t="shared" ca="1" si="475"/>
        <v>1|8|10,2|1002|2</v>
      </c>
      <c r="S212" s="397">
        <f t="shared" ca="1" si="476"/>
        <v>10</v>
      </c>
      <c r="T212" s="397" t="str">
        <f t="shared" ca="1" si="477"/>
        <v>1|8|10,2|1002|2</v>
      </c>
      <c r="U212" s="397">
        <f t="shared" ca="1" si="478"/>
        <v>15</v>
      </c>
      <c r="V212" s="397" t="str">
        <f t="shared" ca="1" si="479"/>
        <v>1|8|10,2|1002|2</v>
      </c>
      <c r="W212" s="397">
        <f t="shared" ca="1" si="480"/>
        <v>20</v>
      </c>
      <c r="X212" s="397" t="str">
        <f t="shared" ca="1" si="481"/>
        <v>1|8|10,2|1002|2</v>
      </c>
      <c r="Y212" s="397">
        <f t="shared" ca="1" si="482"/>
        <v>25</v>
      </c>
      <c r="Z212" s="397" t="str">
        <f t="shared" ca="1" si="483"/>
        <v>1|8|10,2|1002|2</v>
      </c>
      <c r="AA212" s="397">
        <f t="shared" ca="1" si="484"/>
        <v>30</v>
      </c>
      <c r="AB212" s="397" t="str">
        <f t="shared" ca="1" si="485"/>
        <v>1|8|10,2|1002|2</v>
      </c>
      <c r="AC212" s="397">
        <f t="shared" ca="1" si="486"/>
        <v>35</v>
      </c>
      <c r="AD212" s="397" t="str">
        <f t="shared" ca="1" si="487"/>
        <v>1|8|10,2|1002|2</v>
      </c>
      <c r="AE212" s="397">
        <f t="shared" ca="1" si="488"/>
        <v>40</v>
      </c>
      <c r="AF212" s="397" t="str">
        <f t="shared" ca="1" si="489"/>
        <v>1|8|10,2|1002|2</v>
      </c>
      <c r="AG212" s="397">
        <f t="shared" ca="1" si="490"/>
        <v>45</v>
      </c>
      <c r="AH212" s="397" t="str">
        <f t="shared" ca="1" si="491"/>
        <v>1|8|10,2|1002|2</v>
      </c>
      <c r="AI212" s="397">
        <f t="shared" ca="1" si="492"/>
        <v>50</v>
      </c>
      <c r="AJ212" s="397" t="str">
        <f t="shared" ca="1" si="493"/>
        <v>1|8|10,2|1002|2</v>
      </c>
      <c r="AK212" s="397">
        <f t="shared" ca="1" si="494"/>
        <v>55</v>
      </c>
      <c r="AL212" s="397" t="str">
        <f t="shared" ca="1" si="495"/>
        <v>1|8|10,2|1002|2</v>
      </c>
      <c r="AM212" s="397">
        <f t="shared" ca="1" si="496"/>
        <v>60</v>
      </c>
      <c r="AN212" s="397" t="str">
        <f t="shared" ca="1" si="497"/>
        <v>1|8|10,2|1002|2</v>
      </c>
      <c r="AO212" s="397">
        <f t="shared" ca="1" si="498"/>
        <v>65</v>
      </c>
      <c r="AP212" s="397" t="str">
        <f t="shared" ca="1" si="499"/>
        <v>1|8|10,2|1002|2</v>
      </c>
      <c r="AQ212" s="397">
        <f t="shared" ca="1" si="500"/>
        <v>70</v>
      </c>
      <c r="AR212" s="397" t="str">
        <f t="shared" ca="1" si="501"/>
        <v>1|8|10,2|1002|2</v>
      </c>
      <c r="AS212" s="397">
        <f t="shared" ca="1" si="502"/>
        <v>75</v>
      </c>
      <c r="AT212" s="397" t="str">
        <f t="shared" ca="1" si="503"/>
        <v>1|8|10,2|1002|2</v>
      </c>
      <c r="AU212" s="397">
        <f t="shared" ca="1" si="504"/>
        <v>80</v>
      </c>
      <c r="AV212" s="397" t="str">
        <f t="shared" ca="1" si="505"/>
        <v>1|8|10,2|1002|2</v>
      </c>
      <c r="AW212" s="397">
        <f t="shared" ca="1" si="506"/>
        <v>85</v>
      </c>
      <c r="AX212" s="397" t="str">
        <f t="shared" ca="1" si="507"/>
        <v>1|8|10,2|1002|2</v>
      </c>
      <c r="AY212" s="397">
        <f t="shared" ca="1" si="508"/>
        <v>90</v>
      </c>
      <c r="AZ212" s="397" t="str">
        <f t="shared" ca="1" si="509"/>
        <v>1|8|10,2|1002|2</v>
      </c>
      <c r="BA212" s="397">
        <f t="shared" ca="1" si="510"/>
        <v>95</v>
      </c>
      <c r="BB212" s="397" t="str">
        <f t="shared" ca="1" si="511"/>
        <v>1|8|10,2|1002|2</v>
      </c>
      <c r="BC212" s="397">
        <f t="shared" ca="1" si="512"/>
        <v>100</v>
      </c>
      <c r="BD212" s="397" t="str">
        <f t="shared" ca="1" si="513"/>
        <v>1|8|10,2|1002|2</v>
      </c>
      <c r="BE212" s="397">
        <f t="shared" ca="1" si="514"/>
        <v>0</v>
      </c>
      <c r="BF212" s="397">
        <f t="shared" ca="1" si="515"/>
        <v>0</v>
      </c>
      <c r="BG212" s="397">
        <f t="shared" ca="1" si="516"/>
        <v>0</v>
      </c>
      <c r="BH212" s="397">
        <f t="shared" ca="1" si="517"/>
        <v>0</v>
      </c>
      <c r="BI212" s="397">
        <f t="shared" ca="1" si="518"/>
        <v>0</v>
      </c>
      <c r="BJ212" s="397">
        <f t="shared" ca="1" si="519"/>
        <v>0</v>
      </c>
      <c r="BK212" s="397">
        <f t="shared" ca="1" si="520"/>
        <v>0</v>
      </c>
      <c r="BL212" s="397">
        <f t="shared" ca="1" si="521"/>
        <v>0</v>
      </c>
      <c r="BM212" s="397">
        <f t="shared" ca="1" si="522"/>
        <v>0</v>
      </c>
      <c r="BN212" s="397">
        <f t="shared" ca="1" si="523"/>
        <v>0</v>
      </c>
      <c r="BO212" s="397">
        <f t="shared" ca="1" si="524"/>
        <v>0</v>
      </c>
      <c r="BP212" s="397">
        <f t="shared" ca="1" si="525"/>
        <v>0</v>
      </c>
      <c r="BQ212" s="397">
        <f t="shared" ca="1" si="526"/>
        <v>0</v>
      </c>
      <c r="BR212" s="397">
        <f t="shared" ca="1" si="527"/>
        <v>0</v>
      </c>
      <c r="BS212" s="397">
        <f t="shared" ca="1" si="528"/>
        <v>0</v>
      </c>
      <c r="BT212" s="397">
        <f t="shared" ca="1" si="529"/>
        <v>0</v>
      </c>
      <c r="BU212" s="397">
        <f t="shared" ca="1" si="530"/>
        <v>0</v>
      </c>
      <c r="BV212" s="397">
        <f t="shared" ca="1" si="531"/>
        <v>0</v>
      </c>
      <c r="BW212" s="397">
        <f t="shared" ca="1" si="532"/>
        <v>0</v>
      </c>
      <c r="BX212" s="397">
        <f t="shared" ca="1" si="533"/>
        <v>0</v>
      </c>
      <c r="BY212" s="397">
        <f t="shared" ca="1" si="534"/>
        <v>0</v>
      </c>
      <c r="BZ212" s="397">
        <f t="shared" ca="1" si="535"/>
        <v>0</v>
      </c>
      <c r="CA212" s="397">
        <f t="shared" ca="1" si="536"/>
        <v>0</v>
      </c>
      <c r="CB212" s="397">
        <f t="shared" ca="1" si="537"/>
        <v>0</v>
      </c>
      <c r="CC212" s="397">
        <f t="shared" ca="1" si="538"/>
        <v>0</v>
      </c>
      <c r="CD212" s="397">
        <f t="shared" ca="1" si="539"/>
        <v>0</v>
      </c>
      <c r="CE212" s="397">
        <f t="shared" ca="1" si="540"/>
        <v>0</v>
      </c>
      <c r="CF212" s="397">
        <f t="shared" ca="1" si="541"/>
        <v>0</v>
      </c>
      <c r="CG212" s="397">
        <f t="shared" ca="1" si="542"/>
        <v>0</v>
      </c>
      <c r="CH212" s="397">
        <f t="shared" ca="1" si="543"/>
        <v>0</v>
      </c>
      <c r="CI212" s="397">
        <f t="shared" ca="1" si="544"/>
        <v>0</v>
      </c>
      <c r="CJ212" s="397">
        <f t="shared" ca="1" si="545"/>
        <v>0</v>
      </c>
      <c r="CK212" s="397">
        <f t="shared" ca="1" si="546"/>
        <v>0</v>
      </c>
      <c r="CL212" s="397">
        <f t="shared" ca="1" si="547"/>
        <v>0</v>
      </c>
      <c r="CM212" s="397">
        <f t="shared" ca="1" si="548"/>
        <v>0</v>
      </c>
      <c r="CN212" s="397">
        <f t="shared" ca="1" si="549"/>
        <v>0</v>
      </c>
      <c r="CO212" s="397">
        <f t="shared" ca="1" si="550"/>
        <v>0</v>
      </c>
      <c r="CP212" s="397">
        <f t="shared" ca="1" si="551"/>
        <v>0</v>
      </c>
      <c r="CQ212" s="397">
        <f t="shared" ca="1" si="552"/>
        <v>0</v>
      </c>
      <c r="CR212" s="397">
        <f t="shared" ca="1" si="553"/>
        <v>0</v>
      </c>
      <c r="CS212" s="397">
        <f t="shared" ca="1" si="554"/>
        <v>0</v>
      </c>
      <c r="CT212" s="397">
        <f t="shared" ca="1" si="555"/>
        <v>0</v>
      </c>
      <c r="CU212" s="397">
        <f t="shared" ca="1" si="556"/>
        <v>0</v>
      </c>
      <c r="CV212" s="397">
        <f t="shared" ca="1" si="557"/>
        <v>0</v>
      </c>
      <c r="CW212" s="397">
        <f t="shared" ca="1" si="558"/>
        <v>0</v>
      </c>
      <c r="CX212" s="397">
        <f t="shared" ca="1" si="559"/>
        <v>0</v>
      </c>
      <c r="CY212" s="397">
        <f t="shared" ca="1" si="560"/>
        <v>0</v>
      </c>
      <c r="CZ212" s="397">
        <f t="shared" ca="1" si="561"/>
        <v>0</v>
      </c>
      <c r="DA212" s="397">
        <f t="shared" ca="1" si="562"/>
        <v>0</v>
      </c>
      <c r="DB212" s="397">
        <f t="shared" ca="1" si="563"/>
        <v>0</v>
      </c>
      <c r="DC212" s="397">
        <f t="shared" ca="1" si="564"/>
        <v>0</v>
      </c>
      <c r="DD212" s="397">
        <f t="shared" ca="1" si="565"/>
        <v>0</v>
      </c>
      <c r="DE212" s="397">
        <f t="shared" ca="1" si="566"/>
        <v>0</v>
      </c>
      <c r="DF212" s="397">
        <f t="shared" ca="1" si="567"/>
        <v>0</v>
      </c>
      <c r="DG212" s="397">
        <f t="shared" ca="1" si="568"/>
        <v>0</v>
      </c>
      <c r="DH212" s="397">
        <f t="shared" ca="1" si="569"/>
        <v>0</v>
      </c>
      <c r="DJ212" s="125" t="str">
        <f t="shared" ref="DJ212:DK212" si="581">DJ210</f>
        <v>OX</v>
      </c>
      <c r="DK212" s="125" t="str">
        <f t="shared" si="581"/>
        <v>PG</v>
      </c>
      <c r="DL212" s="393" t="s">
        <v>1554</v>
      </c>
      <c r="DN212" s="84" t="s">
        <v>848</v>
      </c>
      <c r="DR212" s="40" t="s">
        <v>1545</v>
      </c>
      <c r="DS212" s="11">
        <f t="shared" si="465"/>
        <v>1</v>
      </c>
      <c r="DT212" s="11">
        <f t="shared" si="466"/>
        <v>8</v>
      </c>
      <c r="DU212" s="41">
        <v>1</v>
      </c>
      <c r="DV212" s="40" t="s">
        <v>412</v>
      </c>
      <c r="DW212" s="11">
        <f t="shared" si="467"/>
        <v>2</v>
      </c>
      <c r="DX212" s="11">
        <f t="shared" si="468"/>
        <v>1001</v>
      </c>
      <c r="DY212" s="41">
        <v>2</v>
      </c>
    </row>
    <row r="213" spans="1:129" x14ac:dyDescent="0.25">
      <c r="A213" s="125">
        <v>210</v>
      </c>
      <c r="B213" s="125">
        <v>2</v>
      </c>
      <c r="C213" s="125">
        <v>8</v>
      </c>
      <c r="D213" s="125">
        <v>26</v>
      </c>
      <c r="E213" s="125" t="s">
        <v>1272</v>
      </c>
      <c r="F213" s="392" t="s">
        <v>1305</v>
      </c>
      <c r="G213" s="392" t="s">
        <v>1274</v>
      </c>
      <c r="H213" s="125" t="s">
        <v>1306</v>
      </c>
      <c r="I213" s="392" t="s">
        <v>1276</v>
      </c>
      <c r="K213" s="130">
        <v>68</v>
      </c>
      <c r="M213" s="397">
        <f t="shared" ca="1" si="470"/>
        <v>3</v>
      </c>
      <c r="N213" s="397" t="str">
        <f t="shared" ca="1" si="471"/>
        <v>1|8|10,2|1004|2</v>
      </c>
      <c r="O213" s="397">
        <f t="shared" ca="1" si="472"/>
        <v>5</v>
      </c>
      <c r="P213" s="397" t="str">
        <f t="shared" ca="1" si="473"/>
        <v>1|8|10,2|1004|2</v>
      </c>
      <c r="Q213" s="397">
        <f t="shared" ca="1" si="474"/>
        <v>7</v>
      </c>
      <c r="R213" s="397" t="str">
        <f t="shared" ca="1" si="475"/>
        <v>1|8|10,2|1004|2</v>
      </c>
      <c r="S213" s="397">
        <f t="shared" ca="1" si="476"/>
        <v>10</v>
      </c>
      <c r="T213" s="397" t="str">
        <f t="shared" ca="1" si="477"/>
        <v>1|8|10,2|1004|2</v>
      </c>
      <c r="U213" s="397">
        <f t="shared" ca="1" si="478"/>
        <v>15</v>
      </c>
      <c r="V213" s="397" t="str">
        <f t="shared" ca="1" si="479"/>
        <v>1|8|10,2|1004|2</v>
      </c>
      <c r="W213" s="397">
        <f t="shared" ca="1" si="480"/>
        <v>20</v>
      </c>
      <c r="X213" s="397" t="str">
        <f t="shared" ca="1" si="481"/>
        <v>1|8|10,2|1004|2</v>
      </c>
      <c r="Y213" s="397">
        <f t="shared" ca="1" si="482"/>
        <v>25</v>
      </c>
      <c r="Z213" s="397" t="str">
        <f t="shared" ca="1" si="483"/>
        <v>1|8|10,2|1004|2</v>
      </c>
      <c r="AA213" s="397">
        <f t="shared" ca="1" si="484"/>
        <v>30</v>
      </c>
      <c r="AB213" s="397" t="str">
        <f t="shared" ca="1" si="485"/>
        <v>1|8|10,2|1004|2</v>
      </c>
      <c r="AC213" s="397">
        <f t="shared" ca="1" si="486"/>
        <v>35</v>
      </c>
      <c r="AD213" s="397" t="str">
        <f t="shared" ca="1" si="487"/>
        <v>1|8|10,2|1004|2</v>
      </c>
      <c r="AE213" s="397">
        <f t="shared" ca="1" si="488"/>
        <v>40</v>
      </c>
      <c r="AF213" s="397" t="str">
        <f t="shared" ca="1" si="489"/>
        <v>1|8|10,2|1004|2</v>
      </c>
      <c r="AG213" s="397">
        <f t="shared" ca="1" si="490"/>
        <v>45</v>
      </c>
      <c r="AH213" s="397" t="str">
        <f t="shared" ca="1" si="491"/>
        <v>1|8|10,2|1004|2</v>
      </c>
      <c r="AI213" s="397">
        <f t="shared" ca="1" si="492"/>
        <v>50</v>
      </c>
      <c r="AJ213" s="397" t="str">
        <f t="shared" ca="1" si="493"/>
        <v>1|8|10,2|1004|2</v>
      </c>
      <c r="AK213" s="397">
        <f t="shared" ca="1" si="494"/>
        <v>55</v>
      </c>
      <c r="AL213" s="397" t="str">
        <f t="shared" ca="1" si="495"/>
        <v>1|8|10,2|1004|2</v>
      </c>
      <c r="AM213" s="397">
        <f t="shared" ca="1" si="496"/>
        <v>60</v>
      </c>
      <c r="AN213" s="397" t="str">
        <f t="shared" ca="1" si="497"/>
        <v>1|8|10,2|1004|2</v>
      </c>
      <c r="AO213" s="397">
        <f t="shared" ca="1" si="498"/>
        <v>65</v>
      </c>
      <c r="AP213" s="397" t="str">
        <f t="shared" ca="1" si="499"/>
        <v>1|8|10,2|1004|2</v>
      </c>
      <c r="AQ213" s="397">
        <f t="shared" ca="1" si="500"/>
        <v>70</v>
      </c>
      <c r="AR213" s="397" t="str">
        <f t="shared" ca="1" si="501"/>
        <v>1|8|10,2|1004|2</v>
      </c>
      <c r="AS213" s="397">
        <f t="shared" ca="1" si="502"/>
        <v>75</v>
      </c>
      <c r="AT213" s="397" t="str">
        <f t="shared" ca="1" si="503"/>
        <v>1|8|10,2|1004|2</v>
      </c>
      <c r="AU213" s="397">
        <f t="shared" ca="1" si="504"/>
        <v>80</v>
      </c>
      <c r="AV213" s="397" t="str">
        <f t="shared" ca="1" si="505"/>
        <v>1|8|10,2|1004|2</v>
      </c>
      <c r="AW213" s="397">
        <f t="shared" ca="1" si="506"/>
        <v>85</v>
      </c>
      <c r="AX213" s="397" t="str">
        <f t="shared" ca="1" si="507"/>
        <v>1|8|10,2|1004|2</v>
      </c>
      <c r="AY213" s="397">
        <f t="shared" ca="1" si="508"/>
        <v>90</v>
      </c>
      <c r="AZ213" s="397" t="str">
        <f t="shared" ca="1" si="509"/>
        <v>1|8|10,2|1004|2</v>
      </c>
      <c r="BA213" s="397">
        <f t="shared" ca="1" si="510"/>
        <v>95</v>
      </c>
      <c r="BB213" s="397" t="str">
        <f t="shared" ca="1" si="511"/>
        <v>1|8|10,2|1004|2</v>
      </c>
      <c r="BC213" s="397">
        <f t="shared" ca="1" si="512"/>
        <v>100</v>
      </c>
      <c r="BD213" s="397" t="str">
        <f t="shared" ca="1" si="513"/>
        <v>1|8|10,2|1004|2</v>
      </c>
      <c r="BE213" s="397">
        <f t="shared" ca="1" si="514"/>
        <v>0</v>
      </c>
      <c r="BF213" s="397">
        <f t="shared" ca="1" si="515"/>
        <v>0</v>
      </c>
      <c r="BG213" s="397">
        <f t="shared" ca="1" si="516"/>
        <v>0</v>
      </c>
      <c r="BH213" s="397">
        <f t="shared" ca="1" si="517"/>
        <v>0</v>
      </c>
      <c r="BI213" s="397">
        <f t="shared" ca="1" si="518"/>
        <v>0</v>
      </c>
      <c r="BJ213" s="397">
        <f t="shared" ca="1" si="519"/>
        <v>0</v>
      </c>
      <c r="BK213" s="397">
        <f t="shared" ca="1" si="520"/>
        <v>0</v>
      </c>
      <c r="BL213" s="397">
        <f t="shared" ca="1" si="521"/>
        <v>0</v>
      </c>
      <c r="BM213" s="397">
        <f t="shared" ca="1" si="522"/>
        <v>0</v>
      </c>
      <c r="BN213" s="397">
        <f t="shared" ca="1" si="523"/>
        <v>0</v>
      </c>
      <c r="BO213" s="397">
        <f t="shared" ca="1" si="524"/>
        <v>0</v>
      </c>
      <c r="BP213" s="397">
        <f t="shared" ca="1" si="525"/>
        <v>0</v>
      </c>
      <c r="BQ213" s="397">
        <f t="shared" ca="1" si="526"/>
        <v>0</v>
      </c>
      <c r="BR213" s="397">
        <f t="shared" ca="1" si="527"/>
        <v>0</v>
      </c>
      <c r="BS213" s="397">
        <f t="shared" ca="1" si="528"/>
        <v>0</v>
      </c>
      <c r="BT213" s="397">
        <f t="shared" ca="1" si="529"/>
        <v>0</v>
      </c>
      <c r="BU213" s="397">
        <f t="shared" ca="1" si="530"/>
        <v>0</v>
      </c>
      <c r="BV213" s="397">
        <f t="shared" ca="1" si="531"/>
        <v>0</v>
      </c>
      <c r="BW213" s="397">
        <f t="shared" ca="1" si="532"/>
        <v>0</v>
      </c>
      <c r="BX213" s="397">
        <f t="shared" ca="1" si="533"/>
        <v>0</v>
      </c>
      <c r="BY213" s="397">
        <f t="shared" ca="1" si="534"/>
        <v>0</v>
      </c>
      <c r="BZ213" s="397">
        <f t="shared" ca="1" si="535"/>
        <v>0</v>
      </c>
      <c r="CA213" s="397">
        <f t="shared" ca="1" si="536"/>
        <v>0</v>
      </c>
      <c r="CB213" s="397">
        <f t="shared" ca="1" si="537"/>
        <v>0</v>
      </c>
      <c r="CC213" s="397">
        <f t="shared" ca="1" si="538"/>
        <v>0</v>
      </c>
      <c r="CD213" s="397">
        <f t="shared" ca="1" si="539"/>
        <v>0</v>
      </c>
      <c r="CE213" s="397">
        <f t="shared" ca="1" si="540"/>
        <v>0</v>
      </c>
      <c r="CF213" s="397">
        <f t="shared" ca="1" si="541"/>
        <v>0</v>
      </c>
      <c r="CG213" s="397">
        <f t="shared" ca="1" si="542"/>
        <v>0</v>
      </c>
      <c r="CH213" s="397">
        <f t="shared" ca="1" si="543"/>
        <v>0</v>
      </c>
      <c r="CI213" s="397">
        <f t="shared" ca="1" si="544"/>
        <v>0</v>
      </c>
      <c r="CJ213" s="397">
        <f t="shared" ca="1" si="545"/>
        <v>0</v>
      </c>
      <c r="CK213" s="397">
        <f t="shared" ca="1" si="546"/>
        <v>0</v>
      </c>
      <c r="CL213" s="397">
        <f t="shared" ca="1" si="547"/>
        <v>0</v>
      </c>
      <c r="CM213" s="397">
        <f t="shared" ca="1" si="548"/>
        <v>0</v>
      </c>
      <c r="CN213" s="397">
        <f t="shared" ca="1" si="549"/>
        <v>0</v>
      </c>
      <c r="CO213" s="397">
        <f t="shared" ca="1" si="550"/>
        <v>0</v>
      </c>
      <c r="CP213" s="397">
        <f t="shared" ca="1" si="551"/>
        <v>0</v>
      </c>
      <c r="CQ213" s="397">
        <f t="shared" ca="1" si="552"/>
        <v>0</v>
      </c>
      <c r="CR213" s="397">
        <f t="shared" ca="1" si="553"/>
        <v>0</v>
      </c>
      <c r="CS213" s="397">
        <f t="shared" ca="1" si="554"/>
        <v>0</v>
      </c>
      <c r="CT213" s="397">
        <f t="shared" ca="1" si="555"/>
        <v>0</v>
      </c>
      <c r="CU213" s="397">
        <f t="shared" ca="1" si="556"/>
        <v>0</v>
      </c>
      <c r="CV213" s="397">
        <f t="shared" ca="1" si="557"/>
        <v>0</v>
      </c>
      <c r="CW213" s="397">
        <f t="shared" ca="1" si="558"/>
        <v>0</v>
      </c>
      <c r="CX213" s="397">
        <f t="shared" ca="1" si="559"/>
        <v>0</v>
      </c>
      <c r="CY213" s="397">
        <f t="shared" ca="1" si="560"/>
        <v>0</v>
      </c>
      <c r="CZ213" s="397">
        <f t="shared" ca="1" si="561"/>
        <v>0</v>
      </c>
      <c r="DA213" s="397">
        <f t="shared" ca="1" si="562"/>
        <v>0</v>
      </c>
      <c r="DB213" s="397">
        <f t="shared" ca="1" si="563"/>
        <v>0</v>
      </c>
      <c r="DC213" s="397">
        <f t="shared" ca="1" si="564"/>
        <v>0</v>
      </c>
      <c r="DD213" s="397">
        <f t="shared" ca="1" si="565"/>
        <v>0</v>
      </c>
      <c r="DE213" s="397">
        <f t="shared" ca="1" si="566"/>
        <v>0</v>
      </c>
      <c r="DF213" s="397">
        <f t="shared" ca="1" si="567"/>
        <v>0</v>
      </c>
      <c r="DG213" s="397">
        <f t="shared" ca="1" si="568"/>
        <v>0</v>
      </c>
      <c r="DH213" s="397">
        <f t="shared" ca="1" si="569"/>
        <v>0</v>
      </c>
      <c r="DJ213" s="125" t="str">
        <f t="shared" ref="DJ213:DK213" si="582">DJ211</f>
        <v>PI</v>
      </c>
      <c r="DK213" s="125" t="str">
        <f t="shared" si="582"/>
        <v>PR</v>
      </c>
      <c r="DL213" s="393" t="s">
        <v>1554</v>
      </c>
      <c r="DN213" s="84" t="s">
        <v>848</v>
      </c>
      <c r="DR213" s="40" t="s">
        <v>1543</v>
      </c>
      <c r="DS213" s="11">
        <f t="shared" si="465"/>
        <v>1</v>
      </c>
      <c r="DT213" s="11">
        <f t="shared" si="466"/>
        <v>8</v>
      </c>
      <c r="DU213" s="41">
        <v>1</v>
      </c>
      <c r="DV213" s="40" t="s">
        <v>412</v>
      </c>
      <c r="DW213" s="11">
        <f t="shared" si="467"/>
        <v>2</v>
      </c>
      <c r="DX213" s="11">
        <f t="shared" si="468"/>
        <v>1001</v>
      </c>
      <c r="DY213" s="41">
        <v>2</v>
      </c>
    </row>
    <row r="214" spans="1:129" x14ac:dyDescent="0.25">
      <c r="A214" s="125">
        <v>211</v>
      </c>
      <c r="B214" s="125">
        <v>2</v>
      </c>
      <c r="C214" s="125">
        <v>8</v>
      </c>
      <c r="D214" s="125">
        <v>26</v>
      </c>
      <c r="E214" s="125" t="s">
        <v>1272</v>
      </c>
      <c r="F214" s="392" t="s">
        <v>1307</v>
      </c>
      <c r="G214" s="392" t="s">
        <v>1274</v>
      </c>
      <c r="H214" s="125" t="s">
        <v>1308</v>
      </c>
      <c r="I214" s="392" t="s">
        <v>1276</v>
      </c>
      <c r="K214" s="130">
        <v>77</v>
      </c>
      <c r="M214" s="397">
        <f t="shared" ca="1" si="470"/>
        <v>3</v>
      </c>
      <c r="N214" s="397" t="str">
        <f t="shared" ca="1" si="471"/>
        <v>1|8|10,2|1002|2</v>
      </c>
      <c r="O214" s="397">
        <f t="shared" ca="1" si="472"/>
        <v>5</v>
      </c>
      <c r="P214" s="397" t="str">
        <f t="shared" ca="1" si="473"/>
        <v>1|8|10,2|1002|2</v>
      </c>
      <c r="Q214" s="397">
        <f t="shared" ca="1" si="474"/>
        <v>7</v>
      </c>
      <c r="R214" s="397" t="str">
        <f t="shared" ca="1" si="475"/>
        <v>1|8|10,2|1002|2</v>
      </c>
      <c r="S214" s="397">
        <f t="shared" ca="1" si="476"/>
        <v>10</v>
      </c>
      <c r="T214" s="397" t="str">
        <f t="shared" ca="1" si="477"/>
        <v>1|8|10,2|1002|2</v>
      </c>
      <c r="U214" s="397">
        <f t="shared" ca="1" si="478"/>
        <v>15</v>
      </c>
      <c r="V214" s="397" t="str">
        <f t="shared" ca="1" si="479"/>
        <v>1|8|10,2|1002|2</v>
      </c>
      <c r="W214" s="397">
        <f t="shared" ca="1" si="480"/>
        <v>20</v>
      </c>
      <c r="X214" s="397" t="str">
        <f t="shared" ca="1" si="481"/>
        <v>1|8|10,2|1002|2</v>
      </c>
      <c r="Y214" s="397">
        <f t="shared" ca="1" si="482"/>
        <v>25</v>
      </c>
      <c r="Z214" s="397" t="str">
        <f t="shared" ca="1" si="483"/>
        <v>1|8|10,2|1002|2</v>
      </c>
      <c r="AA214" s="397">
        <f t="shared" ca="1" si="484"/>
        <v>30</v>
      </c>
      <c r="AB214" s="397" t="str">
        <f t="shared" ca="1" si="485"/>
        <v>1|8|10,2|1002|2</v>
      </c>
      <c r="AC214" s="397">
        <f t="shared" ca="1" si="486"/>
        <v>35</v>
      </c>
      <c r="AD214" s="397" t="str">
        <f t="shared" ca="1" si="487"/>
        <v>1|8|10,2|1002|2</v>
      </c>
      <c r="AE214" s="397">
        <f t="shared" ca="1" si="488"/>
        <v>40</v>
      </c>
      <c r="AF214" s="397" t="str">
        <f t="shared" ca="1" si="489"/>
        <v>1|8|10,2|1002|2</v>
      </c>
      <c r="AG214" s="397">
        <f t="shared" ca="1" si="490"/>
        <v>45</v>
      </c>
      <c r="AH214" s="397" t="str">
        <f t="shared" ca="1" si="491"/>
        <v>1|8|10,2|1002|2</v>
      </c>
      <c r="AI214" s="397">
        <f t="shared" ca="1" si="492"/>
        <v>50</v>
      </c>
      <c r="AJ214" s="397" t="str">
        <f t="shared" ca="1" si="493"/>
        <v>1|8|10,2|1002|2</v>
      </c>
      <c r="AK214" s="397">
        <f t="shared" ca="1" si="494"/>
        <v>55</v>
      </c>
      <c r="AL214" s="397" t="str">
        <f t="shared" ca="1" si="495"/>
        <v>1|8|10,2|1002|2</v>
      </c>
      <c r="AM214" s="397">
        <f t="shared" ca="1" si="496"/>
        <v>60</v>
      </c>
      <c r="AN214" s="397" t="str">
        <f t="shared" ca="1" si="497"/>
        <v>1|8|10,2|1002|2</v>
      </c>
      <c r="AO214" s="397">
        <f t="shared" ca="1" si="498"/>
        <v>65</v>
      </c>
      <c r="AP214" s="397" t="str">
        <f t="shared" ca="1" si="499"/>
        <v>1|8|10,2|1002|2</v>
      </c>
      <c r="AQ214" s="397">
        <f t="shared" ca="1" si="500"/>
        <v>70</v>
      </c>
      <c r="AR214" s="397" t="str">
        <f t="shared" ca="1" si="501"/>
        <v>1|8|10,2|1002|2</v>
      </c>
      <c r="AS214" s="397">
        <f t="shared" ca="1" si="502"/>
        <v>75</v>
      </c>
      <c r="AT214" s="397" t="str">
        <f t="shared" ca="1" si="503"/>
        <v>1|8|10,2|1002|2</v>
      </c>
      <c r="AU214" s="397">
        <f t="shared" ca="1" si="504"/>
        <v>80</v>
      </c>
      <c r="AV214" s="397" t="str">
        <f t="shared" ca="1" si="505"/>
        <v>1|8|10,2|1002|2</v>
      </c>
      <c r="AW214" s="397">
        <f t="shared" ca="1" si="506"/>
        <v>85</v>
      </c>
      <c r="AX214" s="397" t="str">
        <f t="shared" ca="1" si="507"/>
        <v>1|8|10,2|1002|2</v>
      </c>
      <c r="AY214" s="397">
        <f t="shared" ca="1" si="508"/>
        <v>90</v>
      </c>
      <c r="AZ214" s="397" t="str">
        <f t="shared" ca="1" si="509"/>
        <v>1|8|10,2|1002|2</v>
      </c>
      <c r="BA214" s="397">
        <f t="shared" ca="1" si="510"/>
        <v>95</v>
      </c>
      <c r="BB214" s="397" t="str">
        <f t="shared" ca="1" si="511"/>
        <v>1|8|10,2|1002|2</v>
      </c>
      <c r="BC214" s="397">
        <f t="shared" ca="1" si="512"/>
        <v>100</v>
      </c>
      <c r="BD214" s="397" t="str">
        <f t="shared" ca="1" si="513"/>
        <v>1|8|10,2|1002|2</v>
      </c>
      <c r="BE214" s="397">
        <f t="shared" ca="1" si="514"/>
        <v>0</v>
      </c>
      <c r="BF214" s="397">
        <f t="shared" ca="1" si="515"/>
        <v>0</v>
      </c>
      <c r="BG214" s="397">
        <f t="shared" ca="1" si="516"/>
        <v>0</v>
      </c>
      <c r="BH214" s="397">
        <f t="shared" ca="1" si="517"/>
        <v>0</v>
      </c>
      <c r="BI214" s="397">
        <f t="shared" ca="1" si="518"/>
        <v>0</v>
      </c>
      <c r="BJ214" s="397">
        <f t="shared" ca="1" si="519"/>
        <v>0</v>
      </c>
      <c r="BK214" s="397">
        <f t="shared" ca="1" si="520"/>
        <v>0</v>
      </c>
      <c r="BL214" s="397">
        <f t="shared" ca="1" si="521"/>
        <v>0</v>
      </c>
      <c r="BM214" s="397">
        <f t="shared" ca="1" si="522"/>
        <v>0</v>
      </c>
      <c r="BN214" s="397">
        <f t="shared" ca="1" si="523"/>
        <v>0</v>
      </c>
      <c r="BO214" s="397">
        <f t="shared" ca="1" si="524"/>
        <v>0</v>
      </c>
      <c r="BP214" s="397">
        <f t="shared" ca="1" si="525"/>
        <v>0</v>
      </c>
      <c r="BQ214" s="397">
        <f t="shared" ca="1" si="526"/>
        <v>0</v>
      </c>
      <c r="BR214" s="397">
        <f t="shared" ca="1" si="527"/>
        <v>0</v>
      </c>
      <c r="BS214" s="397">
        <f t="shared" ca="1" si="528"/>
        <v>0</v>
      </c>
      <c r="BT214" s="397">
        <f t="shared" ca="1" si="529"/>
        <v>0</v>
      </c>
      <c r="BU214" s="397">
        <f t="shared" ca="1" si="530"/>
        <v>0</v>
      </c>
      <c r="BV214" s="397">
        <f t="shared" ca="1" si="531"/>
        <v>0</v>
      </c>
      <c r="BW214" s="397">
        <f t="shared" ca="1" si="532"/>
        <v>0</v>
      </c>
      <c r="BX214" s="397">
        <f t="shared" ca="1" si="533"/>
        <v>0</v>
      </c>
      <c r="BY214" s="397">
        <f t="shared" ca="1" si="534"/>
        <v>0</v>
      </c>
      <c r="BZ214" s="397">
        <f t="shared" ca="1" si="535"/>
        <v>0</v>
      </c>
      <c r="CA214" s="397">
        <f t="shared" ca="1" si="536"/>
        <v>0</v>
      </c>
      <c r="CB214" s="397">
        <f t="shared" ca="1" si="537"/>
        <v>0</v>
      </c>
      <c r="CC214" s="397">
        <f t="shared" ca="1" si="538"/>
        <v>0</v>
      </c>
      <c r="CD214" s="397">
        <f t="shared" ca="1" si="539"/>
        <v>0</v>
      </c>
      <c r="CE214" s="397">
        <f t="shared" ca="1" si="540"/>
        <v>0</v>
      </c>
      <c r="CF214" s="397">
        <f t="shared" ca="1" si="541"/>
        <v>0</v>
      </c>
      <c r="CG214" s="397">
        <f t="shared" ca="1" si="542"/>
        <v>0</v>
      </c>
      <c r="CH214" s="397">
        <f t="shared" ca="1" si="543"/>
        <v>0</v>
      </c>
      <c r="CI214" s="397">
        <f t="shared" ca="1" si="544"/>
        <v>0</v>
      </c>
      <c r="CJ214" s="397">
        <f t="shared" ca="1" si="545"/>
        <v>0</v>
      </c>
      <c r="CK214" s="397">
        <f t="shared" ca="1" si="546"/>
        <v>0</v>
      </c>
      <c r="CL214" s="397">
        <f t="shared" ca="1" si="547"/>
        <v>0</v>
      </c>
      <c r="CM214" s="397">
        <f t="shared" ca="1" si="548"/>
        <v>0</v>
      </c>
      <c r="CN214" s="397">
        <f t="shared" ca="1" si="549"/>
        <v>0</v>
      </c>
      <c r="CO214" s="397">
        <f t="shared" ca="1" si="550"/>
        <v>0</v>
      </c>
      <c r="CP214" s="397">
        <f t="shared" ca="1" si="551"/>
        <v>0</v>
      </c>
      <c r="CQ214" s="397">
        <f t="shared" ca="1" si="552"/>
        <v>0</v>
      </c>
      <c r="CR214" s="397">
        <f t="shared" ca="1" si="553"/>
        <v>0</v>
      </c>
      <c r="CS214" s="397">
        <f t="shared" ca="1" si="554"/>
        <v>0</v>
      </c>
      <c r="CT214" s="397">
        <f t="shared" ca="1" si="555"/>
        <v>0</v>
      </c>
      <c r="CU214" s="397">
        <f t="shared" ca="1" si="556"/>
        <v>0</v>
      </c>
      <c r="CV214" s="397">
        <f t="shared" ca="1" si="557"/>
        <v>0</v>
      </c>
      <c r="CW214" s="397">
        <f t="shared" ca="1" si="558"/>
        <v>0</v>
      </c>
      <c r="CX214" s="397">
        <f t="shared" ca="1" si="559"/>
        <v>0</v>
      </c>
      <c r="CY214" s="397">
        <f t="shared" ca="1" si="560"/>
        <v>0</v>
      </c>
      <c r="CZ214" s="397">
        <f t="shared" ca="1" si="561"/>
        <v>0</v>
      </c>
      <c r="DA214" s="397">
        <f t="shared" ca="1" si="562"/>
        <v>0</v>
      </c>
      <c r="DB214" s="397">
        <f t="shared" ca="1" si="563"/>
        <v>0</v>
      </c>
      <c r="DC214" s="397">
        <f t="shared" ca="1" si="564"/>
        <v>0</v>
      </c>
      <c r="DD214" s="397">
        <f t="shared" ca="1" si="565"/>
        <v>0</v>
      </c>
      <c r="DE214" s="397">
        <f t="shared" ca="1" si="566"/>
        <v>0</v>
      </c>
      <c r="DF214" s="397">
        <f t="shared" ca="1" si="567"/>
        <v>0</v>
      </c>
      <c r="DG214" s="397">
        <f t="shared" ca="1" si="568"/>
        <v>0</v>
      </c>
      <c r="DH214" s="397">
        <f t="shared" ca="1" si="569"/>
        <v>0</v>
      </c>
      <c r="DJ214" s="125" t="str">
        <f t="shared" ref="DJ214:DK214" si="583">DJ212</f>
        <v>OX</v>
      </c>
      <c r="DK214" s="125" t="str">
        <f t="shared" si="583"/>
        <v>PG</v>
      </c>
      <c r="DL214" s="393" t="s">
        <v>1554</v>
      </c>
      <c r="DN214" s="84" t="s">
        <v>848</v>
      </c>
      <c r="DR214" s="40" t="s">
        <v>1544</v>
      </c>
      <c r="DS214" s="11">
        <f t="shared" si="465"/>
        <v>1</v>
      </c>
      <c r="DT214" s="11">
        <f t="shared" si="466"/>
        <v>8</v>
      </c>
      <c r="DU214" s="41">
        <v>1</v>
      </c>
      <c r="DV214" s="40" t="s">
        <v>412</v>
      </c>
      <c r="DW214" s="11">
        <f t="shared" si="467"/>
        <v>2</v>
      </c>
      <c r="DX214" s="11">
        <f t="shared" si="468"/>
        <v>1001</v>
      </c>
      <c r="DY214" s="41">
        <v>2</v>
      </c>
    </row>
    <row r="215" spans="1:129" x14ac:dyDescent="0.25">
      <c r="A215" s="125">
        <v>212</v>
      </c>
      <c r="B215" s="125">
        <v>2</v>
      </c>
      <c r="C215" s="125">
        <v>8</v>
      </c>
      <c r="D215" s="125">
        <v>26</v>
      </c>
      <c r="E215" s="125" t="s">
        <v>1272</v>
      </c>
      <c r="F215" s="392" t="s">
        <v>1309</v>
      </c>
      <c r="G215" s="392" t="s">
        <v>1274</v>
      </c>
      <c r="H215" s="125" t="s">
        <v>1310</v>
      </c>
      <c r="I215" s="392" t="s">
        <v>1276</v>
      </c>
      <c r="K215" s="130">
        <v>74</v>
      </c>
      <c r="M215" s="397">
        <f t="shared" ca="1" si="470"/>
        <v>3</v>
      </c>
      <c r="N215" s="397" t="str">
        <f t="shared" ca="1" si="471"/>
        <v>1|8|10,2|1004|2</v>
      </c>
      <c r="O215" s="397">
        <f t="shared" ca="1" si="472"/>
        <v>5</v>
      </c>
      <c r="P215" s="397" t="str">
        <f t="shared" ca="1" si="473"/>
        <v>1|8|10,2|1004|2</v>
      </c>
      <c r="Q215" s="397">
        <f t="shared" ca="1" si="474"/>
        <v>7</v>
      </c>
      <c r="R215" s="397" t="str">
        <f t="shared" ca="1" si="475"/>
        <v>1|8|10,2|1004|2</v>
      </c>
      <c r="S215" s="397">
        <f t="shared" ca="1" si="476"/>
        <v>10</v>
      </c>
      <c r="T215" s="397" t="str">
        <f t="shared" ca="1" si="477"/>
        <v>1|8|10,2|1004|2</v>
      </c>
      <c r="U215" s="397">
        <f t="shared" ca="1" si="478"/>
        <v>15</v>
      </c>
      <c r="V215" s="397" t="str">
        <f t="shared" ca="1" si="479"/>
        <v>1|8|10,2|1004|2</v>
      </c>
      <c r="W215" s="397">
        <f t="shared" ca="1" si="480"/>
        <v>20</v>
      </c>
      <c r="X215" s="397" t="str">
        <f t="shared" ca="1" si="481"/>
        <v>1|8|10,2|1004|2</v>
      </c>
      <c r="Y215" s="397">
        <f t="shared" ca="1" si="482"/>
        <v>25</v>
      </c>
      <c r="Z215" s="397" t="str">
        <f t="shared" ca="1" si="483"/>
        <v>1|8|10,2|1004|2</v>
      </c>
      <c r="AA215" s="397">
        <f t="shared" ca="1" si="484"/>
        <v>30</v>
      </c>
      <c r="AB215" s="397" t="str">
        <f t="shared" ca="1" si="485"/>
        <v>1|8|10,2|1004|2</v>
      </c>
      <c r="AC215" s="397">
        <f t="shared" ca="1" si="486"/>
        <v>35</v>
      </c>
      <c r="AD215" s="397" t="str">
        <f t="shared" ca="1" si="487"/>
        <v>1|8|10,2|1004|2</v>
      </c>
      <c r="AE215" s="397">
        <f t="shared" ca="1" si="488"/>
        <v>40</v>
      </c>
      <c r="AF215" s="397" t="str">
        <f t="shared" ca="1" si="489"/>
        <v>1|8|10,2|1004|2</v>
      </c>
      <c r="AG215" s="397">
        <f t="shared" ca="1" si="490"/>
        <v>45</v>
      </c>
      <c r="AH215" s="397" t="str">
        <f t="shared" ca="1" si="491"/>
        <v>1|8|10,2|1004|2</v>
      </c>
      <c r="AI215" s="397">
        <f t="shared" ca="1" si="492"/>
        <v>50</v>
      </c>
      <c r="AJ215" s="397" t="str">
        <f t="shared" ca="1" si="493"/>
        <v>1|8|10,2|1004|2</v>
      </c>
      <c r="AK215" s="397">
        <f t="shared" ca="1" si="494"/>
        <v>55</v>
      </c>
      <c r="AL215" s="397" t="str">
        <f t="shared" ca="1" si="495"/>
        <v>1|8|10,2|1004|2</v>
      </c>
      <c r="AM215" s="397">
        <f t="shared" ca="1" si="496"/>
        <v>60</v>
      </c>
      <c r="AN215" s="397" t="str">
        <f t="shared" ca="1" si="497"/>
        <v>1|8|10,2|1004|2</v>
      </c>
      <c r="AO215" s="397">
        <f t="shared" ca="1" si="498"/>
        <v>65</v>
      </c>
      <c r="AP215" s="397" t="str">
        <f t="shared" ca="1" si="499"/>
        <v>1|8|10,2|1004|2</v>
      </c>
      <c r="AQ215" s="397">
        <f t="shared" ca="1" si="500"/>
        <v>70</v>
      </c>
      <c r="AR215" s="397" t="str">
        <f t="shared" ca="1" si="501"/>
        <v>1|8|10,2|1004|2</v>
      </c>
      <c r="AS215" s="397">
        <f t="shared" ca="1" si="502"/>
        <v>75</v>
      </c>
      <c r="AT215" s="397" t="str">
        <f t="shared" ca="1" si="503"/>
        <v>1|8|10,2|1004|2</v>
      </c>
      <c r="AU215" s="397">
        <f t="shared" ca="1" si="504"/>
        <v>80</v>
      </c>
      <c r="AV215" s="397" t="str">
        <f t="shared" ca="1" si="505"/>
        <v>1|8|10,2|1004|2</v>
      </c>
      <c r="AW215" s="397">
        <f t="shared" ca="1" si="506"/>
        <v>85</v>
      </c>
      <c r="AX215" s="397" t="str">
        <f t="shared" ca="1" si="507"/>
        <v>1|8|10,2|1004|2</v>
      </c>
      <c r="AY215" s="397">
        <f t="shared" ca="1" si="508"/>
        <v>90</v>
      </c>
      <c r="AZ215" s="397" t="str">
        <f t="shared" ca="1" si="509"/>
        <v>1|8|10,2|1004|2</v>
      </c>
      <c r="BA215" s="397">
        <f t="shared" ca="1" si="510"/>
        <v>95</v>
      </c>
      <c r="BB215" s="397" t="str">
        <f t="shared" ca="1" si="511"/>
        <v>1|8|10,2|1004|2</v>
      </c>
      <c r="BC215" s="397">
        <f t="shared" ca="1" si="512"/>
        <v>100</v>
      </c>
      <c r="BD215" s="397" t="str">
        <f t="shared" ca="1" si="513"/>
        <v>1|8|10,2|1004|2</v>
      </c>
      <c r="BE215" s="397">
        <f t="shared" ca="1" si="514"/>
        <v>0</v>
      </c>
      <c r="BF215" s="397">
        <f t="shared" ca="1" si="515"/>
        <v>0</v>
      </c>
      <c r="BG215" s="397">
        <f t="shared" ca="1" si="516"/>
        <v>0</v>
      </c>
      <c r="BH215" s="397">
        <f t="shared" ca="1" si="517"/>
        <v>0</v>
      </c>
      <c r="BI215" s="397">
        <f t="shared" ca="1" si="518"/>
        <v>0</v>
      </c>
      <c r="BJ215" s="397">
        <f t="shared" ca="1" si="519"/>
        <v>0</v>
      </c>
      <c r="BK215" s="397">
        <f t="shared" ca="1" si="520"/>
        <v>0</v>
      </c>
      <c r="BL215" s="397">
        <f t="shared" ca="1" si="521"/>
        <v>0</v>
      </c>
      <c r="BM215" s="397">
        <f t="shared" ca="1" si="522"/>
        <v>0</v>
      </c>
      <c r="BN215" s="397">
        <f t="shared" ca="1" si="523"/>
        <v>0</v>
      </c>
      <c r="BO215" s="397">
        <f t="shared" ca="1" si="524"/>
        <v>0</v>
      </c>
      <c r="BP215" s="397">
        <f t="shared" ca="1" si="525"/>
        <v>0</v>
      </c>
      <c r="BQ215" s="397">
        <f t="shared" ca="1" si="526"/>
        <v>0</v>
      </c>
      <c r="BR215" s="397">
        <f t="shared" ca="1" si="527"/>
        <v>0</v>
      </c>
      <c r="BS215" s="397">
        <f t="shared" ca="1" si="528"/>
        <v>0</v>
      </c>
      <c r="BT215" s="397">
        <f t="shared" ca="1" si="529"/>
        <v>0</v>
      </c>
      <c r="BU215" s="397">
        <f t="shared" ca="1" si="530"/>
        <v>0</v>
      </c>
      <c r="BV215" s="397">
        <f t="shared" ca="1" si="531"/>
        <v>0</v>
      </c>
      <c r="BW215" s="397">
        <f t="shared" ca="1" si="532"/>
        <v>0</v>
      </c>
      <c r="BX215" s="397">
        <f t="shared" ca="1" si="533"/>
        <v>0</v>
      </c>
      <c r="BY215" s="397">
        <f t="shared" ca="1" si="534"/>
        <v>0</v>
      </c>
      <c r="BZ215" s="397">
        <f t="shared" ca="1" si="535"/>
        <v>0</v>
      </c>
      <c r="CA215" s="397">
        <f t="shared" ca="1" si="536"/>
        <v>0</v>
      </c>
      <c r="CB215" s="397">
        <f t="shared" ca="1" si="537"/>
        <v>0</v>
      </c>
      <c r="CC215" s="397">
        <f t="shared" ca="1" si="538"/>
        <v>0</v>
      </c>
      <c r="CD215" s="397">
        <f t="shared" ca="1" si="539"/>
        <v>0</v>
      </c>
      <c r="CE215" s="397">
        <f t="shared" ca="1" si="540"/>
        <v>0</v>
      </c>
      <c r="CF215" s="397">
        <f t="shared" ca="1" si="541"/>
        <v>0</v>
      </c>
      <c r="CG215" s="397">
        <f t="shared" ca="1" si="542"/>
        <v>0</v>
      </c>
      <c r="CH215" s="397">
        <f t="shared" ca="1" si="543"/>
        <v>0</v>
      </c>
      <c r="CI215" s="397">
        <f t="shared" ca="1" si="544"/>
        <v>0</v>
      </c>
      <c r="CJ215" s="397">
        <f t="shared" ca="1" si="545"/>
        <v>0</v>
      </c>
      <c r="CK215" s="397">
        <f t="shared" ca="1" si="546"/>
        <v>0</v>
      </c>
      <c r="CL215" s="397">
        <f t="shared" ca="1" si="547"/>
        <v>0</v>
      </c>
      <c r="CM215" s="397">
        <f t="shared" ca="1" si="548"/>
        <v>0</v>
      </c>
      <c r="CN215" s="397">
        <f t="shared" ca="1" si="549"/>
        <v>0</v>
      </c>
      <c r="CO215" s="397">
        <f t="shared" ca="1" si="550"/>
        <v>0</v>
      </c>
      <c r="CP215" s="397">
        <f t="shared" ca="1" si="551"/>
        <v>0</v>
      </c>
      <c r="CQ215" s="397">
        <f t="shared" ca="1" si="552"/>
        <v>0</v>
      </c>
      <c r="CR215" s="397">
        <f t="shared" ca="1" si="553"/>
        <v>0</v>
      </c>
      <c r="CS215" s="397">
        <f t="shared" ca="1" si="554"/>
        <v>0</v>
      </c>
      <c r="CT215" s="397">
        <f t="shared" ca="1" si="555"/>
        <v>0</v>
      </c>
      <c r="CU215" s="397">
        <f t="shared" ca="1" si="556"/>
        <v>0</v>
      </c>
      <c r="CV215" s="397">
        <f t="shared" ca="1" si="557"/>
        <v>0</v>
      </c>
      <c r="CW215" s="397">
        <f t="shared" ca="1" si="558"/>
        <v>0</v>
      </c>
      <c r="CX215" s="397">
        <f t="shared" ca="1" si="559"/>
        <v>0</v>
      </c>
      <c r="CY215" s="397">
        <f t="shared" ca="1" si="560"/>
        <v>0</v>
      </c>
      <c r="CZ215" s="397">
        <f t="shared" ca="1" si="561"/>
        <v>0</v>
      </c>
      <c r="DA215" s="397">
        <f t="shared" ca="1" si="562"/>
        <v>0</v>
      </c>
      <c r="DB215" s="397">
        <f t="shared" ca="1" si="563"/>
        <v>0</v>
      </c>
      <c r="DC215" s="397">
        <f t="shared" ca="1" si="564"/>
        <v>0</v>
      </c>
      <c r="DD215" s="397">
        <f t="shared" ca="1" si="565"/>
        <v>0</v>
      </c>
      <c r="DE215" s="397">
        <f t="shared" ca="1" si="566"/>
        <v>0</v>
      </c>
      <c r="DF215" s="397">
        <f t="shared" ca="1" si="567"/>
        <v>0</v>
      </c>
      <c r="DG215" s="397">
        <f t="shared" ca="1" si="568"/>
        <v>0</v>
      </c>
      <c r="DH215" s="397">
        <f t="shared" ca="1" si="569"/>
        <v>0</v>
      </c>
      <c r="DJ215" s="125" t="str">
        <f t="shared" ref="DJ215:DK215" si="584">DJ213</f>
        <v>PI</v>
      </c>
      <c r="DK215" s="125" t="str">
        <f t="shared" si="584"/>
        <v>PR</v>
      </c>
      <c r="DL215" s="393" t="s">
        <v>1554</v>
      </c>
      <c r="DN215" s="84" t="s">
        <v>848</v>
      </c>
      <c r="DR215" s="40" t="s">
        <v>1545</v>
      </c>
      <c r="DS215" s="11">
        <f t="shared" si="465"/>
        <v>1</v>
      </c>
      <c r="DT215" s="11">
        <f t="shared" si="466"/>
        <v>8</v>
      </c>
      <c r="DU215" s="41">
        <v>1</v>
      </c>
      <c r="DV215" s="40" t="s">
        <v>412</v>
      </c>
      <c r="DW215" s="11">
        <f t="shared" si="467"/>
        <v>2</v>
      </c>
      <c r="DX215" s="11">
        <f t="shared" si="468"/>
        <v>1001</v>
      </c>
      <c r="DY215" s="41">
        <v>2</v>
      </c>
    </row>
    <row r="216" spans="1:129" x14ac:dyDescent="0.35">
      <c r="A216" s="125">
        <v>213</v>
      </c>
      <c r="B216" s="125">
        <v>2</v>
      </c>
      <c r="C216" s="125">
        <v>8</v>
      </c>
      <c r="D216" s="125">
        <v>26</v>
      </c>
      <c r="E216" s="125" t="s">
        <v>1272</v>
      </c>
      <c r="F216" s="392" t="s">
        <v>1311</v>
      </c>
      <c r="G216" s="392" t="s">
        <v>1274</v>
      </c>
      <c r="H216" s="125" t="s">
        <v>1312</v>
      </c>
      <c r="I216" s="392" t="s">
        <v>1276</v>
      </c>
      <c r="K216" s="129">
        <v>78</v>
      </c>
      <c r="M216" s="397">
        <f t="shared" ca="1" si="470"/>
        <v>3</v>
      </c>
      <c r="N216" s="397" t="str">
        <f t="shared" ca="1" si="471"/>
        <v>1|8|10,2|1002|2</v>
      </c>
      <c r="O216" s="397">
        <f t="shared" ca="1" si="472"/>
        <v>5</v>
      </c>
      <c r="P216" s="397" t="str">
        <f t="shared" ca="1" si="473"/>
        <v>1|8|10,2|1002|2</v>
      </c>
      <c r="Q216" s="397">
        <f t="shared" ca="1" si="474"/>
        <v>7</v>
      </c>
      <c r="R216" s="397" t="str">
        <f t="shared" ca="1" si="475"/>
        <v>1|8|10,2|1002|2</v>
      </c>
      <c r="S216" s="397">
        <f t="shared" ca="1" si="476"/>
        <v>10</v>
      </c>
      <c r="T216" s="397" t="str">
        <f t="shared" ca="1" si="477"/>
        <v>1|8|10,2|1002|2</v>
      </c>
      <c r="U216" s="397">
        <f t="shared" ca="1" si="478"/>
        <v>15</v>
      </c>
      <c r="V216" s="397" t="str">
        <f t="shared" ca="1" si="479"/>
        <v>1|8|10,2|1002|2</v>
      </c>
      <c r="W216" s="397">
        <f t="shared" ca="1" si="480"/>
        <v>20</v>
      </c>
      <c r="X216" s="397" t="str">
        <f t="shared" ca="1" si="481"/>
        <v>1|8|10,2|1002|2</v>
      </c>
      <c r="Y216" s="397">
        <f t="shared" ca="1" si="482"/>
        <v>25</v>
      </c>
      <c r="Z216" s="397" t="str">
        <f t="shared" ca="1" si="483"/>
        <v>1|8|10,2|1002|2</v>
      </c>
      <c r="AA216" s="397">
        <f t="shared" ca="1" si="484"/>
        <v>30</v>
      </c>
      <c r="AB216" s="397" t="str">
        <f t="shared" ca="1" si="485"/>
        <v>1|8|10,2|1002|2</v>
      </c>
      <c r="AC216" s="397">
        <f t="shared" ca="1" si="486"/>
        <v>35</v>
      </c>
      <c r="AD216" s="397" t="str">
        <f t="shared" ca="1" si="487"/>
        <v>1|8|10,2|1002|2</v>
      </c>
      <c r="AE216" s="397">
        <f t="shared" ca="1" si="488"/>
        <v>40</v>
      </c>
      <c r="AF216" s="397" t="str">
        <f t="shared" ca="1" si="489"/>
        <v>1|8|10,2|1002|2</v>
      </c>
      <c r="AG216" s="397">
        <f t="shared" ca="1" si="490"/>
        <v>45</v>
      </c>
      <c r="AH216" s="397" t="str">
        <f t="shared" ca="1" si="491"/>
        <v>1|8|10,2|1002|2</v>
      </c>
      <c r="AI216" s="397">
        <f t="shared" ca="1" si="492"/>
        <v>50</v>
      </c>
      <c r="AJ216" s="397" t="str">
        <f t="shared" ca="1" si="493"/>
        <v>1|8|10,2|1002|2</v>
      </c>
      <c r="AK216" s="397">
        <f t="shared" ca="1" si="494"/>
        <v>55</v>
      </c>
      <c r="AL216" s="397" t="str">
        <f t="shared" ca="1" si="495"/>
        <v>1|8|10,2|1002|2</v>
      </c>
      <c r="AM216" s="397">
        <f t="shared" ca="1" si="496"/>
        <v>60</v>
      </c>
      <c r="AN216" s="397" t="str">
        <f t="shared" ca="1" si="497"/>
        <v>1|8|10,2|1002|2</v>
      </c>
      <c r="AO216" s="397">
        <f t="shared" ca="1" si="498"/>
        <v>65</v>
      </c>
      <c r="AP216" s="397" t="str">
        <f t="shared" ca="1" si="499"/>
        <v>1|8|10,2|1002|2</v>
      </c>
      <c r="AQ216" s="397">
        <f t="shared" ca="1" si="500"/>
        <v>70</v>
      </c>
      <c r="AR216" s="397" t="str">
        <f t="shared" ca="1" si="501"/>
        <v>1|8|10,2|1002|2</v>
      </c>
      <c r="AS216" s="397">
        <f t="shared" ca="1" si="502"/>
        <v>75</v>
      </c>
      <c r="AT216" s="397" t="str">
        <f t="shared" ca="1" si="503"/>
        <v>1|8|10,2|1002|2</v>
      </c>
      <c r="AU216" s="397">
        <f t="shared" ca="1" si="504"/>
        <v>80</v>
      </c>
      <c r="AV216" s="397" t="str">
        <f t="shared" ca="1" si="505"/>
        <v>1|8|10,2|1002|2</v>
      </c>
      <c r="AW216" s="397">
        <f t="shared" ca="1" si="506"/>
        <v>85</v>
      </c>
      <c r="AX216" s="397" t="str">
        <f t="shared" ca="1" si="507"/>
        <v>1|8|10,2|1002|2</v>
      </c>
      <c r="AY216" s="397">
        <f t="shared" ca="1" si="508"/>
        <v>90</v>
      </c>
      <c r="AZ216" s="397" t="str">
        <f t="shared" ca="1" si="509"/>
        <v>1|8|10,2|1002|2</v>
      </c>
      <c r="BA216" s="397">
        <f t="shared" ca="1" si="510"/>
        <v>95</v>
      </c>
      <c r="BB216" s="397" t="str">
        <f t="shared" ca="1" si="511"/>
        <v>1|8|10,2|1002|2</v>
      </c>
      <c r="BC216" s="397">
        <f t="shared" ca="1" si="512"/>
        <v>100</v>
      </c>
      <c r="BD216" s="397" t="str">
        <f t="shared" ca="1" si="513"/>
        <v>1|8|10,2|1002|2</v>
      </c>
      <c r="BE216" s="397">
        <f t="shared" ca="1" si="514"/>
        <v>0</v>
      </c>
      <c r="BF216" s="397">
        <f t="shared" ca="1" si="515"/>
        <v>0</v>
      </c>
      <c r="BG216" s="397">
        <f t="shared" ca="1" si="516"/>
        <v>0</v>
      </c>
      <c r="BH216" s="397">
        <f t="shared" ca="1" si="517"/>
        <v>0</v>
      </c>
      <c r="BI216" s="397">
        <f t="shared" ca="1" si="518"/>
        <v>0</v>
      </c>
      <c r="BJ216" s="397">
        <f t="shared" ca="1" si="519"/>
        <v>0</v>
      </c>
      <c r="BK216" s="397">
        <f t="shared" ca="1" si="520"/>
        <v>0</v>
      </c>
      <c r="BL216" s="397">
        <f t="shared" ca="1" si="521"/>
        <v>0</v>
      </c>
      <c r="BM216" s="397">
        <f t="shared" ca="1" si="522"/>
        <v>0</v>
      </c>
      <c r="BN216" s="397">
        <f t="shared" ca="1" si="523"/>
        <v>0</v>
      </c>
      <c r="BO216" s="397">
        <f t="shared" ca="1" si="524"/>
        <v>0</v>
      </c>
      <c r="BP216" s="397">
        <f t="shared" ca="1" si="525"/>
        <v>0</v>
      </c>
      <c r="BQ216" s="397">
        <f t="shared" ca="1" si="526"/>
        <v>0</v>
      </c>
      <c r="BR216" s="397">
        <f t="shared" ca="1" si="527"/>
        <v>0</v>
      </c>
      <c r="BS216" s="397">
        <f t="shared" ca="1" si="528"/>
        <v>0</v>
      </c>
      <c r="BT216" s="397">
        <f t="shared" ca="1" si="529"/>
        <v>0</v>
      </c>
      <c r="BU216" s="397">
        <f t="shared" ca="1" si="530"/>
        <v>0</v>
      </c>
      <c r="BV216" s="397">
        <f t="shared" ca="1" si="531"/>
        <v>0</v>
      </c>
      <c r="BW216" s="397">
        <f t="shared" ca="1" si="532"/>
        <v>0</v>
      </c>
      <c r="BX216" s="397">
        <f t="shared" ca="1" si="533"/>
        <v>0</v>
      </c>
      <c r="BY216" s="397">
        <f t="shared" ca="1" si="534"/>
        <v>0</v>
      </c>
      <c r="BZ216" s="397">
        <f t="shared" ca="1" si="535"/>
        <v>0</v>
      </c>
      <c r="CA216" s="397">
        <f t="shared" ca="1" si="536"/>
        <v>0</v>
      </c>
      <c r="CB216" s="397">
        <f t="shared" ca="1" si="537"/>
        <v>0</v>
      </c>
      <c r="CC216" s="397">
        <f t="shared" ca="1" si="538"/>
        <v>0</v>
      </c>
      <c r="CD216" s="397">
        <f t="shared" ca="1" si="539"/>
        <v>0</v>
      </c>
      <c r="CE216" s="397">
        <f t="shared" ca="1" si="540"/>
        <v>0</v>
      </c>
      <c r="CF216" s="397">
        <f t="shared" ca="1" si="541"/>
        <v>0</v>
      </c>
      <c r="CG216" s="397">
        <f t="shared" ca="1" si="542"/>
        <v>0</v>
      </c>
      <c r="CH216" s="397">
        <f t="shared" ca="1" si="543"/>
        <v>0</v>
      </c>
      <c r="CI216" s="397">
        <f t="shared" ca="1" si="544"/>
        <v>0</v>
      </c>
      <c r="CJ216" s="397">
        <f t="shared" ca="1" si="545"/>
        <v>0</v>
      </c>
      <c r="CK216" s="397">
        <f t="shared" ca="1" si="546"/>
        <v>0</v>
      </c>
      <c r="CL216" s="397">
        <f t="shared" ca="1" si="547"/>
        <v>0</v>
      </c>
      <c r="CM216" s="397">
        <f t="shared" ca="1" si="548"/>
        <v>0</v>
      </c>
      <c r="CN216" s="397">
        <f t="shared" ca="1" si="549"/>
        <v>0</v>
      </c>
      <c r="CO216" s="397">
        <f t="shared" ca="1" si="550"/>
        <v>0</v>
      </c>
      <c r="CP216" s="397">
        <f t="shared" ca="1" si="551"/>
        <v>0</v>
      </c>
      <c r="CQ216" s="397">
        <f t="shared" ca="1" si="552"/>
        <v>0</v>
      </c>
      <c r="CR216" s="397">
        <f t="shared" ca="1" si="553"/>
        <v>0</v>
      </c>
      <c r="CS216" s="397">
        <f t="shared" ca="1" si="554"/>
        <v>0</v>
      </c>
      <c r="CT216" s="397">
        <f t="shared" ca="1" si="555"/>
        <v>0</v>
      </c>
      <c r="CU216" s="397">
        <f t="shared" ca="1" si="556"/>
        <v>0</v>
      </c>
      <c r="CV216" s="397">
        <f t="shared" ca="1" si="557"/>
        <v>0</v>
      </c>
      <c r="CW216" s="397">
        <f t="shared" ca="1" si="558"/>
        <v>0</v>
      </c>
      <c r="CX216" s="397">
        <f t="shared" ca="1" si="559"/>
        <v>0</v>
      </c>
      <c r="CY216" s="397">
        <f t="shared" ca="1" si="560"/>
        <v>0</v>
      </c>
      <c r="CZ216" s="397">
        <f t="shared" ca="1" si="561"/>
        <v>0</v>
      </c>
      <c r="DA216" s="397">
        <f t="shared" ca="1" si="562"/>
        <v>0</v>
      </c>
      <c r="DB216" s="397">
        <f t="shared" ca="1" si="563"/>
        <v>0</v>
      </c>
      <c r="DC216" s="397">
        <f t="shared" ca="1" si="564"/>
        <v>0</v>
      </c>
      <c r="DD216" s="397">
        <f t="shared" ca="1" si="565"/>
        <v>0</v>
      </c>
      <c r="DE216" s="397">
        <f t="shared" ca="1" si="566"/>
        <v>0</v>
      </c>
      <c r="DF216" s="397">
        <f t="shared" ca="1" si="567"/>
        <v>0</v>
      </c>
      <c r="DG216" s="397">
        <f t="shared" ca="1" si="568"/>
        <v>0</v>
      </c>
      <c r="DH216" s="397">
        <f t="shared" ca="1" si="569"/>
        <v>0</v>
      </c>
      <c r="DJ216" s="125" t="str">
        <f t="shared" ref="DJ216:DK216" si="585">DJ214</f>
        <v>OX</v>
      </c>
      <c r="DK216" s="125" t="str">
        <f t="shared" si="585"/>
        <v>PG</v>
      </c>
      <c r="DL216" s="393" t="s">
        <v>1554</v>
      </c>
      <c r="DN216" s="84" t="s">
        <v>848</v>
      </c>
      <c r="DR216" s="40" t="s">
        <v>1543</v>
      </c>
      <c r="DS216" s="11">
        <f t="shared" si="465"/>
        <v>1</v>
      </c>
      <c r="DT216" s="11">
        <f t="shared" si="466"/>
        <v>8</v>
      </c>
      <c r="DU216" s="41">
        <v>1</v>
      </c>
      <c r="DV216" s="40" t="s">
        <v>412</v>
      </c>
      <c r="DW216" s="11">
        <f t="shared" si="467"/>
        <v>2</v>
      </c>
      <c r="DX216" s="11">
        <f t="shared" si="468"/>
        <v>1001</v>
      </c>
      <c r="DY216" s="41">
        <v>2</v>
      </c>
    </row>
    <row r="217" spans="1:129" x14ac:dyDescent="0.35">
      <c r="A217" s="125">
        <v>214</v>
      </c>
      <c r="B217" s="125">
        <v>2</v>
      </c>
      <c r="C217" s="125">
        <v>8</v>
      </c>
      <c r="D217" s="125">
        <v>26</v>
      </c>
      <c r="E217" s="125" t="s">
        <v>1272</v>
      </c>
      <c r="F217" s="392" t="s">
        <v>1313</v>
      </c>
      <c r="G217" s="392" t="s">
        <v>1274</v>
      </c>
      <c r="H217" s="125" t="s">
        <v>1314</v>
      </c>
      <c r="I217" s="392" t="s">
        <v>1276</v>
      </c>
      <c r="K217" s="129">
        <v>79</v>
      </c>
      <c r="M217" s="397">
        <f t="shared" ca="1" si="470"/>
        <v>3</v>
      </c>
      <c r="N217" s="397" t="str">
        <f t="shared" ca="1" si="471"/>
        <v>1|8|10,2|1004|2</v>
      </c>
      <c r="O217" s="397">
        <f t="shared" ca="1" si="472"/>
        <v>5</v>
      </c>
      <c r="P217" s="397" t="str">
        <f t="shared" ca="1" si="473"/>
        <v>1|8|10,2|1004|2</v>
      </c>
      <c r="Q217" s="397">
        <f t="shared" ca="1" si="474"/>
        <v>7</v>
      </c>
      <c r="R217" s="397" t="str">
        <f t="shared" ca="1" si="475"/>
        <v>1|8|10,2|1004|2</v>
      </c>
      <c r="S217" s="397">
        <f t="shared" ca="1" si="476"/>
        <v>10</v>
      </c>
      <c r="T217" s="397" t="str">
        <f t="shared" ca="1" si="477"/>
        <v>1|8|10,2|1004|2</v>
      </c>
      <c r="U217" s="397">
        <f t="shared" ca="1" si="478"/>
        <v>15</v>
      </c>
      <c r="V217" s="397" t="str">
        <f t="shared" ca="1" si="479"/>
        <v>1|8|10,2|1004|2</v>
      </c>
      <c r="W217" s="397">
        <f t="shared" ca="1" si="480"/>
        <v>20</v>
      </c>
      <c r="X217" s="397" t="str">
        <f t="shared" ca="1" si="481"/>
        <v>1|8|10,2|1004|2</v>
      </c>
      <c r="Y217" s="397">
        <f t="shared" ca="1" si="482"/>
        <v>25</v>
      </c>
      <c r="Z217" s="397" t="str">
        <f t="shared" ca="1" si="483"/>
        <v>1|8|10,2|1004|2</v>
      </c>
      <c r="AA217" s="397">
        <f t="shared" ca="1" si="484"/>
        <v>30</v>
      </c>
      <c r="AB217" s="397" t="str">
        <f t="shared" ca="1" si="485"/>
        <v>1|8|10,2|1004|2</v>
      </c>
      <c r="AC217" s="397">
        <f t="shared" ca="1" si="486"/>
        <v>35</v>
      </c>
      <c r="AD217" s="397" t="str">
        <f t="shared" ca="1" si="487"/>
        <v>1|8|10,2|1004|2</v>
      </c>
      <c r="AE217" s="397">
        <f t="shared" ca="1" si="488"/>
        <v>40</v>
      </c>
      <c r="AF217" s="397" t="str">
        <f t="shared" ca="1" si="489"/>
        <v>1|8|10,2|1004|2</v>
      </c>
      <c r="AG217" s="397">
        <f t="shared" ca="1" si="490"/>
        <v>45</v>
      </c>
      <c r="AH217" s="397" t="str">
        <f t="shared" ca="1" si="491"/>
        <v>1|8|10,2|1004|2</v>
      </c>
      <c r="AI217" s="397">
        <f t="shared" ca="1" si="492"/>
        <v>50</v>
      </c>
      <c r="AJ217" s="397" t="str">
        <f t="shared" ca="1" si="493"/>
        <v>1|8|10,2|1004|2</v>
      </c>
      <c r="AK217" s="397">
        <f t="shared" ca="1" si="494"/>
        <v>55</v>
      </c>
      <c r="AL217" s="397" t="str">
        <f t="shared" ca="1" si="495"/>
        <v>1|8|10,2|1004|2</v>
      </c>
      <c r="AM217" s="397">
        <f t="shared" ca="1" si="496"/>
        <v>60</v>
      </c>
      <c r="AN217" s="397" t="str">
        <f t="shared" ca="1" si="497"/>
        <v>1|8|10,2|1004|2</v>
      </c>
      <c r="AO217" s="397">
        <f t="shared" ca="1" si="498"/>
        <v>65</v>
      </c>
      <c r="AP217" s="397" t="str">
        <f t="shared" ca="1" si="499"/>
        <v>1|8|10,2|1004|2</v>
      </c>
      <c r="AQ217" s="397">
        <f t="shared" ca="1" si="500"/>
        <v>70</v>
      </c>
      <c r="AR217" s="397" t="str">
        <f t="shared" ca="1" si="501"/>
        <v>1|8|10,2|1004|2</v>
      </c>
      <c r="AS217" s="397">
        <f t="shared" ca="1" si="502"/>
        <v>75</v>
      </c>
      <c r="AT217" s="397" t="str">
        <f t="shared" ca="1" si="503"/>
        <v>1|8|10,2|1004|2</v>
      </c>
      <c r="AU217" s="397">
        <f t="shared" ca="1" si="504"/>
        <v>80</v>
      </c>
      <c r="AV217" s="397" t="str">
        <f t="shared" ca="1" si="505"/>
        <v>1|8|10,2|1004|2</v>
      </c>
      <c r="AW217" s="397">
        <f t="shared" ca="1" si="506"/>
        <v>85</v>
      </c>
      <c r="AX217" s="397" t="str">
        <f t="shared" ca="1" si="507"/>
        <v>1|8|10,2|1004|2</v>
      </c>
      <c r="AY217" s="397">
        <f t="shared" ca="1" si="508"/>
        <v>90</v>
      </c>
      <c r="AZ217" s="397" t="str">
        <f t="shared" ca="1" si="509"/>
        <v>1|8|10,2|1004|2</v>
      </c>
      <c r="BA217" s="397">
        <f t="shared" ca="1" si="510"/>
        <v>95</v>
      </c>
      <c r="BB217" s="397" t="str">
        <f t="shared" ca="1" si="511"/>
        <v>1|8|10,2|1004|2</v>
      </c>
      <c r="BC217" s="397">
        <f t="shared" ca="1" si="512"/>
        <v>100</v>
      </c>
      <c r="BD217" s="397" t="str">
        <f t="shared" ca="1" si="513"/>
        <v>1|8|10,2|1004|2</v>
      </c>
      <c r="BE217" s="397">
        <f t="shared" ca="1" si="514"/>
        <v>0</v>
      </c>
      <c r="BF217" s="397">
        <f t="shared" ca="1" si="515"/>
        <v>0</v>
      </c>
      <c r="BG217" s="397">
        <f t="shared" ca="1" si="516"/>
        <v>0</v>
      </c>
      <c r="BH217" s="397">
        <f t="shared" ca="1" si="517"/>
        <v>0</v>
      </c>
      <c r="BI217" s="397">
        <f t="shared" ca="1" si="518"/>
        <v>0</v>
      </c>
      <c r="BJ217" s="397">
        <f t="shared" ca="1" si="519"/>
        <v>0</v>
      </c>
      <c r="BK217" s="397">
        <f t="shared" ca="1" si="520"/>
        <v>0</v>
      </c>
      <c r="BL217" s="397">
        <f t="shared" ca="1" si="521"/>
        <v>0</v>
      </c>
      <c r="BM217" s="397">
        <f t="shared" ca="1" si="522"/>
        <v>0</v>
      </c>
      <c r="BN217" s="397">
        <f t="shared" ca="1" si="523"/>
        <v>0</v>
      </c>
      <c r="BO217" s="397">
        <f t="shared" ca="1" si="524"/>
        <v>0</v>
      </c>
      <c r="BP217" s="397">
        <f t="shared" ca="1" si="525"/>
        <v>0</v>
      </c>
      <c r="BQ217" s="397">
        <f t="shared" ca="1" si="526"/>
        <v>0</v>
      </c>
      <c r="BR217" s="397">
        <f t="shared" ca="1" si="527"/>
        <v>0</v>
      </c>
      <c r="BS217" s="397">
        <f t="shared" ca="1" si="528"/>
        <v>0</v>
      </c>
      <c r="BT217" s="397">
        <f t="shared" ca="1" si="529"/>
        <v>0</v>
      </c>
      <c r="BU217" s="397">
        <f t="shared" ca="1" si="530"/>
        <v>0</v>
      </c>
      <c r="BV217" s="397">
        <f t="shared" ca="1" si="531"/>
        <v>0</v>
      </c>
      <c r="BW217" s="397">
        <f t="shared" ca="1" si="532"/>
        <v>0</v>
      </c>
      <c r="BX217" s="397">
        <f t="shared" ca="1" si="533"/>
        <v>0</v>
      </c>
      <c r="BY217" s="397">
        <f t="shared" ca="1" si="534"/>
        <v>0</v>
      </c>
      <c r="BZ217" s="397">
        <f t="shared" ca="1" si="535"/>
        <v>0</v>
      </c>
      <c r="CA217" s="397">
        <f t="shared" ca="1" si="536"/>
        <v>0</v>
      </c>
      <c r="CB217" s="397">
        <f t="shared" ca="1" si="537"/>
        <v>0</v>
      </c>
      <c r="CC217" s="397">
        <f t="shared" ca="1" si="538"/>
        <v>0</v>
      </c>
      <c r="CD217" s="397">
        <f t="shared" ca="1" si="539"/>
        <v>0</v>
      </c>
      <c r="CE217" s="397">
        <f t="shared" ca="1" si="540"/>
        <v>0</v>
      </c>
      <c r="CF217" s="397">
        <f t="shared" ca="1" si="541"/>
        <v>0</v>
      </c>
      <c r="CG217" s="397">
        <f t="shared" ca="1" si="542"/>
        <v>0</v>
      </c>
      <c r="CH217" s="397">
        <f t="shared" ca="1" si="543"/>
        <v>0</v>
      </c>
      <c r="CI217" s="397">
        <f t="shared" ca="1" si="544"/>
        <v>0</v>
      </c>
      <c r="CJ217" s="397">
        <f t="shared" ca="1" si="545"/>
        <v>0</v>
      </c>
      <c r="CK217" s="397">
        <f t="shared" ca="1" si="546"/>
        <v>0</v>
      </c>
      <c r="CL217" s="397">
        <f t="shared" ca="1" si="547"/>
        <v>0</v>
      </c>
      <c r="CM217" s="397">
        <f t="shared" ca="1" si="548"/>
        <v>0</v>
      </c>
      <c r="CN217" s="397">
        <f t="shared" ca="1" si="549"/>
        <v>0</v>
      </c>
      <c r="CO217" s="397">
        <f t="shared" ca="1" si="550"/>
        <v>0</v>
      </c>
      <c r="CP217" s="397">
        <f t="shared" ca="1" si="551"/>
        <v>0</v>
      </c>
      <c r="CQ217" s="397">
        <f t="shared" ca="1" si="552"/>
        <v>0</v>
      </c>
      <c r="CR217" s="397">
        <f t="shared" ca="1" si="553"/>
        <v>0</v>
      </c>
      <c r="CS217" s="397">
        <f t="shared" ca="1" si="554"/>
        <v>0</v>
      </c>
      <c r="CT217" s="397">
        <f t="shared" ca="1" si="555"/>
        <v>0</v>
      </c>
      <c r="CU217" s="397">
        <f t="shared" ca="1" si="556"/>
        <v>0</v>
      </c>
      <c r="CV217" s="397">
        <f t="shared" ca="1" si="557"/>
        <v>0</v>
      </c>
      <c r="CW217" s="397">
        <f t="shared" ca="1" si="558"/>
        <v>0</v>
      </c>
      <c r="CX217" s="397">
        <f t="shared" ca="1" si="559"/>
        <v>0</v>
      </c>
      <c r="CY217" s="397">
        <f t="shared" ca="1" si="560"/>
        <v>0</v>
      </c>
      <c r="CZ217" s="397">
        <f t="shared" ca="1" si="561"/>
        <v>0</v>
      </c>
      <c r="DA217" s="397">
        <f t="shared" ca="1" si="562"/>
        <v>0</v>
      </c>
      <c r="DB217" s="397">
        <f t="shared" ca="1" si="563"/>
        <v>0</v>
      </c>
      <c r="DC217" s="397">
        <f t="shared" ca="1" si="564"/>
        <v>0</v>
      </c>
      <c r="DD217" s="397">
        <f t="shared" ca="1" si="565"/>
        <v>0</v>
      </c>
      <c r="DE217" s="397">
        <f t="shared" ca="1" si="566"/>
        <v>0</v>
      </c>
      <c r="DF217" s="397">
        <f t="shared" ca="1" si="567"/>
        <v>0</v>
      </c>
      <c r="DG217" s="397">
        <f t="shared" ca="1" si="568"/>
        <v>0</v>
      </c>
      <c r="DH217" s="397">
        <f t="shared" ca="1" si="569"/>
        <v>0</v>
      </c>
      <c r="DJ217" s="125" t="str">
        <f t="shared" ref="DJ217:DK217" si="586">DJ215</f>
        <v>PI</v>
      </c>
      <c r="DK217" s="125" t="str">
        <f t="shared" si="586"/>
        <v>PR</v>
      </c>
      <c r="DL217" s="393" t="s">
        <v>1554</v>
      </c>
      <c r="DN217" s="84" t="s">
        <v>848</v>
      </c>
      <c r="DR217" s="40" t="s">
        <v>1544</v>
      </c>
      <c r="DS217" s="11">
        <f t="shared" si="465"/>
        <v>1</v>
      </c>
      <c r="DT217" s="11">
        <f t="shared" si="466"/>
        <v>8</v>
      </c>
      <c r="DU217" s="41">
        <v>1</v>
      </c>
      <c r="DV217" s="40" t="s">
        <v>412</v>
      </c>
      <c r="DW217" s="11">
        <f t="shared" si="467"/>
        <v>2</v>
      </c>
      <c r="DX217" s="11">
        <f t="shared" si="468"/>
        <v>1001</v>
      </c>
      <c r="DY217" s="41">
        <v>2</v>
      </c>
    </row>
    <row r="218" spans="1:129" x14ac:dyDescent="0.35">
      <c r="A218" s="125">
        <v>215</v>
      </c>
      <c r="B218" s="125">
        <v>2</v>
      </c>
      <c r="C218" s="125">
        <v>8</v>
      </c>
      <c r="D218" s="125">
        <v>26</v>
      </c>
      <c r="E218" s="125" t="s">
        <v>1272</v>
      </c>
      <c r="F218" s="392" t="s">
        <v>1315</v>
      </c>
      <c r="G218" s="392" t="s">
        <v>1274</v>
      </c>
      <c r="H218" s="125" t="s">
        <v>1316</v>
      </c>
      <c r="I218" s="392" t="s">
        <v>1276</v>
      </c>
      <c r="K218" s="129">
        <v>80</v>
      </c>
      <c r="M218" s="397">
        <f t="shared" ca="1" si="470"/>
        <v>3</v>
      </c>
      <c r="N218" s="397" t="str">
        <f t="shared" ca="1" si="471"/>
        <v>1|8|10,2|1002|2</v>
      </c>
      <c r="O218" s="397">
        <f t="shared" ca="1" si="472"/>
        <v>5</v>
      </c>
      <c r="P218" s="397" t="str">
        <f t="shared" ca="1" si="473"/>
        <v>1|8|10,2|1002|2</v>
      </c>
      <c r="Q218" s="397">
        <f t="shared" ca="1" si="474"/>
        <v>7</v>
      </c>
      <c r="R218" s="397" t="str">
        <f t="shared" ca="1" si="475"/>
        <v>1|8|10,2|1002|2</v>
      </c>
      <c r="S218" s="397">
        <f t="shared" ca="1" si="476"/>
        <v>10</v>
      </c>
      <c r="T218" s="397" t="str">
        <f t="shared" ca="1" si="477"/>
        <v>1|8|10,2|1002|2</v>
      </c>
      <c r="U218" s="397">
        <f t="shared" ca="1" si="478"/>
        <v>15</v>
      </c>
      <c r="V218" s="397" t="str">
        <f t="shared" ca="1" si="479"/>
        <v>1|8|10,2|1002|2</v>
      </c>
      <c r="W218" s="397">
        <f t="shared" ca="1" si="480"/>
        <v>20</v>
      </c>
      <c r="X218" s="397" t="str">
        <f t="shared" ca="1" si="481"/>
        <v>1|8|10,2|1002|2</v>
      </c>
      <c r="Y218" s="397">
        <f t="shared" ca="1" si="482"/>
        <v>25</v>
      </c>
      <c r="Z218" s="397" t="str">
        <f t="shared" ca="1" si="483"/>
        <v>1|8|10,2|1002|2</v>
      </c>
      <c r="AA218" s="397">
        <f t="shared" ca="1" si="484"/>
        <v>30</v>
      </c>
      <c r="AB218" s="397" t="str">
        <f t="shared" ca="1" si="485"/>
        <v>1|8|10,2|1002|2</v>
      </c>
      <c r="AC218" s="397">
        <f t="shared" ca="1" si="486"/>
        <v>35</v>
      </c>
      <c r="AD218" s="397" t="str">
        <f t="shared" ca="1" si="487"/>
        <v>1|8|10,2|1002|2</v>
      </c>
      <c r="AE218" s="397">
        <f t="shared" ca="1" si="488"/>
        <v>40</v>
      </c>
      <c r="AF218" s="397" t="str">
        <f t="shared" ca="1" si="489"/>
        <v>1|8|10,2|1002|2</v>
      </c>
      <c r="AG218" s="397">
        <f t="shared" ca="1" si="490"/>
        <v>45</v>
      </c>
      <c r="AH218" s="397" t="str">
        <f t="shared" ca="1" si="491"/>
        <v>1|8|10,2|1002|2</v>
      </c>
      <c r="AI218" s="397">
        <f t="shared" ca="1" si="492"/>
        <v>50</v>
      </c>
      <c r="AJ218" s="397" t="str">
        <f t="shared" ca="1" si="493"/>
        <v>1|8|10,2|1002|2</v>
      </c>
      <c r="AK218" s="397">
        <f t="shared" ca="1" si="494"/>
        <v>55</v>
      </c>
      <c r="AL218" s="397" t="str">
        <f t="shared" ca="1" si="495"/>
        <v>1|8|10,2|1002|2</v>
      </c>
      <c r="AM218" s="397">
        <f t="shared" ca="1" si="496"/>
        <v>60</v>
      </c>
      <c r="AN218" s="397" t="str">
        <f t="shared" ca="1" si="497"/>
        <v>1|8|10,2|1002|2</v>
      </c>
      <c r="AO218" s="397">
        <f t="shared" ca="1" si="498"/>
        <v>65</v>
      </c>
      <c r="AP218" s="397" t="str">
        <f t="shared" ca="1" si="499"/>
        <v>1|8|10,2|1002|2</v>
      </c>
      <c r="AQ218" s="397">
        <f t="shared" ca="1" si="500"/>
        <v>70</v>
      </c>
      <c r="AR218" s="397" t="str">
        <f t="shared" ca="1" si="501"/>
        <v>1|8|10,2|1002|2</v>
      </c>
      <c r="AS218" s="397">
        <f t="shared" ca="1" si="502"/>
        <v>75</v>
      </c>
      <c r="AT218" s="397" t="str">
        <f t="shared" ca="1" si="503"/>
        <v>1|8|10,2|1002|2</v>
      </c>
      <c r="AU218" s="397">
        <f t="shared" ca="1" si="504"/>
        <v>80</v>
      </c>
      <c r="AV218" s="397" t="str">
        <f t="shared" ca="1" si="505"/>
        <v>1|8|10,2|1002|2</v>
      </c>
      <c r="AW218" s="397">
        <f t="shared" ca="1" si="506"/>
        <v>85</v>
      </c>
      <c r="AX218" s="397" t="str">
        <f t="shared" ca="1" si="507"/>
        <v>1|8|10,2|1002|2</v>
      </c>
      <c r="AY218" s="397">
        <f t="shared" ca="1" si="508"/>
        <v>90</v>
      </c>
      <c r="AZ218" s="397" t="str">
        <f t="shared" ca="1" si="509"/>
        <v>1|8|10,2|1002|2</v>
      </c>
      <c r="BA218" s="397">
        <f t="shared" ca="1" si="510"/>
        <v>95</v>
      </c>
      <c r="BB218" s="397" t="str">
        <f t="shared" ca="1" si="511"/>
        <v>1|8|10,2|1002|2</v>
      </c>
      <c r="BC218" s="397">
        <f t="shared" ca="1" si="512"/>
        <v>100</v>
      </c>
      <c r="BD218" s="397" t="str">
        <f t="shared" ca="1" si="513"/>
        <v>1|8|10,2|1002|2</v>
      </c>
      <c r="BE218" s="397">
        <f t="shared" ca="1" si="514"/>
        <v>0</v>
      </c>
      <c r="BF218" s="397">
        <f t="shared" ca="1" si="515"/>
        <v>0</v>
      </c>
      <c r="BG218" s="397">
        <f t="shared" ca="1" si="516"/>
        <v>0</v>
      </c>
      <c r="BH218" s="397">
        <f t="shared" ca="1" si="517"/>
        <v>0</v>
      </c>
      <c r="BI218" s="397">
        <f t="shared" ca="1" si="518"/>
        <v>0</v>
      </c>
      <c r="BJ218" s="397">
        <f t="shared" ca="1" si="519"/>
        <v>0</v>
      </c>
      <c r="BK218" s="397">
        <f t="shared" ca="1" si="520"/>
        <v>0</v>
      </c>
      <c r="BL218" s="397">
        <f t="shared" ca="1" si="521"/>
        <v>0</v>
      </c>
      <c r="BM218" s="397">
        <f t="shared" ca="1" si="522"/>
        <v>0</v>
      </c>
      <c r="BN218" s="397">
        <f t="shared" ca="1" si="523"/>
        <v>0</v>
      </c>
      <c r="BO218" s="397">
        <f t="shared" ca="1" si="524"/>
        <v>0</v>
      </c>
      <c r="BP218" s="397">
        <f t="shared" ca="1" si="525"/>
        <v>0</v>
      </c>
      <c r="BQ218" s="397">
        <f t="shared" ca="1" si="526"/>
        <v>0</v>
      </c>
      <c r="BR218" s="397">
        <f t="shared" ca="1" si="527"/>
        <v>0</v>
      </c>
      <c r="BS218" s="397">
        <f t="shared" ca="1" si="528"/>
        <v>0</v>
      </c>
      <c r="BT218" s="397">
        <f t="shared" ca="1" si="529"/>
        <v>0</v>
      </c>
      <c r="BU218" s="397">
        <f t="shared" ca="1" si="530"/>
        <v>0</v>
      </c>
      <c r="BV218" s="397">
        <f t="shared" ca="1" si="531"/>
        <v>0</v>
      </c>
      <c r="BW218" s="397">
        <f t="shared" ca="1" si="532"/>
        <v>0</v>
      </c>
      <c r="BX218" s="397">
        <f t="shared" ca="1" si="533"/>
        <v>0</v>
      </c>
      <c r="BY218" s="397">
        <f t="shared" ca="1" si="534"/>
        <v>0</v>
      </c>
      <c r="BZ218" s="397">
        <f t="shared" ca="1" si="535"/>
        <v>0</v>
      </c>
      <c r="CA218" s="397">
        <f t="shared" ca="1" si="536"/>
        <v>0</v>
      </c>
      <c r="CB218" s="397">
        <f t="shared" ca="1" si="537"/>
        <v>0</v>
      </c>
      <c r="CC218" s="397">
        <f t="shared" ca="1" si="538"/>
        <v>0</v>
      </c>
      <c r="CD218" s="397">
        <f t="shared" ca="1" si="539"/>
        <v>0</v>
      </c>
      <c r="CE218" s="397">
        <f t="shared" ca="1" si="540"/>
        <v>0</v>
      </c>
      <c r="CF218" s="397">
        <f t="shared" ca="1" si="541"/>
        <v>0</v>
      </c>
      <c r="CG218" s="397">
        <f t="shared" ca="1" si="542"/>
        <v>0</v>
      </c>
      <c r="CH218" s="397">
        <f t="shared" ca="1" si="543"/>
        <v>0</v>
      </c>
      <c r="CI218" s="397">
        <f t="shared" ca="1" si="544"/>
        <v>0</v>
      </c>
      <c r="CJ218" s="397">
        <f t="shared" ca="1" si="545"/>
        <v>0</v>
      </c>
      <c r="CK218" s="397">
        <f t="shared" ca="1" si="546"/>
        <v>0</v>
      </c>
      <c r="CL218" s="397">
        <f t="shared" ca="1" si="547"/>
        <v>0</v>
      </c>
      <c r="CM218" s="397">
        <f t="shared" ca="1" si="548"/>
        <v>0</v>
      </c>
      <c r="CN218" s="397">
        <f t="shared" ca="1" si="549"/>
        <v>0</v>
      </c>
      <c r="CO218" s="397">
        <f t="shared" ca="1" si="550"/>
        <v>0</v>
      </c>
      <c r="CP218" s="397">
        <f t="shared" ca="1" si="551"/>
        <v>0</v>
      </c>
      <c r="CQ218" s="397">
        <f t="shared" ca="1" si="552"/>
        <v>0</v>
      </c>
      <c r="CR218" s="397">
        <f t="shared" ca="1" si="553"/>
        <v>0</v>
      </c>
      <c r="CS218" s="397">
        <f t="shared" ca="1" si="554"/>
        <v>0</v>
      </c>
      <c r="CT218" s="397">
        <f t="shared" ca="1" si="555"/>
        <v>0</v>
      </c>
      <c r="CU218" s="397">
        <f t="shared" ca="1" si="556"/>
        <v>0</v>
      </c>
      <c r="CV218" s="397">
        <f t="shared" ca="1" si="557"/>
        <v>0</v>
      </c>
      <c r="CW218" s="397">
        <f t="shared" ca="1" si="558"/>
        <v>0</v>
      </c>
      <c r="CX218" s="397">
        <f t="shared" ca="1" si="559"/>
        <v>0</v>
      </c>
      <c r="CY218" s="397">
        <f t="shared" ca="1" si="560"/>
        <v>0</v>
      </c>
      <c r="CZ218" s="397">
        <f t="shared" ca="1" si="561"/>
        <v>0</v>
      </c>
      <c r="DA218" s="397">
        <f t="shared" ca="1" si="562"/>
        <v>0</v>
      </c>
      <c r="DB218" s="397">
        <f t="shared" ca="1" si="563"/>
        <v>0</v>
      </c>
      <c r="DC218" s="397">
        <f t="shared" ca="1" si="564"/>
        <v>0</v>
      </c>
      <c r="DD218" s="397">
        <f t="shared" ca="1" si="565"/>
        <v>0</v>
      </c>
      <c r="DE218" s="397">
        <f t="shared" ca="1" si="566"/>
        <v>0</v>
      </c>
      <c r="DF218" s="397">
        <f t="shared" ca="1" si="567"/>
        <v>0</v>
      </c>
      <c r="DG218" s="397">
        <f t="shared" ca="1" si="568"/>
        <v>0</v>
      </c>
      <c r="DH218" s="397">
        <f t="shared" ca="1" si="569"/>
        <v>0</v>
      </c>
      <c r="DJ218" s="125" t="str">
        <f t="shared" ref="DJ218:DK218" si="587">DJ216</f>
        <v>OX</v>
      </c>
      <c r="DK218" s="125" t="str">
        <f t="shared" si="587"/>
        <v>PG</v>
      </c>
      <c r="DL218" s="393" t="s">
        <v>1554</v>
      </c>
      <c r="DN218" s="84" t="s">
        <v>848</v>
      </c>
      <c r="DR218" s="40" t="s">
        <v>1545</v>
      </c>
      <c r="DS218" s="11">
        <f t="shared" si="465"/>
        <v>1</v>
      </c>
      <c r="DT218" s="11">
        <f t="shared" si="466"/>
        <v>8</v>
      </c>
      <c r="DU218" s="41">
        <v>1</v>
      </c>
      <c r="DV218" s="40" t="s">
        <v>412</v>
      </c>
      <c r="DW218" s="11">
        <f t="shared" si="467"/>
        <v>2</v>
      </c>
      <c r="DX218" s="11">
        <f t="shared" si="468"/>
        <v>1001</v>
      </c>
      <c r="DY218" s="41">
        <v>2</v>
      </c>
    </row>
    <row r="219" spans="1:129" x14ac:dyDescent="0.35">
      <c r="A219" s="125">
        <v>216</v>
      </c>
      <c r="B219" s="125">
        <v>2</v>
      </c>
      <c r="C219" s="125">
        <v>8</v>
      </c>
      <c r="D219" s="125">
        <v>26</v>
      </c>
      <c r="E219" s="125" t="s">
        <v>1272</v>
      </c>
      <c r="F219" s="392" t="s">
        <v>1317</v>
      </c>
      <c r="G219" s="392" t="s">
        <v>1274</v>
      </c>
      <c r="H219" s="125" t="s">
        <v>1318</v>
      </c>
      <c r="I219" s="392" t="s">
        <v>1276</v>
      </c>
      <c r="K219" s="129">
        <v>81</v>
      </c>
      <c r="M219" s="397">
        <f t="shared" ca="1" si="470"/>
        <v>3</v>
      </c>
      <c r="N219" s="397" t="str">
        <f t="shared" ca="1" si="471"/>
        <v>1|8|10,2|1004|2</v>
      </c>
      <c r="O219" s="397">
        <f t="shared" ca="1" si="472"/>
        <v>5</v>
      </c>
      <c r="P219" s="397" t="str">
        <f t="shared" ca="1" si="473"/>
        <v>1|8|10,2|1004|2</v>
      </c>
      <c r="Q219" s="397">
        <f t="shared" ca="1" si="474"/>
        <v>7</v>
      </c>
      <c r="R219" s="397" t="str">
        <f t="shared" ca="1" si="475"/>
        <v>1|8|10,2|1004|2</v>
      </c>
      <c r="S219" s="397">
        <f t="shared" ca="1" si="476"/>
        <v>10</v>
      </c>
      <c r="T219" s="397" t="str">
        <f t="shared" ca="1" si="477"/>
        <v>1|8|10,2|1004|2</v>
      </c>
      <c r="U219" s="397">
        <f t="shared" ca="1" si="478"/>
        <v>15</v>
      </c>
      <c r="V219" s="397" t="str">
        <f t="shared" ca="1" si="479"/>
        <v>1|8|10,2|1004|2</v>
      </c>
      <c r="W219" s="397">
        <f t="shared" ca="1" si="480"/>
        <v>20</v>
      </c>
      <c r="X219" s="397" t="str">
        <f t="shared" ca="1" si="481"/>
        <v>1|8|10,2|1004|2</v>
      </c>
      <c r="Y219" s="397">
        <f t="shared" ca="1" si="482"/>
        <v>25</v>
      </c>
      <c r="Z219" s="397" t="str">
        <f t="shared" ca="1" si="483"/>
        <v>1|8|10,2|1004|2</v>
      </c>
      <c r="AA219" s="397">
        <f t="shared" ca="1" si="484"/>
        <v>30</v>
      </c>
      <c r="AB219" s="397" t="str">
        <f t="shared" ca="1" si="485"/>
        <v>1|8|10,2|1004|2</v>
      </c>
      <c r="AC219" s="397">
        <f t="shared" ca="1" si="486"/>
        <v>35</v>
      </c>
      <c r="AD219" s="397" t="str">
        <f t="shared" ca="1" si="487"/>
        <v>1|8|10,2|1004|2</v>
      </c>
      <c r="AE219" s="397">
        <f t="shared" ca="1" si="488"/>
        <v>40</v>
      </c>
      <c r="AF219" s="397" t="str">
        <f t="shared" ca="1" si="489"/>
        <v>1|8|10,2|1004|2</v>
      </c>
      <c r="AG219" s="397">
        <f t="shared" ca="1" si="490"/>
        <v>45</v>
      </c>
      <c r="AH219" s="397" t="str">
        <f t="shared" ca="1" si="491"/>
        <v>1|8|10,2|1004|2</v>
      </c>
      <c r="AI219" s="397">
        <f t="shared" ca="1" si="492"/>
        <v>50</v>
      </c>
      <c r="AJ219" s="397" t="str">
        <f t="shared" ca="1" si="493"/>
        <v>1|8|10,2|1004|2</v>
      </c>
      <c r="AK219" s="397">
        <f t="shared" ca="1" si="494"/>
        <v>55</v>
      </c>
      <c r="AL219" s="397" t="str">
        <f t="shared" ca="1" si="495"/>
        <v>1|8|10,2|1004|2</v>
      </c>
      <c r="AM219" s="397">
        <f t="shared" ca="1" si="496"/>
        <v>60</v>
      </c>
      <c r="AN219" s="397" t="str">
        <f t="shared" ca="1" si="497"/>
        <v>1|8|10,2|1004|2</v>
      </c>
      <c r="AO219" s="397">
        <f t="shared" ca="1" si="498"/>
        <v>65</v>
      </c>
      <c r="AP219" s="397" t="str">
        <f t="shared" ca="1" si="499"/>
        <v>1|8|10,2|1004|2</v>
      </c>
      <c r="AQ219" s="397">
        <f t="shared" ca="1" si="500"/>
        <v>70</v>
      </c>
      <c r="AR219" s="397" t="str">
        <f t="shared" ca="1" si="501"/>
        <v>1|8|10,2|1004|2</v>
      </c>
      <c r="AS219" s="397">
        <f t="shared" ca="1" si="502"/>
        <v>75</v>
      </c>
      <c r="AT219" s="397" t="str">
        <f t="shared" ca="1" si="503"/>
        <v>1|8|10,2|1004|2</v>
      </c>
      <c r="AU219" s="397">
        <f t="shared" ca="1" si="504"/>
        <v>80</v>
      </c>
      <c r="AV219" s="397" t="str">
        <f t="shared" ca="1" si="505"/>
        <v>1|8|10,2|1004|2</v>
      </c>
      <c r="AW219" s="397">
        <f t="shared" ca="1" si="506"/>
        <v>85</v>
      </c>
      <c r="AX219" s="397" t="str">
        <f t="shared" ca="1" si="507"/>
        <v>1|8|10,2|1004|2</v>
      </c>
      <c r="AY219" s="397">
        <f t="shared" ca="1" si="508"/>
        <v>90</v>
      </c>
      <c r="AZ219" s="397" t="str">
        <f t="shared" ca="1" si="509"/>
        <v>1|8|10,2|1004|2</v>
      </c>
      <c r="BA219" s="397">
        <f t="shared" ca="1" si="510"/>
        <v>95</v>
      </c>
      <c r="BB219" s="397" t="str">
        <f t="shared" ca="1" si="511"/>
        <v>1|8|10,2|1004|2</v>
      </c>
      <c r="BC219" s="397">
        <f t="shared" ca="1" si="512"/>
        <v>100</v>
      </c>
      <c r="BD219" s="397" t="str">
        <f t="shared" ca="1" si="513"/>
        <v>1|8|10,2|1004|2</v>
      </c>
      <c r="BE219" s="397">
        <f t="shared" ca="1" si="514"/>
        <v>0</v>
      </c>
      <c r="BF219" s="397">
        <f t="shared" ca="1" si="515"/>
        <v>0</v>
      </c>
      <c r="BG219" s="397">
        <f t="shared" ca="1" si="516"/>
        <v>0</v>
      </c>
      <c r="BH219" s="397">
        <f t="shared" ca="1" si="517"/>
        <v>0</v>
      </c>
      <c r="BI219" s="397">
        <f t="shared" ca="1" si="518"/>
        <v>0</v>
      </c>
      <c r="BJ219" s="397">
        <f t="shared" ca="1" si="519"/>
        <v>0</v>
      </c>
      <c r="BK219" s="397">
        <f t="shared" ca="1" si="520"/>
        <v>0</v>
      </c>
      <c r="BL219" s="397">
        <f t="shared" ca="1" si="521"/>
        <v>0</v>
      </c>
      <c r="BM219" s="397">
        <f t="shared" ca="1" si="522"/>
        <v>0</v>
      </c>
      <c r="BN219" s="397">
        <f t="shared" ca="1" si="523"/>
        <v>0</v>
      </c>
      <c r="BO219" s="397">
        <f t="shared" ca="1" si="524"/>
        <v>0</v>
      </c>
      <c r="BP219" s="397">
        <f t="shared" ca="1" si="525"/>
        <v>0</v>
      </c>
      <c r="BQ219" s="397">
        <f t="shared" ca="1" si="526"/>
        <v>0</v>
      </c>
      <c r="BR219" s="397">
        <f t="shared" ca="1" si="527"/>
        <v>0</v>
      </c>
      <c r="BS219" s="397">
        <f t="shared" ca="1" si="528"/>
        <v>0</v>
      </c>
      <c r="BT219" s="397">
        <f t="shared" ca="1" si="529"/>
        <v>0</v>
      </c>
      <c r="BU219" s="397">
        <f t="shared" ca="1" si="530"/>
        <v>0</v>
      </c>
      <c r="BV219" s="397">
        <f t="shared" ca="1" si="531"/>
        <v>0</v>
      </c>
      <c r="BW219" s="397">
        <f t="shared" ca="1" si="532"/>
        <v>0</v>
      </c>
      <c r="BX219" s="397">
        <f t="shared" ca="1" si="533"/>
        <v>0</v>
      </c>
      <c r="BY219" s="397">
        <f t="shared" ca="1" si="534"/>
        <v>0</v>
      </c>
      <c r="BZ219" s="397">
        <f t="shared" ca="1" si="535"/>
        <v>0</v>
      </c>
      <c r="CA219" s="397">
        <f t="shared" ca="1" si="536"/>
        <v>0</v>
      </c>
      <c r="CB219" s="397">
        <f t="shared" ca="1" si="537"/>
        <v>0</v>
      </c>
      <c r="CC219" s="397">
        <f t="shared" ca="1" si="538"/>
        <v>0</v>
      </c>
      <c r="CD219" s="397">
        <f t="shared" ca="1" si="539"/>
        <v>0</v>
      </c>
      <c r="CE219" s="397">
        <f t="shared" ca="1" si="540"/>
        <v>0</v>
      </c>
      <c r="CF219" s="397">
        <f t="shared" ca="1" si="541"/>
        <v>0</v>
      </c>
      <c r="CG219" s="397">
        <f t="shared" ca="1" si="542"/>
        <v>0</v>
      </c>
      <c r="CH219" s="397">
        <f t="shared" ca="1" si="543"/>
        <v>0</v>
      </c>
      <c r="CI219" s="397">
        <f t="shared" ca="1" si="544"/>
        <v>0</v>
      </c>
      <c r="CJ219" s="397">
        <f t="shared" ca="1" si="545"/>
        <v>0</v>
      </c>
      <c r="CK219" s="397">
        <f t="shared" ca="1" si="546"/>
        <v>0</v>
      </c>
      <c r="CL219" s="397">
        <f t="shared" ca="1" si="547"/>
        <v>0</v>
      </c>
      <c r="CM219" s="397">
        <f t="shared" ca="1" si="548"/>
        <v>0</v>
      </c>
      <c r="CN219" s="397">
        <f t="shared" ca="1" si="549"/>
        <v>0</v>
      </c>
      <c r="CO219" s="397">
        <f t="shared" ca="1" si="550"/>
        <v>0</v>
      </c>
      <c r="CP219" s="397">
        <f t="shared" ca="1" si="551"/>
        <v>0</v>
      </c>
      <c r="CQ219" s="397">
        <f t="shared" ca="1" si="552"/>
        <v>0</v>
      </c>
      <c r="CR219" s="397">
        <f t="shared" ca="1" si="553"/>
        <v>0</v>
      </c>
      <c r="CS219" s="397">
        <f t="shared" ca="1" si="554"/>
        <v>0</v>
      </c>
      <c r="CT219" s="397">
        <f t="shared" ca="1" si="555"/>
        <v>0</v>
      </c>
      <c r="CU219" s="397">
        <f t="shared" ca="1" si="556"/>
        <v>0</v>
      </c>
      <c r="CV219" s="397">
        <f t="shared" ca="1" si="557"/>
        <v>0</v>
      </c>
      <c r="CW219" s="397">
        <f t="shared" ca="1" si="558"/>
        <v>0</v>
      </c>
      <c r="CX219" s="397">
        <f t="shared" ca="1" si="559"/>
        <v>0</v>
      </c>
      <c r="CY219" s="397">
        <f t="shared" ca="1" si="560"/>
        <v>0</v>
      </c>
      <c r="CZ219" s="397">
        <f t="shared" ca="1" si="561"/>
        <v>0</v>
      </c>
      <c r="DA219" s="397">
        <f t="shared" ca="1" si="562"/>
        <v>0</v>
      </c>
      <c r="DB219" s="397">
        <f t="shared" ca="1" si="563"/>
        <v>0</v>
      </c>
      <c r="DC219" s="397">
        <f t="shared" ca="1" si="564"/>
        <v>0</v>
      </c>
      <c r="DD219" s="397">
        <f t="shared" ca="1" si="565"/>
        <v>0</v>
      </c>
      <c r="DE219" s="397">
        <f t="shared" ca="1" si="566"/>
        <v>0</v>
      </c>
      <c r="DF219" s="397">
        <f t="shared" ca="1" si="567"/>
        <v>0</v>
      </c>
      <c r="DG219" s="397">
        <f t="shared" ca="1" si="568"/>
        <v>0</v>
      </c>
      <c r="DH219" s="397">
        <f t="shared" ca="1" si="569"/>
        <v>0</v>
      </c>
      <c r="DJ219" s="125" t="str">
        <f t="shared" ref="DJ219:DK219" si="588">DJ217</f>
        <v>PI</v>
      </c>
      <c r="DK219" s="125" t="str">
        <f t="shared" si="588"/>
        <v>PR</v>
      </c>
      <c r="DL219" s="393" t="s">
        <v>1554</v>
      </c>
      <c r="DN219" s="84" t="s">
        <v>848</v>
      </c>
      <c r="DR219" s="40" t="s">
        <v>1543</v>
      </c>
      <c r="DS219" s="11">
        <f t="shared" si="465"/>
        <v>1</v>
      </c>
      <c r="DT219" s="11">
        <f t="shared" si="466"/>
        <v>8</v>
      </c>
      <c r="DU219" s="41">
        <v>1</v>
      </c>
      <c r="DV219" s="40" t="s">
        <v>412</v>
      </c>
      <c r="DW219" s="11">
        <f t="shared" si="467"/>
        <v>2</v>
      </c>
      <c r="DX219" s="11">
        <f t="shared" si="468"/>
        <v>1001</v>
      </c>
      <c r="DY219" s="41">
        <v>2</v>
      </c>
    </row>
    <row r="220" spans="1:129" x14ac:dyDescent="0.35">
      <c r="A220" s="125">
        <v>217</v>
      </c>
      <c r="B220" s="125">
        <v>2</v>
      </c>
      <c r="C220" s="125">
        <v>8</v>
      </c>
      <c r="D220" s="125">
        <v>26</v>
      </c>
      <c r="E220" s="125" t="s">
        <v>1272</v>
      </c>
      <c r="F220" s="392" t="s">
        <v>1319</v>
      </c>
      <c r="G220" s="392" t="s">
        <v>1274</v>
      </c>
      <c r="H220" s="125" t="s">
        <v>1320</v>
      </c>
      <c r="I220" s="392" t="s">
        <v>1276</v>
      </c>
      <c r="K220" s="129">
        <v>82</v>
      </c>
      <c r="M220" s="397">
        <f t="shared" ca="1" si="470"/>
        <v>3</v>
      </c>
      <c r="N220" s="397" t="str">
        <f t="shared" ca="1" si="471"/>
        <v>1|8|10,2|1002|2</v>
      </c>
      <c r="O220" s="397">
        <f t="shared" ca="1" si="472"/>
        <v>5</v>
      </c>
      <c r="P220" s="397" t="str">
        <f t="shared" ca="1" si="473"/>
        <v>1|8|10,2|1002|2</v>
      </c>
      <c r="Q220" s="397">
        <f t="shared" ca="1" si="474"/>
        <v>7</v>
      </c>
      <c r="R220" s="397" t="str">
        <f t="shared" ca="1" si="475"/>
        <v>1|8|10,2|1002|2</v>
      </c>
      <c r="S220" s="397">
        <f t="shared" ca="1" si="476"/>
        <v>10</v>
      </c>
      <c r="T220" s="397" t="str">
        <f t="shared" ca="1" si="477"/>
        <v>1|8|10,2|1002|2</v>
      </c>
      <c r="U220" s="397">
        <f t="shared" ca="1" si="478"/>
        <v>15</v>
      </c>
      <c r="V220" s="397" t="str">
        <f t="shared" ca="1" si="479"/>
        <v>1|8|10,2|1002|2</v>
      </c>
      <c r="W220" s="397">
        <f t="shared" ca="1" si="480"/>
        <v>20</v>
      </c>
      <c r="X220" s="397" t="str">
        <f t="shared" ca="1" si="481"/>
        <v>1|8|10,2|1002|2</v>
      </c>
      <c r="Y220" s="397">
        <f t="shared" ca="1" si="482"/>
        <v>25</v>
      </c>
      <c r="Z220" s="397" t="str">
        <f t="shared" ca="1" si="483"/>
        <v>1|8|10,2|1002|2</v>
      </c>
      <c r="AA220" s="397">
        <f t="shared" ca="1" si="484"/>
        <v>30</v>
      </c>
      <c r="AB220" s="397" t="str">
        <f t="shared" ca="1" si="485"/>
        <v>1|8|10,2|1002|2</v>
      </c>
      <c r="AC220" s="397">
        <f t="shared" ca="1" si="486"/>
        <v>35</v>
      </c>
      <c r="AD220" s="397" t="str">
        <f t="shared" ca="1" si="487"/>
        <v>1|8|10,2|1002|2</v>
      </c>
      <c r="AE220" s="397">
        <f t="shared" ca="1" si="488"/>
        <v>40</v>
      </c>
      <c r="AF220" s="397" t="str">
        <f t="shared" ca="1" si="489"/>
        <v>1|8|10,2|1002|2</v>
      </c>
      <c r="AG220" s="397">
        <f t="shared" ca="1" si="490"/>
        <v>45</v>
      </c>
      <c r="AH220" s="397" t="str">
        <f t="shared" ca="1" si="491"/>
        <v>1|8|10,2|1002|2</v>
      </c>
      <c r="AI220" s="397">
        <f t="shared" ca="1" si="492"/>
        <v>50</v>
      </c>
      <c r="AJ220" s="397" t="str">
        <f t="shared" ca="1" si="493"/>
        <v>1|8|10,2|1002|2</v>
      </c>
      <c r="AK220" s="397">
        <f t="shared" ca="1" si="494"/>
        <v>55</v>
      </c>
      <c r="AL220" s="397" t="str">
        <f t="shared" ca="1" si="495"/>
        <v>1|8|10,2|1002|2</v>
      </c>
      <c r="AM220" s="397">
        <f t="shared" ca="1" si="496"/>
        <v>60</v>
      </c>
      <c r="AN220" s="397" t="str">
        <f t="shared" ca="1" si="497"/>
        <v>1|8|10,2|1002|2</v>
      </c>
      <c r="AO220" s="397">
        <f t="shared" ca="1" si="498"/>
        <v>65</v>
      </c>
      <c r="AP220" s="397" t="str">
        <f t="shared" ca="1" si="499"/>
        <v>1|8|10,2|1002|2</v>
      </c>
      <c r="AQ220" s="397">
        <f t="shared" ca="1" si="500"/>
        <v>70</v>
      </c>
      <c r="AR220" s="397" t="str">
        <f t="shared" ca="1" si="501"/>
        <v>1|8|10,2|1002|2</v>
      </c>
      <c r="AS220" s="397">
        <f t="shared" ca="1" si="502"/>
        <v>75</v>
      </c>
      <c r="AT220" s="397" t="str">
        <f t="shared" ca="1" si="503"/>
        <v>1|8|10,2|1002|2</v>
      </c>
      <c r="AU220" s="397">
        <f t="shared" ca="1" si="504"/>
        <v>80</v>
      </c>
      <c r="AV220" s="397" t="str">
        <f t="shared" ca="1" si="505"/>
        <v>1|8|10,2|1002|2</v>
      </c>
      <c r="AW220" s="397">
        <f t="shared" ca="1" si="506"/>
        <v>85</v>
      </c>
      <c r="AX220" s="397" t="str">
        <f t="shared" ca="1" si="507"/>
        <v>1|8|10,2|1002|2</v>
      </c>
      <c r="AY220" s="397">
        <f t="shared" ca="1" si="508"/>
        <v>90</v>
      </c>
      <c r="AZ220" s="397" t="str">
        <f t="shared" ca="1" si="509"/>
        <v>1|8|10,2|1002|2</v>
      </c>
      <c r="BA220" s="397">
        <f t="shared" ca="1" si="510"/>
        <v>95</v>
      </c>
      <c r="BB220" s="397" t="str">
        <f t="shared" ca="1" si="511"/>
        <v>1|8|10,2|1002|2</v>
      </c>
      <c r="BC220" s="397">
        <f t="shared" ca="1" si="512"/>
        <v>100</v>
      </c>
      <c r="BD220" s="397" t="str">
        <f t="shared" ca="1" si="513"/>
        <v>1|8|10,2|1002|2</v>
      </c>
      <c r="BE220" s="397">
        <f t="shared" ca="1" si="514"/>
        <v>0</v>
      </c>
      <c r="BF220" s="397">
        <f t="shared" ca="1" si="515"/>
        <v>0</v>
      </c>
      <c r="BG220" s="397">
        <f t="shared" ca="1" si="516"/>
        <v>0</v>
      </c>
      <c r="BH220" s="397">
        <f t="shared" ca="1" si="517"/>
        <v>0</v>
      </c>
      <c r="BI220" s="397">
        <f t="shared" ca="1" si="518"/>
        <v>0</v>
      </c>
      <c r="BJ220" s="397">
        <f t="shared" ca="1" si="519"/>
        <v>0</v>
      </c>
      <c r="BK220" s="397">
        <f t="shared" ca="1" si="520"/>
        <v>0</v>
      </c>
      <c r="BL220" s="397">
        <f t="shared" ca="1" si="521"/>
        <v>0</v>
      </c>
      <c r="BM220" s="397">
        <f t="shared" ca="1" si="522"/>
        <v>0</v>
      </c>
      <c r="BN220" s="397">
        <f t="shared" ca="1" si="523"/>
        <v>0</v>
      </c>
      <c r="BO220" s="397">
        <f t="shared" ca="1" si="524"/>
        <v>0</v>
      </c>
      <c r="BP220" s="397">
        <f t="shared" ca="1" si="525"/>
        <v>0</v>
      </c>
      <c r="BQ220" s="397">
        <f t="shared" ca="1" si="526"/>
        <v>0</v>
      </c>
      <c r="BR220" s="397">
        <f t="shared" ca="1" si="527"/>
        <v>0</v>
      </c>
      <c r="BS220" s="397">
        <f t="shared" ca="1" si="528"/>
        <v>0</v>
      </c>
      <c r="BT220" s="397">
        <f t="shared" ca="1" si="529"/>
        <v>0</v>
      </c>
      <c r="BU220" s="397">
        <f t="shared" ca="1" si="530"/>
        <v>0</v>
      </c>
      <c r="BV220" s="397">
        <f t="shared" ca="1" si="531"/>
        <v>0</v>
      </c>
      <c r="BW220" s="397">
        <f t="shared" ca="1" si="532"/>
        <v>0</v>
      </c>
      <c r="BX220" s="397">
        <f t="shared" ca="1" si="533"/>
        <v>0</v>
      </c>
      <c r="BY220" s="397">
        <f t="shared" ca="1" si="534"/>
        <v>0</v>
      </c>
      <c r="BZ220" s="397">
        <f t="shared" ca="1" si="535"/>
        <v>0</v>
      </c>
      <c r="CA220" s="397">
        <f t="shared" ca="1" si="536"/>
        <v>0</v>
      </c>
      <c r="CB220" s="397">
        <f t="shared" ca="1" si="537"/>
        <v>0</v>
      </c>
      <c r="CC220" s="397">
        <f t="shared" ca="1" si="538"/>
        <v>0</v>
      </c>
      <c r="CD220" s="397">
        <f t="shared" ca="1" si="539"/>
        <v>0</v>
      </c>
      <c r="CE220" s="397">
        <f t="shared" ca="1" si="540"/>
        <v>0</v>
      </c>
      <c r="CF220" s="397">
        <f t="shared" ca="1" si="541"/>
        <v>0</v>
      </c>
      <c r="CG220" s="397">
        <f t="shared" ca="1" si="542"/>
        <v>0</v>
      </c>
      <c r="CH220" s="397">
        <f t="shared" ca="1" si="543"/>
        <v>0</v>
      </c>
      <c r="CI220" s="397">
        <f t="shared" ca="1" si="544"/>
        <v>0</v>
      </c>
      <c r="CJ220" s="397">
        <f t="shared" ca="1" si="545"/>
        <v>0</v>
      </c>
      <c r="CK220" s="397">
        <f t="shared" ca="1" si="546"/>
        <v>0</v>
      </c>
      <c r="CL220" s="397">
        <f t="shared" ca="1" si="547"/>
        <v>0</v>
      </c>
      <c r="CM220" s="397">
        <f t="shared" ca="1" si="548"/>
        <v>0</v>
      </c>
      <c r="CN220" s="397">
        <f t="shared" ca="1" si="549"/>
        <v>0</v>
      </c>
      <c r="CO220" s="397">
        <f t="shared" ca="1" si="550"/>
        <v>0</v>
      </c>
      <c r="CP220" s="397">
        <f t="shared" ca="1" si="551"/>
        <v>0</v>
      </c>
      <c r="CQ220" s="397">
        <f t="shared" ca="1" si="552"/>
        <v>0</v>
      </c>
      <c r="CR220" s="397">
        <f t="shared" ca="1" si="553"/>
        <v>0</v>
      </c>
      <c r="CS220" s="397">
        <f t="shared" ca="1" si="554"/>
        <v>0</v>
      </c>
      <c r="CT220" s="397">
        <f t="shared" ca="1" si="555"/>
        <v>0</v>
      </c>
      <c r="CU220" s="397">
        <f t="shared" ca="1" si="556"/>
        <v>0</v>
      </c>
      <c r="CV220" s="397">
        <f t="shared" ca="1" si="557"/>
        <v>0</v>
      </c>
      <c r="CW220" s="397">
        <f t="shared" ca="1" si="558"/>
        <v>0</v>
      </c>
      <c r="CX220" s="397">
        <f t="shared" ca="1" si="559"/>
        <v>0</v>
      </c>
      <c r="CY220" s="397">
        <f t="shared" ca="1" si="560"/>
        <v>0</v>
      </c>
      <c r="CZ220" s="397">
        <f t="shared" ca="1" si="561"/>
        <v>0</v>
      </c>
      <c r="DA220" s="397">
        <f t="shared" ca="1" si="562"/>
        <v>0</v>
      </c>
      <c r="DB220" s="397">
        <f t="shared" ca="1" si="563"/>
        <v>0</v>
      </c>
      <c r="DC220" s="397">
        <f t="shared" ca="1" si="564"/>
        <v>0</v>
      </c>
      <c r="DD220" s="397">
        <f t="shared" ca="1" si="565"/>
        <v>0</v>
      </c>
      <c r="DE220" s="397">
        <f t="shared" ca="1" si="566"/>
        <v>0</v>
      </c>
      <c r="DF220" s="397">
        <f t="shared" ca="1" si="567"/>
        <v>0</v>
      </c>
      <c r="DG220" s="397">
        <f t="shared" ca="1" si="568"/>
        <v>0</v>
      </c>
      <c r="DH220" s="397">
        <f t="shared" ca="1" si="569"/>
        <v>0</v>
      </c>
      <c r="DJ220" s="125" t="str">
        <f t="shared" ref="DJ220:DK220" si="589">DJ218</f>
        <v>OX</v>
      </c>
      <c r="DK220" s="125" t="str">
        <f t="shared" si="589"/>
        <v>PG</v>
      </c>
      <c r="DL220" s="393" t="s">
        <v>1554</v>
      </c>
      <c r="DN220" s="84" t="s">
        <v>848</v>
      </c>
      <c r="DR220" s="40" t="s">
        <v>1544</v>
      </c>
      <c r="DS220" s="11">
        <f t="shared" si="465"/>
        <v>1</v>
      </c>
      <c r="DT220" s="11">
        <f t="shared" si="466"/>
        <v>8</v>
      </c>
      <c r="DU220" s="41">
        <v>1</v>
      </c>
      <c r="DV220" s="40" t="s">
        <v>412</v>
      </c>
      <c r="DW220" s="11">
        <f t="shared" si="467"/>
        <v>2</v>
      </c>
      <c r="DX220" s="11">
        <f t="shared" si="468"/>
        <v>1001</v>
      </c>
      <c r="DY220" s="41">
        <v>2</v>
      </c>
    </row>
    <row r="221" spans="1:129" x14ac:dyDescent="0.35">
      <c r="A221" s="125">
        <v>218</v>
      </c>
      <c r="B221" s="125">
        <v>2</v>
      </c>
      <c r="C221" s="125">
        <v>8</v>
      </c>
      <c r="D221" s="125">
        <v>26</v>
      </c>
      <c r="E221" s="125" t="s">
        <v>1272</v>
      </c>
      <c r="F221" s="392" t="s">
        <v>1321</v>
      </c>
      <c r="G221" s="392" t="s">
        <v>1274</v>
      </c>
      <c r="H221" s="125" t="s">
        <v>1322</v>
      </c>
      <c r="I221" s="392" t="s">
        <v>1276</v>
      </c>
      <c r="K221" s="129">
        <v>83</v>
      </c>
      <c r="M221" s="397">
        <f t="shared" ca="1" si="470"/>
        <v>3</v>
      </c>
      <c r="N221" s="397" t="str">
        <f t="shared" ca="1" si="471"/>
        <v>1|8|10,2|1004|2</v>
      </c>
      <c r="O221" s="397">
        <f t="shared" ca="1" si="472"/>
        <v>5</v>
      </c>
      <c r="P221" s="397" t="str">
        <f t="shared" ca="1" si="473"/>
        <v>1|8|10,2|1004|2</v>
      </c>
      <c r="Q221" s="397">
        <f t="shared" ca="1" si="474"/>
        <v>7</v>
      </c>
      <c r="R221" s="397" t="str">
        <f t="shared" ca="1" si="475"/>
        <v>1|8|10,2|1004|2</v>
      </c>
      <c r="S221" s="397">
        <f t="shared" ca="1" si="476"/>
        <v>10</v>
      </c>
      <c r="T221" s="397" t="str">
        <f t="shared" ca="1" si="477"/>
        <v>1|8|10,2|1004|2</v>
      </c>
      <c r="U221" s="397">
        <f t="shared" ca="1" si="478"/>
        <v>15</v>
      </c>
      <c r="V221" s="397" t="str">
        <f t="shared" ca="1" si="479"/>
        <v>1|8|10,2|1004|2</v>
      </c>
      <c r="W221" s="397">
        <f t="shared" ca="1" si="480"/>
        <v>20</v>
      </c>
      <c r="X221" s="397" t="str">
        <f t="shared" ca="1" si="481"/>
        <v>1|8|10,2|1004|2</v>
      </c>
      <c r="Y221" s="397">
        <f t="shared" ca="1" si="482"/>
        <v>25</v>
      </c>
      <c r="Z221" s="397" t="str">
        <f t="shared" ca="1" si="483"/>
        <v>1|8|10,2|1004|2</v>
      </c>
      <c r="AA221" s="397">
        <f t="shared" ca="1" si="484"/>
        <v>30</v>
      </c>
      <c r="AB221" s="397" t="str">
        <f t="shared" ca="1" si="485"/>
        <v>1|8|10,2|1004|2</v>
      </c>
      <c r="AC221" s="397">
        <f t="shared" ca="1" si="486"/>
        <v>35</v>
      </c>
      <c r="AD221" s="397" t="str">
        <f t="shared" ca="1" si="487"/>
        <v>1|8|10,2|1004|2</v>
      </c>
      <c r="AE221" s="397">
        <f t="shared" ca="1" si="488"/>
        <v>40</v>
      </c>
      <c r="AF221" s="397" t="str">
        <f t="shared" ca="1" si="489"/>
        <v>1|8|10,2|1004|2</v>
      </c>
      <c r="AG221" s="397">
        <f t="shared" ca="1" si="490"/>
        <v>45</v>
      </c>
      <c r="AH221" s="397" t="str">
        <f t="shared" ca="1" si="491"/>
        <v>1|8|10,2|1004|2</v>
      </c>
      <c r="AI221" s="397">
        <f t="shared" ca="1" si="492"/>
        <v>50</v>
      </c>
      <c r="AJ221" s="397" t="str">
        <f t="shared" ca="1" si="493"/>
        <v>1|8|10,2|1004|2</v>
      </c>
      <c r="AK221" s="397">
        <f t="shared" ca="1" si="494"/>
        <v>55</v>
      </c>
      <c r="AL221" s="397" t="str">
        <f t="shared" ca="1" si="495"/>
        <v>1|8|10,2|1004|2</v>
      </c>
      <c r="AM221" s="397">
        <f t="shared" ca="1" si="496"/>
        <v>60</v>
      </c>
      <c r="AN221" s="397" t="str">
        <f t="shared" ca="1" si="497"/>
        <v>1|8|10,2|1004|2</v>
      </c>
      <c r="AO221" s="397">
        <f t="shared" ca="1" si="498"/>
        <v>65</v>
      </c>
      <c r="AP221" s="397" t="str">
        <f t="shared" ca="1" si="499"/>
        <v>1|8|10,2|1004|2</v>
      </c>
      <c r="AQ221" s="397">
        <f t="shared" ca="1" si="500"/>
        <v>70</v>
      </c>
      <c r="AR221" s="397" t="str">
        <f t="shared" ca="1" si="501"/>
        <v>1|8|10,2|1004|2</v>
      </c>
      <c r="AS221" s="397">
        <f t="shared" ca="1" si="502"/>
        <v>75</v>
      </c>
      <c r="AT221" s="397" t="str">
        <f t="shared" ca="1" si="503"/>
        <v>1|8|10,2|1004|2</v>
      </c>
      <c r="AU221" s="397">
        <f t="shared" ca="1" si="504"/>
        <v>80</v>
      </c>
      <c r="AV221" s="397" t="str">
        <f t="shared" ca="1" si="505"/>
        <v>1|8|10,2|1004|2</v>
      </c>
      <c r="AW221" s="397">
        <f t="shared" ca="1" si="506"/>
        <v>85</v>
      </c>
      <c r="AX221" s="397" t="str">
        <f t="shared" ca="1" si="507"/>
        <v>1|8|10,2|1004|2</v>
      </c>
      <c r="AY221" s="397">
        <f t="shared" ca="1" si="508"/>
        <v>90</v>
      </c>
      <c r="AZ221" s="397" t="str">
        <f t="shared" ca="1" si="509"/>
        <v>1|8|10,2|1004|2</v>
      </c>
      <c r="BA221" s="397">
        <f t="shared" ca="1" si="510"/>
        <v>95</v>
      </c>
      <c r="BB221" s="397" t="str">
        <f t="shared" ca="1" si="511"/>
        <v>1|8|10,2|1004|2</v>
      </c>
      <c r="BC221" s="397">
        <f t="shared" ca="1" si="512"/>
        <v>100</v>
      </c>
      <c r="BD221" s="397" t="str">
        <f t="shared" ca="1" si="513"/>
        <v>1|8|10,2|1004|2</v>
      </c>
      <c r="BE221" s="397">
        <f t="shared" ca="1" si="514"/>
        <v>0</v>
      </c>
      <c r="BF221" s="397">
        <f t="shared" ca="1" si="515"/>
        <v>0</v>
      </c>
      <c r="BG221" s="397">
        <f t="shared" ca="1" si="516"/>
        <v>0</v>
      </c>
      <c r="BH221" s="397">
        <f t="shared" ca="1" si="517"/>
        <v>0</v>
      </c>
      <c r="BI221" s="397">
        <f t="shared" ca="1" si="518"/>
        <v>0</v>
      </c>
      <c r="BJ221" s="397">
        <f t="shared" ca="1" si="519"/>
        <v>0</v>
      </c>
      <c r="BK221" s="397">
        <f t="shared" ca="1" si="520"/>
        <v>0</v>
      </c>
      <c r="BL221" s="397">
        <f t="shared" ca="1" si="521"/>
        <v>0</v>
      </c>
      <c r="BM221" s="397">
        <f t="shared" ca="1" si="522"/>
        <v>0</v>
      </c>
      <c r="BN221" s="397">
        <f t="shared" ca="1" si="523"/>
        <v>0</v>
      </c>
      <c r="BO221" s="397">
        <f t="shared" ca="1" si="524"/>
        <v>0</v>
      </c>
      <c r="BP221" s="397">
        <f t="shared" ca="1" si="525"/>
        <v>0</v>
      </c>
      <c r="BQ221" s="397">
        <f t="shared" ca="1" si="526"/>
        <v>0</v>
      </c>
      <c r="BR221" s="397">
        <f t="shared" ca="1" si="527"/>
        <v>0</v>
      </c>
      <c r="BS221" s="397">
        <f t="shared" ca="1" si="528"/>
        <v>0</v>
      </c>
      <c r="BT221" s="397">
        <f t="shared" ca="1" si="529"/>
        <v>0</v>
      </c>
      <c r="BU221" s="397">
        <f t="shared" ca="1" si="530"/>
        <v>0</v>
      </c>
      <c r="BV221" s="397">
        <f t="shared" ca="1" si="531"/>
        <v>0</v>
      </c>
      <c r="BW221" s="397">
        <f t="shared" ca="1" si="532"/>
        <v>0</v>
      </c>
      <c r="BX221" s="397">
        <f t="shared" ca="1" si="533"/>
        <v>0</v>
      </c>
      <c r="BY221" s="397">
        <f t="shared" ca="1" si="534"/>
        <v>0</v>
      </c>
      <c r="BZ221" s="397">
        <f t="shared" ca="1" si="535"/>
        <v>0</v>
      </c>
      <c r="CA221" s="397">
        <f t="shared" ca="1" si="536"/>
        <v>0</v>
      </c>
      <c r="CB221" s="397">
        <f t="shared" ca="1" si="537"/>
        <v>0</v>
      </c>
      <c r="CC221" s="397">
        <f t="shared" ca="1" si="538"/>
        <v>0</v>
      </c>
      <c r="CD221" s="397">
        <f t="shared" ca="1" si="539"/>
        <v>0</v>
      </c>
      <c r="CE221" s="397">
        <f t="shared" ca="1" si="540"/>
        <v>0</v>
      </c>
      <c r="CF221" s="397">
        <f t="shared" ca="1" si="541"/>
        <v>0</v>
      </c>
      <c r="CG221" s="397">
        <f t="shared" ca="1" si="542"/>
        <v>0</v>
      </c>
      <c r="CH221" s="397">
        <f t="shared" ca="1" si="543"/>
        <v>0</v>
      </c>
      <c r="CI221" s="397">
        <f t="shared" ca="1" si="544"/>
        <v>0</v>
      </c>
      <c r="CJ221" s="397">
        <f t="shared" ca="1" si="545"/>
        <v>0</v>
      </c>
      <c r="CK221" s="397">
        <f t="shared" ca="1" si="546"/>
        <v>0</v>
      </c>
      <c r="CL221" s="397">
        <f t="shared" ca="1" si="547"/>
        <v>0</v>
      </c>
      <c r="CM221" s="397">
        <f t="shared" ca="1" si="548"/>
        <v>0</v>
      </c>
      <c r="CN221" s="397">
        <f t="shared" ca="1" si="549"/>
        <v>0</v>
      </c>
      <c r="CO221" s="397">
        <f t="shared" ca="1" si="550"/>
        <v>0</v>
      </c>
      <c r="CP221" s="397">
        <f t="shared" ca="1" si="551"/>
        <v>0</v>
      </c>
      <c r="CQ221" s="397">
        <f t="shared" ca="1" si="552"/>
        <v>0</v>
      </c>
      <c r="CR221" s="397">
        <f t="shared" ca="1" si="553"/>
        <v>0</v>
      </c>
      <c r="CS221" s="397">
        <f t="shared" ca="1" si="554"/>
        <v>0</v>
      </c>
      <c r="CT221" s="397">
        <f t="shared" ca="1" si="555"/>
        <v>0</v>
      </c>
      <c r="CU221" s="397">
        <f t="shared" ca="1" si="556"/>
        <v>0</v>
      </c>
      <c r="CV221" s="397">
        <f t="shared" ca="1" si="557"/>
        <v>0</v>
      </c>
      <c r="CW221" s="397">
        <f t="shared" ca="1" si="558"/>
        <v>0</v>
      </c>
      <c r="CX221" s="397">
        <f t="shared" ca="1" si="559"/>
        <v>0</v>
      </c>
      <c r="CY221" s="397">
        <f t="shared" ca="1" si="560"/>
        <v>0</v>
      </c>
      <c r="CZ221" s="397">
        <f t="shared" ca="1" si="561"/>
        <v>0</v>
      </c>
      <c r="DA221" s="397">
        <f t="shared" ca="1" si="562"/>
        <v>0</v>
      </c>
      <c r="DB221" s="397">
        <f t="shared" ca="1" si="563"/>
        <v>0</v>
      </c>
      <c r="DC221" s="397">
        <f t="shared" ca="1" si="564"/>
        <v>0</v>
      </c>
      <c r="DD221" s="397">
        <f t="shared" ca="1" si="565"/>
        <v>0</v>
      </c>
      <c r="DE221" s="397">
        <f t="shared" ca="1" si="566"/>
        <v>0</v>
      </c>
      <c r="DF221" s="397">
        <f t="shared" ca="1" si="567"/>
        <v>0</v>
      </c>
      <c r="DG221" s="397">
        <f t="shared" ca="1" si="568"/>
        <v>0</v>
      </c>
      <c r="DH221" s="397">
        <f t="shared" ca="1" si="569"/>
        <v>0</v>
      </c>
      <c r="DJ221" s="125" t="str">
        <f t="shared" ref="DJ221:DK221" si="590">DJ219</f>
        <v>PI</v>
      </c>
      <c r="DK221" s="125" t="str">
        <f t="shared" si="590"/>
        <v>PR</v>
      </c>
      <c r="DL221" s="393" t="s">
        <v>1554</v>
      </c>
      <c r="DN221" s="84" t="s">
        <v>848</v>
      </c>
      <c r="DR221" s="40" t="s">
        <v>1545</v>
      </c>
      <c r="DS221" s="11">
        <f t="shared" si="465"/>
        <v>1</v>
      </c>
      <c r="DT221" s="11">
        <f t="shared" si="466"/>
        <v>8</v>
      </c>
      <c r="DU221" s="41">
        <v>1</v>
      </c>
      <c r="DV221" s="40" t="s">
        <v>412</v>
      </c>
      <c r="DW221" s="11">
        <f t="shared" si="467"/>
        <v>2</v>
      </c>
      <c r="DX221" s="11">
        <f t="shared" si="468"/>
        <v>1001</v>
      </c>
      <c r="DY221" s="41">
        <v>2</v>
      </c>
    </row>
    <row r="222" spans="1:129" x14ac:dyDescent="0.25">
      <c r="A222" s="125">
        <v>219</v>
      </c>
      <c r="B222" s="125">
        <v>2</v>
      </c>
      <c r="C222" s="125">
        <v>9</v>
      </c>
      <c r="D222" s="125">
        <v>47</v>
      </c>
      <c r="E222" s="125" t="s">
        <v>1323</v>
      </c>
      <c r="F222" s="84" t="s">
        <v>1324</v>
      </c>
      <c r="G222" s="392" t="s">
        <v>1325</v>
      </c>
      <c r="H222" s="84" t="s">
        <v>1326</v>
      </c>
      <c r="I222" s="392" t="s">
        <v>1327</v>
      </c>
      <c r="K222" s="125">
        <v>4</v>
      </c>
      <c r="M222" s="397">
        <f t="shared" ca="1" si="470"/>
        <v>10</v>
      </c>
      <c r="N222" s="397" t="str">
        <f t="shared" ca="1" si="471"/>
        <v>1|8|5,1|2|5000</v>
      </c>
      <c r="O222" s="397">
        <f t="shared" ca="1" si="472"/>
        <v>20</v>
      </c>
      <c r="P222" s="397" t="str">
        <f t="shared" ca="1" si="473"/>
        <v>1|8|5,1|2|10000</v>
      </c>
      <c r="Q222" s="397">
        <f t="shared" ca="1" si="474"/>
        <v>30</v>
      </c>
      <c r="R222" s="397" t="str">
        <f t="shared" ca="1" si="475"/>
        <v>1|8|5,1|2|15000</v>
      </c>
      <c r="S222" s="397">
        <f t="shared" ca="1" si="476"/>
        <v>40</v>
      </c>
      <c r="T222" s="397" t="str">
        <f t="shared" ca="1" si="477"/>
        <v>1|8|5,1|2|20000</v>
      </c>
      <c r="U222" s="397">
        <f t="shared" ca="1" si="478"/>
        <v>50</v>
      </c>
      <c r="V222" s="397" t="str">
        <f t="shared" ca="1" si="479"/>
        <v>1|8|5,1|2|25000</v>
      </c>
      <c r="W222" s="397">
        <f t="shared" ca="1" si="480"/>
        <v>60</v>
      </c>
      <c r="X222" s="397" t="str">
        <f t="shared" ca="1" si="481"/>
        <v>1|8|5,1|2|30000</v>
      </c>
      <c r="Y222" s="397">
        <f t="shared" ca="1" si="482"/>
        <v>70</v>
      </c>
      <c r="Z222" s="397" t="str">
        <f t="shared" ca="1" si="483"/>
        <v>1|8|5,1|2|35000</v>
      </c>
      <c r="AA222" s="397">
        <f t="shared" ca="1" si="484"/>
        <v>80</v>
      </c>
      <c r="AB222" s="397" t="str">
        <f t="shared" ca="1" si="485"/>
        <v>1|8|5,1|2|40000</v>
      </c>
      <c r="AC222" s="397">
        <f t="shared" ca="1" si="486"/>
        <v>90</v>
      </c>
      <c r="AD222" s="397" t="str">
        <f t="shared" ca="1" si="487"/>
        <v>1|8|5,1|2|45000</v>
      </c>
      <c r="AE222" s="397">
        <f t="shared" ca="1" si="488"/>
        <v>100</v>
      </c>
      <c r="AF222" s="397" t="str">
        <f t="shared" ca="1" si="489"/>
        <v>1|8|5,1|2|50000</v>
      </c>
      <c r="AG222" s="397">
        <f t="shared" ca="1" si="490"/>
        <v>120</v>
      </c>
      <c r="AH222" s="397" t="str">
        <f t="shared" ca="1" si="491"/>
        <v>1|8|5,1|2|55000</v>
      </c>
      <c r="AI222" s="397">
        <f t="shared" ca="1" si="492"/>
        <v>140</v>
      </c>
      <c r="AJ222" s="397" t="str">
        <f t="shared" ca="1" si="493"/>
        <v>1|8|5,1|2|60000</v>
      </c>
      <c r="AK222" s="397">
        <f t="shared" ca="1" si="494"/>
        <v>160</v>
      </c>
      <c r="AL222" s="397" t="str">
        <f t="shared" ca="1" si="495"/>
        <v>1|8|5,1|2|65000</v>
      </c>
      <c r="AM222" s="397">
        <f t="shared" ca="1" si="496"/>
        <v>180</v>
      </c>
      <c r="AN222" s="397" t="str">
        <f t="shared" ca="1" si="497"/>
        <v>1|8|5,1|2|70000</v>
      </c>
      <c r="AO222" s="397">
        <f t="shared" ca="1" si="498"/>
        <v>200</v>
      </c>
      <c r="AP222" s="397" t="str">
        <f t="shared" ca="1" si="499"/>
        <v>1|8|5,1|2|75000</v>
      </c>
      <c r="AQ222" s="397">
        <f t="shared" ca="1" si="500"/>
        <v>220</v>
      </c>
      <c r="AR222" s="397" t="str">
        <f t="shared" ca="1" si="501"/>
        <v>1|8|5,1|2|80000</v>
      </c>
      <c r="AS222" s="397">
        <f t="shared" ca="1" si="502"/>
        <v>240</v>
      </c>
      <c r="AT222" s="397" t="str">
        <f t="shared" ca="1" si="503"/>
        <v>1|8|5,1|2|85000</v>
      </c>
      <c r="AU222" s="397">
        <f t="shared" ca="1" si="504"/>
        <v>260</v>
      </c>
      <c r="AV222" s="397" t="str">
        <f t="shared" ca="1" si="505"/>
        <v>1|8|5,1|2|90000</v>
      </c>
      <c r="AW222" s="397">
        <f t="shared" ca="1" si="506"/>
        <v>280</v>
      </c>
      <c r="AX222" s="397" t="str">
        <f t="shared" ca="1" si="507"/>
        <v>1|8|5,1|2|95000</v>
      </c>
      <c r="AY222" s="397">
        <f t="shared" ca="1" si="508"/>
        <v>300</v>
      </c>
      <c r="AZ222" s="397" t="str">
        <f t="shared" ca="1" si="509"/>
        <v>1|8|5,1|2|100000</v>
      </c>
      <c r="BA222" s="397">
        <f t="shared" ca="1" si="510"/>
        <v>350</v>
      </c>
      <c r="BB222" s="397" t="str">
        <f t="shared" ca="1" si="511"/>
        <v>1|8|5,1|2|105000</v>
      </c>
      <c r="BC222" s="397">
        <f t="shared" ca="1" si="512"/>
        <v>400</v>
      </c>
      <c r="BD222" s="397" t="str">
        <f t="shared" ca="1" si="513"/>
        <v>1|8|5,1|2|110000</v>
      </c>
      <c r="BE222" s="397">
        <f t="shared" ca="1" si="514"/>
        <v>450</v>
      </c>
      <c r="BF222" s="397" t="str">
        <f t="shared" ca="1" si="515"/>
        <v>1|8|5,1|2|115000</v>
      </c>
      <c r="BG222" s="397">
        <f t="shared" ca="1" si="516"/>
        <v>500</v>
      </c>
      <c r="BH222" s="397" t="str">
        <f t="shared" ca="1" si="517"/>
        <v>1|8|5,1|2|120000</v>
      </c>
      <c r="BI222" s="397">
        <f t="shared" ca="1" si="518"/>
        <v>550</v>
      </c>
      <c r="BJ222" s="397" t="str">
        <f t="shared" ca="1" si="519"/>
        <v>1|8|5,1|2|125000</v>
      </c>
      <c r="BK222" s="397">
        <f t="shared" ca="1" si="520"/>
        <v>600</v>
      </c>
      <c r="BL222" s="397" t="str">
        <f t="shared" ca="1" si="521"/>
        <v>1|8|5,1|2|130000</v>
      </c>
      <c r="BM222" s="397">
        <f t="shared" ca="1" si="522"/>
        <v>650</v>
      </c>
      <c r="BN222" s="397" t="str">
        <f t="shared" ca="1" si="523"/>
        <v>1|8|5,1|2|135000</v>
      </c>
      <c r="BO222" s="397">
        <f t="shared" ca="1" si="524"/>
        <v>700</v>
      </c>
      <c r="BP222" s="397" t="str">
        <f t="shared" ca="1" si="525"/>
        <v>1|8|5,1|2|140000</v>
      </c>
      <c r="BQ222" s="397">
        <f t="shared" ca="1" si="526"/>
        <v>750</v>
      </c>
      <c r="BR222" s="397" t="str">
        <f t="shared" ca="1" si="527"/>
        <v>1|8|5,1|2|145000</v>
      </c>
      <c r="BS222" s="397">
        <f t="shared" ca="1" si="528"/>
        <v>800</v>
      </c>
      <c r="BT222" s="397" t="str">
        <f t="shared" ca="1" si="529"/>
        <v>1|8|5,1|2|150000</v>
      </c>
      <c r="BU222" s="397">
        <f t="shared" ca="1" si="530"/>
        <v>850</v>
      </c>
      <c r="BV222" s="397" t="str">
        <f t="shared" ca="1" si="531"/>
        <v>1|8|5,1|2|155000</v>
      </c>
      <c r="BW222" s="397">
        <f t="shared" ca="1" si="532"/>
        <v>900</v>
      </c>
      <c r="BX222" s="397" t="str">
        <f t="shared" ca="1" si="533"/>
        <v>1|8|5,1|2|160000</v>
      </c>
      <c r="BY222" s="397">
        <f t="shared" ca="1" si="534"/>
        <v>950</v>
      </c>
      <c r="BZ222" s="397" t="str">
        <f t="shared" ca="1" si="535"/>
        <v>1|8|5,1|2|165000</v>
      </c>
      <c r="CA222" s="397">
        <f t="shared" ca="1" si="536"/>
        <v>1000</v>
      </c>
      <c r="CB222" s="397" t="str">
        <f t="shared" ca="1" si="537"/>
        <v>1|8|5,1|2|170000</v>
      </c>
      <c r="CC222" s="397">
        <f t="shared" ca="1" si="538"/>
        <v>1100</v>
      </c>
      <c r="CD222" s="397" t="str">
        <f t="shared" ca="1" si="539"/>
        <v>1|8|5,1|2|175000</v>
      </c>
      <c r="CE222" s="397">
        <f t="shared" ca="1" si="540"/>
        <v>1200</v>
      </c>
      <c r="CF222" s="397" t="str">
        <f t="shared" ca="1" si="541"/>
        <v>1|8|5,1|2|180000</v>
      </c>
      <c r="CG222" s="397">
        <f t="shared" ca="1" si="542"/>
        <v>1300</v>
      </c>
      <c r="CH222" s="397" t="str">
        <f t="shared" ca="1" si="543"/>
        <v>1|8|5,1|2|185000</v>
      </c>
      <c r="CI222" s="397">
        <f t="shared" ca="1" si="544"/>
        <v>1400</v>
      </c>
      <c r="CJ222" s="397" t="str">
        <f t="shared" ca="1" si="545"/>
        <v>1|8|5,1|2|190000</v>
      </c>
      <c r="CK222" s="397">
        <f t="shared" ca="1" si="546"/>
        <v>1500</v>
      </c>
      <c r="CL222" s="397" t="str">
        <f t="shared" ca="1" si="547"/>
        <v>1|8|5,1|2|195000</v>
      </c>
      <c r="CM222" s="397">
        <f t="shared" ca="1" si="548"/>
        <v>1600</v>
      </c>
      <c r="CN222" s="397" t="str">
        <f t="shared" ca="1" si="549"/>
        <v>1|8|5,1|2|200000</v>
      </c>
      <c r="CO222" s="397">
        <f t="shared" ca="1" si="550"/>
        <v>1700</v>
      </c>
      <c r="CP222" s="397" t="str">
        <f t="shared" ca="1" si="551"/>
        <v>1|8|5,1|2|205000</v>
      </c>
      <c r="CQ222" s="397">
        <f t="shared" ca="1" si="552"/>
        <v>1800</v>
      </c>
      <c r="CR222" s="397" t="str">
        <f t="shared" ca="1" si="553"/>
        <v>1|8|5,1|2|210000</v>
      </c>
      <c r="CS222" s="397">
        <f t="shared" ca="1" si="554"/>
        <v>1900</v>
      </c>
      <c r="CT222" s="397" t="str">
        <f t="shared" ca="1" si="555"/>
        <v>1|8|5,1|2|215000</v>
      </c>
      <c r="CU222" s="397">
        <f t="shared" ca="1" si="556"/>
        <v>2000</v>
      </c>
      <c r="CV222" s="397" t="str">
        <f t="shared" ca="1" si="557"/>
        <v>1|8|5,1|2|220000</v>
      </c>
      <c r="CW222" s="397">
        <f t="shared" ca="1" si="558"/>
        <v>0</v>
      </c>
      <c r="CX222" s="397">
        <f t="shared" ca="1" si="559"/>
        <v>0</v>
      </c>
      <c r="CY222" s="397">
        <f t="shared" ca="1" si="560"/>
        <v>0</v>
      </c>
      <c r="CZ222" s="397">
        <f t="shared" ca="1" si="561"/>
        <v>0</v>
      </c>
      <c r="DA222" s="397">
        <f t="shared" ca="1" si="562"/>
        <v>0</v>
      </c>
      <c r="DB222" s="397">
        <f t="shared" ca="1" si="563"/>
        <v>0</v>
      </c>
      <c r="DC222" s="397">
        <f t="shared" ca="1" si="564"/>
        <v>0</v>
      </c>
      <c r="DD222" s="397">
        <f t="shared" ca="1" si="565"/>
        <v>0</v>
      </c>
      <c r="DE222" s="397">
        <f t="shared" ca="1" si="566"/>
        <v>0</v>
      </c>
      <c r="DF222" s="397">
        <f t="shared" ca="1" si="567"/>
        <v>0</v>
      </c>
      <c r="DG222" s="397">
        <f t="shared" ca="1" si="568"/>
        <v>0</v>
      </c>
      <c r="DH222" s="397">
        <f t="shared" ca="1" si="569"/>
        <v>0</v>
      </c>
      <c r="DJ222" s="125" t="s">
        <v>1785</v>
      </c>
      <c r="DK222" s="125" t="s">
        <v>1786</v>
      </c>
      <c r="DL222" s="393" t="s">
        <v>1558</v>
      </c>
      <c r="DN222" s="84" t="s">
        <v>1328</v>
      </c>
      <c r="DR222" s="40" t="s">
        <v>1543</v>
      </c>
      <c r="DS222" s="11">
        <f t="shared" si="465"/>
        <v>1</v>
      </c>
      <c r="DT222" s="11">
        <f t="shared" si="466"/>
        <v>8</v>
      </c>
      <c r="DU222" s="41">
        <v>1</v>
      </c>
      <c r="DV222" s="40" t="s">
        <v>412</v>
      </c>
      <c r="DW222" s="11">
        <f t="shared" si="467"/>
        <v>2</v>
      </c>
      <c r="DX222" s="11">
        <f t="shared" si="468"/>
        <v>1001</v>
      </c>
      <c r="DY222" s="41">
        <v>2</v>
      </c>
    </row>
    <row r="223" spans="1:129" x14ac:dyDescent="0.25">
      <c r="A223" s="125">
        <v>220</v>
      </c>
      <c r="B223" s="125">
        <v>2</v>
      </c>
      <c r="C223" s="125">
        <v>9</v>
      </c>
      <c r="D223" s="125">
        <v>47</v>
      </c>
      <c r="E223" s="125" t="s">
        <v>1329</v>
      </c>
      <c r="F223" s="84" t="s">
        <v>1330</v>
      </c>
      <c r="G223" s="392" t="s">
        <v>1331</v>
      </c>
      <c r="H223" s="84" t="s">
        <v>1332</v>
      </c>
      <c r="I223" s="392" t="s">
        <v>1333</v>
      </c>
      <c r="K223" s="125">
        <v>1</v>
      </c>
      <c r="M223" s="397">
        <f t="shared" ca="1" si="470"/>
        <v>100</v>
      </c>
      <c r="N223" s="397" t="str">
        <f t="shared" ca="1" si="471"/>
        <v>1|8|5,1|2|5000</v>
      </c>
      <c r="O223" s="397">
        <f t="shared" ca="1" si="472"/>
        <v>200</v>
      </c>
      <c r="P223" s="397" t="str">
        <f t="shared" ca="1" si="473"/>
        <v>1|8|5,1|2|10000</v>
      </c>
      <c r="Q223" s="397">
        <f t="shared" ca="1" si="474"/>
        <v>300</v>
      </c>
      <c r="R223" s="397" t="str">
        <f t="shared" ca="1" si="475"/>
        <v>1|8|5,1|2|15000</v>
      </c>
      <c r="S223" s="397">
        <f t="shared" ca="1" si="476"/>
        <v>400</v>
      </c>
      <c r="T223" s="397" t="str">
        <f t="shared" ca="1" si="477"/>
        <v>1|8|5,1|2|20000</v>
      </c>
      <c r="U223" s="397">
        <f t="shared" ca="1" si="478"/>
        <v>500</v>
      </c>
      <c r="V223" s="397" t="str">
        <f t="shared" ca="1" si="479"/>
        <v>1|8|5,1|2|25000</v>
      </c>
      <c r="W223" s="397">
        <f t="shared" ca="1" si="480"/>
        <v>600</v>
      </c>
      <c r="X223" s="397" t="str">
        <f t="shared" ca="1" si="481"/>
        <v>1|8|5,1|2|30000</v>
      </c>
      <c r="Y223" s="397">
        <f t="shared" ca="1" si="482"/>
        <v>700</v>
      </c>
      <c r="Z223" s="397" t="str">
        <f t="shared" ca="1" si="483"/>
        <v>1|8|5,1|2|35000</v>
      </c>
      <c r="AA223" s="397">
        <f t="shared" ca="1" si="484"/>
        <v>800</v>
      </c>
      <c r="AB223" s="397" t="str">
        <f t="shared" ca="1" si="485"/>
        <v>1|8|5,1|2|40000</v>
      </c>
      <c r="AC223" s="397">
        <f t="shared" ca="1" si="486"/>
        <v>900</v>
      </c>
      <c r="AD223" s="397" t="str">
        <f t="shared" ca="1" si="487"/>
        <v>1|8|5,1|2|45000</v>
      </c>
      <c r="AE223" s="397">
        <f t="shared" ca="1" si="488"/>
        <v>1000</v>
      </c>
      <c r="AF223" s="397" t="str">
        <f t="shared" ca="1" si="489"/>
        <v>1|8|5,1|2|50000</v>
      </c>
      <c r="AG223" s="397">
        <f t="shared" ca="1" si="490"/>
        <v>1200</v>
      </c>
      <c r="AH223" s="397" t="str">
        <f t="shared" ca="1" si="491"/>
        <v>1|8|5,1|2|55000</v>
      </c>
      <c r="AI223" s="397">
        <f t="shared" ca="1" si="492"/>
        <v>1400</v>
      </c>
      <c r="AJ223" s="397" t="str">
        <f t="shared" ca="1" si="493"/>
        <v>1|8|5,1|2|60000</v>
      </c>
      <c r="AK223" s="397">
        <f t="shared" ca="1" si="494"/>
        <v>1600</v>
      </c>
      <c r="AL223" s="397" t="str">
        <f t="shared" ca="1" si="495"/>
        <v>1|8|5,1|2|65000</v>
      </c>
      <c r="AM223" s="397">
        <f t="shared" ca="1" si="496"/>
        <v>1800</v>
      </c>
      <c r="AN223" s="397" t="str">
        <f t="shared" ca="1" si="497"/>
        <v>1|8|5,1|2|70000</v>
      </c>
      <c r="AO223" s="397">
        <f t="shared" ca="1" si="498"/>
        <v>2000</v>
      </c>
      <c r="AP223" s="397" t="str">
        <f t="shared" ca="1" si="499"/>
        <v>1|8|5,1|2|75000</v>
      </c>
      <c r="AQ223" s="397">
        <f t="shared" ca="1" si="500"/>
        <v>2200</v>
      </c>
      <c r="AR223" s="397" t="str">
        <f t="shared" ca="1" si="501"/>
        <v>1|8|5,1|2|80000</v>
      </c>
      <c r="AS223" s="397">
        <f t="shared" ca="1" si="502"/>
        <v>2400</v>
      </c>
      <c r="AT223" s="397" t="str">
        <f t="shared" ca="1" si="503"/>
        <v>1|8|5,1|2|85000</v>
      </c>
      <c r="AU223" s="397">
        <f t="shared" ca="1" si="504"/>
        <v>2600</v>
      </c>
      <c r="AV223" s="397" t="str">
        <f t="shared" ca="1" si="505"/>
        <v>1|8|5,1|2|90000</v>
      </c>
      <c r="AW223" s="397">
        <f t="shared" ca="1" si="506"/>
        <v>2800</v>
      </c>
      <c r="AX223" s="397" t="str">
        <f t="shared" ca="1" si="507"/>
        <v>1|8|5,1|2|95000</v>
      </c>
      <c r="AY223" s="397">
        <f t="shared" ca="1" si="508"/>
        <v>3000</v>
      </c>
      <c r="AZ223" s="397" t="str">
        <f t="shared" ca="1" si="509"/>
        <v>1|8|5,1|2|100000</v>
      </c>
      <c r="BA223" s="397">
        <f t="shared" ca="1" si="510"/>
        <v>3500</v>
      </c>
      <c r="BB223" s="397" t="str">
        <f t="shared" ca="1" si="511"/>
        <v>1|8|5,1|2|105000</v>
      </c>
      <c r="BC223" s="397">
        <f t="shared" ca="1" si="512"/>
        <v>4000</v>
      </c>
      <c r="BD223" s="397" t="str">
        <f t="shared" ca="1" si="513"/>
        <v>1|8|5,1|2|110000</v>
      </c>
      <c r="BE223" s="397">
        <f t="shared" ca="1" si="514"/>
        <v>4500</v>
      </c>
      <c r="BF223" s="397" t="str">
        <f t="shared" ca="1" si="515"/>
        <v>1|8|5,1|2|115000</v>
      </c>
      <c r="BG223" s="397">
        <f t="shared" ca="1" si="516"/>
        <v>5000</v>
      </c>
      <c r="BH223" s="397" t="str">
        <f t="shared" ca="1" si="517"/>
        <v>1|8|5,1|2|120000</v>
      </c>
      <c r="BI223" s="397">
        <f t="shared" ca="1" si="518"/>
        <v>5500</v>
      </c>
      <c r="BJ223" s="397" t="str">
        <f t="shared" ca="1" si="519"/>
        <v>1|8|5,1|2|125000</v>
      </c>
      <c r="BK223" s="397">
        <f t="shared" ca="1" si="520"/>
        <v>6000</v>
      </c>
      <c r="BL223" s="397" t="str">
        <f t="shared" ca="1" si="521"/>
        <v>1|8|5,1|2|130000</v>
      </c>
      <c r="BM223" s="397">
        <f t="shared" ca="1" si="522"/>
        <v>6500</v>
      </c>
      <c r="BN223" s="397" t="str">
        <f t="shared" ca="1" si="523"/>
        <v>1|8|5,1|2|135000</v>
      </c>
      <c r="BO223" s="397">
        <f t="shared" ca="1" si="524"/>
        <v>7000</v>
      </c>
      <c r="BP223" s="397" t="str">
        <f t="shared" ca="1" si="525"/>
        <v>1|8|5,1|2|140000</v>
      </c>
      <c r="BQ223" s="397">
        <f t="shared" ca="1" si="526"/>
        <v>7500</v>
      </c>
      <c r="BR223" s="397" t="str">
        <f t="shared" ca="1" si="527"/>
        <v>1|8|5,1|2|145000</v>
      </c>
      <c r="BS223" s="397">
        <f t="shared" ca="1" si="528"/>
        <v>8000</v>
      </c>
      <c r="BT223" s="397" t="str">
        <f t="shared" ca="1" si="529"/>
        <v>1|8|5,1|2|150000</v>
      </c>
      <c r="BU223" s="397">
        <f t="shared" ca="1" si="530"/>
        <v>8500</v>
      </c>
      <c r="BV223" s="397" t="str">
        <f t="shared" ca="1" si="531"/>
        <v>1|8|5,1|2|155000</v>
      </c>
      <c r="BW223" s="397">
        <f t="shared" ca="1" si="532"/>
        <v>9000</v>
      </c>
      <c r="BX223" s="397" t="str">
        <f t="shared" ca="1" si="533"/>
        <v>1|8|5,1|2|160000</v>
      </c>
      <c r="BY223" s="397">
        <f t="shared" ca="1" si="534"/>
        <v>9500</v>
      </c>
      <c r="BZ223" s="397" t="str">
        <f t="shared" ca="1" si="535"/>
        <v>1|8|5,1|2|165000</v>
      </c>
      <c r="CA223" s="397">
        <f t="shared" ca="1" si="536"/>
        <v>10000</v>
      </c>
      <c r="CB223" s="397" t="str">
        <f t="shared" ca="1" si="537"/>
        <v>1|8|5,1|2|170000</v>
      </c>
      <c r="CC223" s="397">
        <f t="shared" ca="1" si="538"/>
        <v>11000</v>
      </c>
      <c r="CD223" s="397" t="str">
        <f t="shared" ca="1" si="539"/>
        <v>1|8|5,1|2|175000</v>
      </c>
      <c r="CE223" s="397">
        <f t="shared" ca="1" si="540"/>
        <v>12000</v>
      </c>
      <c r="CF223" s="397" t="str">
        <f t="shared" ca="1" si="541"/>
        <v>1|8|5,1|2|180000</v>
      </c>
      <c r="CG223" s="397">
        <f t="shared" ca="1" si="542"/>
        <v>13000</v>
      </c>
      <c r="CH223" s="397" t="str">
        <f t="shared" ca="1" si="543"/>
        <v>1|8|5,1|2|185000</v>
      </c>
      <c r="CI223" s="397">
        <f t="shared" ca="1" si="544"/>
        <v>14000</v>
      </c>
      <c r="CJ223" s="397" t="str">
        <f t="shared" ca="1" si="545"/>
        <v>1|8|5,1|2|190000</v>
      </c>
      <c r="CK223" s="397">
        <f t="shared" ca="1" si="546"/>
        <v>15000</v>
      </c>
      <c r="CL223" s="397" t="str">
        <f t="shared" ca="1" si="547"/>
        <v>1|8|5,1|2|195000</v>
      </c>
      <c r="CM223" s="397">
        <f t="shared" ca="1" si="548"/>
        <v>16000</v>
      </c>
      <c r="CN223" s="397" t="str">
        <f t="shared" ca="1" si="549"/>
        <v>1|8|5,1|2|200000</v>
      </c>
      <c r="CO223" s="397">
        <f t="shared" ca="1" si="550"/>
        <v>17000</v>
      </c>
      <c r="CP223" s="397" t="str">
        <f t="shared" ca="1" si="551"/>
        <v>1|8|5,1|2|205000</v>
      </c>
      <c r="CQ223" s="397">
        <f t="shared" ca="1" si="552"/>
        <v>18000</v>
      </c>
      <c r="CR223" s="397" t="str">
        <f t="shared" ca="1" si="553"/>
        <v>1|8|5,1|2|210000</v>
      </c>
      <c r="CS223" s="397">
        <f t="shared" ca="1" si="554"/>
        <v>19000</v>
      </c>
      <c r="CT223" s="397" t="str">
        <f t="shared" ca="1" si="555"/>
        <v>1|8|5,1|2|215000</v>
      </c>
      <c r="CU223" s="397">
        <f t="shared" ca="1" si="556"/>
        <v>20000</v>
      </c>
      <c r="CV223" s="397" t="str">
        <f t="shared" ca="1" si="557"/>
        <v>1|8|5,1|2|220000</v>
      </c>
      <c r="CW223" s="397">
        <f t="shared" ca="1" si="558"/>
        <v>0</v>
      </c>
      <c r="CX223" s="397">
        <f t="shared" ca="1" si="559"/>
        <v>0</v>
      </c>
      <c r="CY223" s="397">
        <f t="shared" ca="1" si="560"/>
        <v>0</v>
      </c>
      <c r="CZ223" s="397">
        <f t="shared" ca="1" si="561"/>
        <v>0</v>
      </c>
      <c r="DA223" s="397">
        <f t="shared" ca="1" si="562"/>
        <v>0</v>
      </c>
      <c r="DB223" s="397">
        <f t="shared" ca="1" si="563"/>
        <v>0</v>
      </c>
      <c r="DC223" s="397">
        <f t="shared" ca="1" si="564"/>
        <v>0</v>
      </c>
      <c r="DD223" s="397">
        <f t="shared" ca="1" si="565"/>
        <v>0</v>
      </c>
      <c r="DE223" s="397">
        <f t="shared" ca="1" si="566"/>
        <v>0</v>
      </c>
      <c r="DF223" s="397">
        <f t="shared" ca="1" si="567"/>
        <v>0</v>
      </c>
      <c r="DG223" s="397">
        <f t="shared" ca="1" si="568"/>
        <v>0</v>
      </c>
      <c r="DH223" s="397">
        <f t="shared" ca="1" si="569"/>
        <v>0</v>
      </c>
      <c r="DJ223" s="125" t="s">
        <v>1787</v>
      </c>
      <c r="DK223" s="125" t="s">
        <v>1788</v>
      </c>
      <c r="DL223" s="393" t="s">
        <v>1557</v>
      </c>
      <c r="DN223" s="84" t="s">
        <v>1328</v>
      </c>
      <c r="DR223" s="40" t="s">
        <v>1544</v>
      </c>
      <c r="DS223" s="11">
        <f t="shared" si="465"/>
        <v>1</v>
      </c>
      <c r="DT223" s="11">
        <f t="shared" si="466"/>
        <v>8</v>
      </c>
      <c r="DU223" s="41">
        <v>1</v>
      </c>
      <c r="DV223" s="40" t="s">
        <v>412</v>
      </c>
      <c r="DW223" s="11">
        <f t="shared" si="467"/>
        <v>2</v>
      </c>
      <c r="DX223" s="11">
        <f t="shared" si="468"/>
        <v>1001</v>
      </c>
      <c r="DY223" s="41">
        <v>2</v>
      </c>
    </row>
    <row r="224" spans="1:129" x14ac:dyDescent="0.25">
      <c r="A224" s="125">
        <v>221</v>
      </c>
      <c r="B224" s="125">
        <v>3</v>
      </c>
      <c r="C224" s="125">
        <v>11</v>
      </c>
      <c r="D224" s="84">
        <v>13</v>
      </c>
      <c r="E224" s="125" t="s">
        <v>1334</v>
      </c>
      <c r="F224" s="84" t="s">
        <v>1335</v>
      </c>
      <c r="G224" s="392" t="s">
        <v>1336</v>
      </c>
      <c r="H224" s="84" t="s">
        <v>1337</v>
      </c>
      <c r="I224" s="392" t="s">
        <v>1338</v>
      </c>
      <c r="M224" s="397">
        <f t="shared" ca="1" si="470"/>
        <v>1</v>
      </c>
      <c r="N224" s="397" t="str">
        <f t="shared" ca="1" si="471"/>
        <v>1|8|2,2|1001|2</v>
      </c>
      <c r="O224" s="397">
        <f t="shared" ca="1" si="472"/>
        <v>3</v>
      </c>
      <c r="P224" s="397" t="str">
        <f t="shared" ca="1" si="473"/>
        <v>1|8|3,2|1001|2</v>
      </c>
      <c r="Q224" s="397">
        <f t="shared" ca="1" si="474"/>
        <v>5</v>
      </c>
      <c r="R224" s="397" t="str">
        <f t="shared" ca="1" si="475"/>
        <v>1|8|3,2|1001|2</v>
      </c>
      <c r="S224" s="397">
        <f t="shared" ca="1" si="476"/>
        <v>7</v>
      </c>
      <c r="T224" s="397" t="str">
        <f t="shared" ca="1" si="477"/>
        <v>1|8|4,2|1001|2</v>
      </c>
      <c r="U224" s="397">
        <f t="shared" ca="1" si="478"/>
        <v>10</v>
      </c>
      <c r="V224" s="397" t="str">
        <f t="shared" ca="1" si="479"/>
        <v>1|8|5,2|1001|2</v>
      </c>
      <c r="W224" s="397">
        <f t="shared" ca="1" si="480"/>
        <v>15</v>
      </c>
      <c r="X224" s="397" t="str">
        <f t="shared" ca="1" si="481"/>
        <v>1|8|5,2|1001|2</v>
      </c>
      <c r="Y224" s="397">
        <f t="shared" ca="1" si="482"/>
        <v>20</v>
      </c>
      <c r="Z224" s="397" t="str">
        <f t="shared" ca="1" si="483"/>
        <v>1|8|5,2|1001|2</v>
      </c>
      <c r="AA224" s="397">
        <f t="shared" ca="1" si="484"/>
        <v>25</v>
      </c>
      <c r="AB224" s="397" t="str">
        <f t="shared" ca="1" si="485"/>
        <v>1|8|5,2|1001|2</v>
      </c>
      <c r="AC224" s="397">
        <f t="shared" ca="1" si="486"/>
        <v>30</v>
      </c>
      <c r="AD224" s="397" t="str">
        <f t="shared" ca="1" si="487"/>
        <v>1|8|5,2|1001|2</v>
      </c>
      <c r="AE224" s="397">
        <f t="shared" ca="1" si="488"/>
        <v>35</v>
      </c>
      <c r="AF224" s="397" t="str">
        <f t="shared" ca="1" si="489"/>
        <v>1|8|5,2|1001|2</v>
      </c>
      <c r="AG224" s="397">
        <f t="shared" ca="1" si="490"/>
        <v>40</v>
      </c>
      <c r="AH224" s="397" t="str">
        <f t="shared" ca="1" si="491"/>
        <v>1|8|5,2|1001|2</v>
      </c>
      <c r="AI224" s="397">
        <f t="shared" ca="1" si="492"/>
        <v>45</v>
      </c>
      <c r="AJ224" s="397" t="str">
        <f t="shared" ca="1" si="493"/>
        <v>1|8|5,2|1001|2</v>
      </c>
      <c r="AK224" s="397">
        <f t="shared" ca="1" si="494"/>
        <v>50</v>
      </c>
      <c r="AL224" s="397" t="str">
        <f t="shared" ca="1" si="495"/>
        <v>1|8|5,2|1001|2</v>
      </c>
      <c r="AM224" s="397">
        <f t="shared" ca="1" si="496"/>
        <v>60</v>
      </c>
      <c r="AN224" s="397" t="str">
        <f t="shared" ca="1" si="497"/>
        <v>1|8|5,2|1001|2</v>
      </c>
      <c r="AO224" s="397">
        <f t="shared" ca="1" si="498"/>
        <v>70</v>
      </c>
      <c r="AP224" s="397" t="str">
        <f t="shared" ca="1" si="499"/>
        <v>1|8|5,2|1001|2</v>
      </c>
      <c r="AQ224" s="397">
        <f t="shared" ca="1" si="500"/>
        <v>80</v>
      </c>
      <c r="AR224" s="397" t="str">
        <f t="shared" ca="1" si="501"/>
        <v>1|8|5,2|1001|2</v>
      </c>
      <c r="AS224" s="397">
        <f t="shared" ca="1" si="502"/>
        <v>90</v>
      </c>
      <c r="AT224" s="397" t="str">
        <f t="shared" ca="1" si="503"/>
        <v>1|8|5,2|1001|2</v>
      </c>
      <c r="AU224" s="397">
        <f t="shared" ca="1" si="504"/>
        <v>100</v>
      </c>
      <c r="AV224" s="397" t="str">
        <f t="shared" ca="1" si="505"/>
        <v>1|8|5,2|1001|2</v>
      </c>
      <c r="AW224" s="397">
        <f t="shared" ca="1" si="506"/>
        <v>120</v>
      </c>
      <c r="AX224" s="397" t="str">
        <f t="shared" ca="1" si="507"/>
        <v>1|8|10,2|1001|2</v>
      </c>
      <c r="AY224" s="397">
        <f t="shared" ca="1" si="508"/>
        <v>140</v>
      </c>
      <c r="AZ224" s="397" t="str">
        <f t="shared" ca="1" si="509"/>
        <v>1|8|10,2|1001|2</v>
      </c>
      <c r="BA224" s="397">
        <f t="shared" ca="1" si="510"/>
        <v>160</v>
      </c>
      <c r="BB224" s="397" t="str">
        <f t="shared" ca="1" si="511"/>
        <v>1|8|10,2|1001|2</v>
      </c>
      <c r="BC224" s="397">
        <f t="shared" ca="1" si="512"/>
        <v>180</v>
      </c>
      <c r="BD224" s="397" t="str">
        <f t="shared" ca="1" si="513"/>
        <v>1|8|10,2|1001|2</v>
      </c>
      <c r="BE224" s="397">
        <f t="shared" ca="1" si="514"/>
        <v>200</v>
      </c>
      <c r="BF224" s="397" t="str">
        <f t="shared" ca="1" si="515"/>
        <v>1|8|10,2|1001|2</v>
      </c>
      <c r="BG224" s="397">
        <f t="shared" ca="1" si="516"/>
        <v>220</v>
      </c>
      <c r="BH224" s="397" t="str">
        <f t="shared" ca="1" si="517"/>
        <v>1|8|10,2|1001|2</v>
      </c>
      <c r="BI224" s="397">
        <f t="shared" ca="1" si="518"/>
        <v>240</v>
      </c>
      <c r="BJ224" s="397" t="str">
        <f t="shared" ca="1" si="519"/>
        <v>1|8|10,2|1001|2</v>
      </c>
      <c r="BK224" s="397">
        <f t="shared" ca="1" si="520"/>
        <v>260</v>
      </c>
      <c r="BL224" s="397" t="str">
        <f t="shared" ca="1" si="521"/>
        <v>1|8|10,2|1001|2</v>
      </c>
      <c r="BM224" s="397">
        <f t="shared" ca="1" si="522"/>
        <v>280</v>
      </c>
      <c r="BN224" s="397" t="str">
        <f t="shared" ca="1" si="523"/>
        <v>1|8|10,2|1001|2</v>
      </c>
      <c r="BO224" s="397">
        <f t="shared" ca="1" si="524"/>
        <v>300</v>
      </c>
      <c r="BP224" s="397" t="str">
        <f t="shared" ca="1" si="525"/>
        <v>1|8|10,2|1001|2</v>
      </c>
      <c r="BQ224" s="397">
        <f t="shared" ca="1" si="526"/>
        <v>320</v>
      </c>
      <c r="BR224" s="397" t="str">
        <f t="shared" ca="1" si="527"/>
        <v>1|8|10,2|1001|2</v>
      </c>
      <c r="BS224" s="397">
        <f t="shared" ca="1" si="528"/>
        <v>340</v>
      </c>
      <c r="BT224" s="397" t="str">
        <f t="shared" ca="1" si="529"/>
        <v>1|8|10,2|1001|2</v>
      </c>
      <c r="BU224" s="397">
        <f t="shared" ca="1" si="530"/>
        <v>360</v>
      </c>
      <c r="BV224" s="397" t="str">
        <f t="shared" ca="1" si="531"/>
        <v>1|8|10,2|1001|2</v>
      </c>
      <c r="BW224" s="397">
        <f t="shared" ca="1" si="532"/>
        <v>380</v>
      </c>
      <c r="BX224" s="397" t="str">
        <f t="shared" ca="1" si="533"/>
        <v>1|8|10,2|1001|2</v>
      </c>
      <c r="BY224" s="397">
        <f t="shared" ca="1" si="534"/>
        <v>400</v>
      </c>
      <c r="BZ224" s="397" t="str">
        <f t="shared" ca="1" si="535"/>
        <v>1|8|10,2|1001|2</v>
      </c>
      <c r="CA224" s="397">
        <f t="shared" ca="1" si="536"/>
        <v>420</v>
      </c>
      <c r="CB224" s="397" t="str">
        <f t="shared" ca="1" si="537"/>
        <v>1|8|10,2|1001|2</v>
      </c>
      <c r="CC224" s="397">
        <f t="shared" ca="1" si="538"/>
        <v>440</v>
      </c>
      <c r="CD224" s="397" t="str">
        <f t="shared" ca="1" si="539"/>
        <v>1|8|10,2|1001|2</v>
      </c>
      <c r="CE224" s="397">
        <f t="shared" ca="1" si="540"/>
        <v>460</v>
      </c>
      <c r="CF224" s="397" t="str">
        <f t="shared" ca="1" si="541"/>
        <v>1|8|10,2|1001|2</v>
      </c>
      <c r="CG224" s="397">
        <f t="shared" ca="1" si="542"/>
        <v>480</v>
      </c>
      <c r="CH224" s="397" t="str">
        <f t="shared" ca="1" si="543"/>
        <v>1|8|10,2|1001|2</v>
      </c>
      <c r="CI224" s="397">
        <f t="shared" ca="1" si="544"/>
        <v>500</v>
      </c>
      <c r="CJ224" s="397" t="str">
        <f t="shared" ca="1" si="545"/>
        <v>1|8|10,2|1001|2</v>
      </c>
      <c r="CK224" s="397">
        <f t="shared" ca="1" si="546"/>
        <v>0</v>
      </c>
      <c r="CL224" s="397">
        <f t="shared" ca="1" si="547"/>
        <v>0</v>
      </c>
      <c r="CM224" s="397">
        <f t="shared" ca="1" si="548"/>
        <v>0</v>
      </c>
      <c r="CN224" s="397">
        <f t="shared" ca="1" si="549"/>
        <v>0</v>
      </c>
      <c r="CO224" s="397">
        <f t="shared" ca="1" si="550"/>
        <v>0</v>
      </c>
      <c r="CP224" s="397">
        <f t="shared" ca="1" si="551"/>
        <v>0</v>
      </c>
      <c r="CQ224" s="397">
        <f t="shared" ca="1" si="552"/>
        <v>0</v>
      </c>
      <c r="CR224" s="397">
        <f t="shared" ca="1" si="553"/>
        <v>0</v>
      </c>
      <c r="CS224" s="397">
        <f t="shared" ca="1" si="554"/>
        <v>0</v>
      </c>
      <c r="CT224" s="397">
        <f t="shared" ca="1" si="555"/>
        <v>0</v>
      </c>
      <c r="CU224" s="397">
        <f t="shared" ca="1" si="556"/>
        <v>0</v>
      </c>
      <c r="CV224" s="397">
        <f t="shared" ca="1" si="557"/>
        <v>0</v>
      </c>
      <c r="CW224" s="397">
        <f t="shared" ca="1" si="558"/>
        <v>0</v>
      </c>
      <c r="CX224" s="397">
        <f t="shared" ca="1" si="559"/>
        <v>0</v>
      </c>
      <c r="CY224" s="397">
        <f t="shared" ca="1" si="560"/>
        <v>0</v>
      </c>
      <c r="CZ224" s="397">
        <f t="shared" ca="1" si="561"/>
        <v>0</v>
      </c>
      <c r="DA224" s="397">
        <f t="shared" ca="1" si="562"/>
        <v>0</v>
      </c>
      <c r="DB224" s="397">
        <f t="shared" ca="1" si="563"/>
        <v>0</v>
      </c>
      <c r="DC224" s="397">
        <f t="shared" ca="1" si="564"/>
        <v>0</v>
      </c>
      <c r="DD224" s="397">
        <f t="shared" ca="1" si="565"/>
        <v>0</v>
      </c>
      <c r="DE224" s="397">
        <f t="shared" ca="1" si="566"/>
        <v>0</v>
      </c>
      <c r="DF224" s="397">
        <f t="shared" ca="1" si="567"/>
        <v>0</v>
      </c>
      <c r="DG224" s="397">
        <f t="shared" ca="1" si="568"/>
        <v>0</v>
      </c>
      <c r="DH224" s="397">
        <f t="shared" ca="1" si="569"/>
        <v>0</v>
      </c>
      <c r="DJ224" s="125" t="s">
        <v>1789</v>
      </c>
      <c r="DK224" s="125" t="s">
        <v>1790</v>
      </c>
      <c r="DN224" s="84" t="s">
        <v>1339</v>
      </c>
      <c r="DR224" s="40" t="s">
        <v>1545</v>
      </c>
      <c r="DS224" s="11">
        <f t="shared" si="465"/>
        <v>1</v>
      </c>
      <c r="DT224" s="11">
        <f t="shared" si="466"/>
        <v>8</v>
      </c>
      <c r="DU224" s="41">
        <v>1</v>
      </c>
      <c r="DV224" s="40" t="s">
        <v>412</v>
      </c>
      <c r="DW224" s="11">
        <f t="shared" si="467"/>
        <v>2</v>
      </c>
      <c r="DX224" s="11">
        <f t="shared" si="468"/>
        <v>1001</v>
      </c>
      <c r="DY224" s="41">
        <v>2</v>
      </c>
    </row>
    <row r="225" spans="1:129" x14ac:dyDescent="0.25">
      <c r="A225" s="125">
        <v>222</v>
      </c>
      <c r="B225" s="125">
        <v>3</v>
      </c>
      <c r="C225" s="125">
        <v>11</v>
      </c>
      <c r="D225" s="84">
        <v>40</v>
      </c>
      <c r="E225" s="125" t="s">
        <v>1340</v>
      </c>
      <c r="F225" s="84" t="s">
        <v>1341</v>
      </c>
      <c r="G225" s="392" t="s">
        <v>1342</v>
      </c>
      <c r="H225" s="84" t="s">
        <v>1343</v>
      </c>
      <c r="I225" s="392" t="s">
        <v>1344</v>
      </c>
      <c r="M225" s="397">
        <f t="shared" ca="1" si="470"/>
        <v>1</v>
      </c>
      <c r="N225" s="397" t="str">
        <f t="shared" ca="1" si="471"/>
        <v>1|8|2,2|1002|2</v>
      </c>
      <c r="O225" s="397">
        <f t="shared" ca="1" si="472"/>
        <v>3</v>
      </c>
      <c r="P225" s="397" t="str">
        <f t="shared" ca="1" si="473"/>
        <v>1|8|3,2|1002|2</v>
      </c>
      <c r="Q225" s="397">
        <f t="shared" ca="1" si="474"/>
        <v>5</v>
      </c>
      <c r="R225" s="397" t="str">
        <f t="shared" ca="1" si="475"/>
        <v>1|8|3,2|1002|2</v>
      </c>
      <c r="S225" s="397">
        <f t="shared" ca="1" si="476"/>
        <v>7</v>
      </c>
      <c r="T225" s="397" t="str">
        <f t="shared" ca="1" si="477"/>
        <v>1|8|4,2|1002|2</v>
      </c>
      <c r="U225" s="397">
        <f t="shared" ca="1" si="478"/>
        <v>10</v>
      </c>
      <c r="V225" s="397" t="str">
        <f t="shared" ca="1" si="479"/>
        <v>1|8|5,2|1002|2</v>
      </c>
      <c r="W225" s="397">
        <f t="shared" ca="1" si="480"/>
        <v>15</v>
      </c>
      <c r="X225" s="397" t="str">
        <f t="shared" ca="1" si="481"/>
        <v>1|8|5,2|1002|2</v>
      </c>
      <c r="Y225" s="397">
        <f t="shared" ca="1" si="482"/>
        <v>20</v>
      </c>
      <c r="Z225" s="397" t="str">
        <f t="shared" ca="1" si="483"/>
        <v>1|8|5,2|1002|2</v>
      </c>
      <c r="AA225" s="397">
        <f t="shared" ca="1" si="484"/>
        <v>25</v>
      </c>
      <c r="AB225" s="397" t="str">
        <f t="shared" ca="1" si="485"/>
        <v>1|8|5,2|1002|2</v>
      </c>
      <c r="AC225" s="397">
        <f t="shared" ca="1" si="486"/>
        <v>30</v>
      </c>
      <c r="AD225" s="397" t="str">
        <f t="shared" ca="1" si="487"/>
        <v>1|8|5,2|1002|2</v>
      </c>
      <c r="AE225" s="397">
        <f t="shared" ca="1" si="488"/>
        <v>35</v>
      </c>
      <c r="AF225" s="397" t="str">
        <f t="shared" ca="1" si="489"/>
        <v>1|8|5,2|1002|2</v>
      </c>
      <c r="AG225" s="397">
        <f t="shared" ca="1" si="490"/>
        <v>40</v>
      </c>
      <c r="AH225" s="397" t="str">
        <f t="shared" ca="1" si="491"/>
        <v>1|8|5,2|1002|2</v>
      </c>
      <c r="AI225" s="397">
        <f t="shared" ca="1" si="492"/>
        <v>45</v>
      </c>
      <c r="AJ225" s="397" t="str">
        <f t="shared" ca="1" si="493"/>
        <v>1|8|5,2|1002|2</v>
      </c>
      <c r="AK225" s="397">
        <f t="shared" ca="1" si="494"/>
        <v>50</v>
      </c>
      <c r="AL225" s="397" t="str">
        <f t="shared" ca="1" si="495"/>
        <v>1|8|5,2|1002|2</v>
      </c>
      <c r="AM225" s="397">
        <f t="shared" ca="1" si="496"/>
        <v>60</v>
      </c>
      <c r="AN225" s="397" t="str">
        <f t="shared" ca="1" si="497"/>
        <v>1|8|5,2|1002|2</v>
      </c>
      <c r="AO225" s="397">
        <f t="shared" ca="1" si="498"/>
        <v>70</v>
      </c>
      <c r="AP225" s="397" t="str">
        <f t="shared" ca="1" si="499"/>
        <v>1|8|5,2|1002|2</v>
      </c>
      <c r="AQ225" s="397">
        <f t="shared" ca="1" si="500"/>
        <v>80</v>
      </c>
      <c r="AR225" s="397" t="str">
        <f t="shared" ca="1" si="501"/>
        <v>1|8|5,2|1002|2</v>
      </c>
      <c r="AS225" s="397">
        <f t="shared" ca="1" si="502"/>
        <v>90</v>
      </c>
      <c r="AT225" s="397" t="str">
        <f t="shared" ca="1" si="503"/>
        <v>1|8|5,2|1002|2</v>
      </c>
      <c r="AU225" s="397">
        <f t="shared" ca="1" si="504"/>
        <v>100</v>
      </c>
      <c r="AV225" s="397" t="str">
        <f t="shared" ca="1" si="505"/>
        <v>1|8|5,2|1002|2</v>
      </c>
      <c r="AW225" s="397">
        <f t="shared" ca="1" si="506"/>
        <v>120</v>
      </c>
      <c r="AX225" s="397" t="str">
        <f t="shared" ca="1" si="507"/>
        <v>1|8|10,2|1002|2</v>
      </c>
      <c r="AY225" s="397">
        <f t="shared" ca="1" si="508"/>
        <v>140</v>
      </c>
      <c r="AZ225" s="397" t="str">
        <f t="shared" ca="1" si="509"/>
        <v>1|8|10,2|1002|2</v>
      </c>
      <c r="BA225" s="397">
        <f t="shared" ca="1" si="510"/>
        <v>160</v>
      </c>
      <c r="BB225" s="397" t="str">
        <f t="shared" ca="1" si="511"/>
        <v>1|8|10,2|1002|2</v>
      </c>
      <c r="BC225" s="397">
        <f t="shared" ca="1" si="512"/>
        <v>180</v>
      </c>
      <c r="BD225" s="397" t="str">
        <f t="shared" ca="1" si="513"/>
        <v>1|8|10,2|1002|2</v>
      </c>
      <c r="BE225" s="397">
        <f t="shared" ca="1" si="514"/>
        <v>200</v>
      </c>
      <c r="BF225" s="397" t="str">
        <f t="shared" ca="1" si="515"/>
        <v>1|8|10,2|1002|2</v>
      </c>
      <c r="BG225" s="397">
        <f t="shared" ca="1" si="516"/>
        <v>220</v>
      </c>
      <c r="BH225" s="397" t="str">
        <f t="shared" ca="1" si="517"/>
        <v>1|8|10,2|1002|2</v>
      </c>
      <c r="BI225" s="397">
        <f t="shared" ca="1" si="518"/>
        <v>240</v>
      </c>
      <c r="BJ225" s="397" t="str">
        <f t="shared" ca="1" si="519"/>
        <v>1|8|10,2|1002|2</v>
      </c>
      <c r="BK225" s="397">
        <f t="shared" ca="1" si="520"/>
        <v>260</v>
      </c>
      <c r="BL225" s="397" t="str">
        <f t="shared" ca="1" si="521"/>
        <v>1|8|10,2|1002|2</v>
      </c>
      <c r="BM225" s="397">
        <f t="shared" ca="1" si="522"/>
        <v>280</v>
      </c>
      <c r="BN225" s="397" t="str">
        <f t="shared" ca="1" si="523"/>
        <v>1|8|10,2|1002|2</v>
      </c>
      <c r="BO225" s="397">
        <f t="shared" ca="1" si="524"/>
        <v>300</v>
      </c>
      <c r="BP225" s="397" t="str">
        <f t="shared" ca="1" si="525"/>
        <v>1|8|10,2|1002|2</v>
      </c>
      <c r="BQ225" s="397">
        <f t="shared" ca="1" si="526"/>
        <v>320</v>
      </c>
      <c r="BR225" s="397" t="str">
        <f t="shared" ca="1" si="527"/>
        <v>1|8|10,2|1002|2</v>
      </c>
      <c r="BS225" s="397">
        <f t="shared" ca="1" si="528"/>
        <v>340</v>
      </c>
      <c r="BT225" s="397" t="str">
        <f t="shared" ca="1" si="529"/>
        <v>1|8|10,2|1002|2</v>
      </c>
      <c r="BU225" s="397">
        <f t="shared" ca="1" si="530"/>
        <v>360</v>
      </c>
      <c r="BV225" s="397" t="str">
        <f t="shared" ca="1" si="531"/>
        <v>1|8|10,2|1002|2</v>
      </c>
      <c r="BW225" s="397">
        <f t="shared" ca="1" si="532"/>
        <v>380</v>
      </c>
      <c r="BX225" s="397" t="str">
        <f t="shared" ca="1" si="533"/>
        <v>1|8|10,2|1002|2</v>
      </c>
      <c r="BY225" s="397">
        <f t="shared" ca="1" si="534"/>
        <v>400</v>
      </c>
      <c r="BZ225" s="397" t="str">
        <f t="shared" ca="1" si="535"/>
        <v>1|8|10,2|1002|2</v>
      </c>
      <c r="CA225" s="397">
        <f t="shared" ca="1" si="536"/>
        <v>420</v>
      </c>
      <c r="CB225" s="397" t="str">
        <f t="shared" ca="1" si="537"/>
        <v>1|8|10,2|1002|2</v>
      </c>
      <c r="CC225" s="397">
        <f t="shared" ca="1" si="538"/>
        <v>440</v>
      </c>
      <c r="CD225" s="397" t="str">
        <f t="shared" ca="1" si="539"/>
        <v>1|8|10,2|1002|2</v>
      </c>
      <c r="CE225" s="397">
        <f t="shared" ca="1" si="540"/>
        <v>460</v>
      </c>
      <c r="CF225" s="397" t="str">
        <f t="shared" ca="1" si="541"/>
        <v>1|8|10,2|1002|2</v>
      </c>
      <c r="CG225" s="397">
        <f t="shared" ca="1" si="542"/>
        <v>480</v>
      </c>
      <c r="CH225" s="397" t="str">
        <f t="shared" ca="1" si="543"/>
        <v>1|8|10,2|1002|2</v>
      </c>
      <c r="CI225" s="397">
        <f t="shared" ca="1" si="544"/>
        <v>500</v>
      </c>
      <c r="CJ225" s="397" t="str">
        <f t="shared" ca="1" si="545"/>
        <v>1|8|10,2|1002|2</v>
      </c>
      <c r="CK225" s="397">
        <f t="shared" ca="1" si="546"/>
        <v>0</v>
      </c>
      <c r="CL225" s="397">
        <f t="shared" ca="1" si="547"/>
        <v>0</v>
      </c>
      <c r="CM225" s="397">
        <f t="shared" ca="1" si="548"/>
        <v>0</v>
      </c>
      <c r="CN225" s="397">
        <f t="shared" ca="1" si="549"/>
        <v>0</v>
      </c>
      <c r="CO225" s="397">
        <f t="shared" ca="1" si="550"/>
        <v>0</v>
      </c>
      <c r="CP225" s="397">
        <f t="shared" ca="1" si="551"/>
        <v>0</v>
      </c>
      <c r="CQ225" s="397">
        <f t="shared" ca="1" si="552"/>
        <v>0</v>
      </c>
      <c r="CR225" s="397">
        <f t="shared" ca="1" si="553"/>
        <v>0</v>
      </c>
      <c r="CS225" s="397">
        <f t="shared" ca="1" si="554"/>
        <v>0</v>
      </c>
      <c r="CT225" s="397">
        <f t="shared" ca="1" si="555"/>
        <v>0</v>
      </c>
      <c r="CU225" s="397">
        <f t="shared" ca="1" si="556"/>
        <v>0</v>
      </c>
      <c r="CV225" s="397">
        <f t="shared" ca="1" si="557"/>
        <v>0</v>
      </c>
      <c r="CW225" s="397">
        <f t="shared" ca="1" si="558"/>
        <v>0</v>
      </c>
      <c r="CX225" s="397">
        <f t="shared" ca="1" si="559"/>
        <v>0</v>
      </c>
      <c r="CY225" s="397">
        <f t="shared" ca="1" si="560"/>
        <v>0</v>
      </c>
      <c r="CZ225" s="397">
        <f t="shared" ca="1" si="561"/>
        <v>0</v>
      </c>
      <c r="DA225" s="397">
        <f t="shared" ca="1" si="562"/>
        <v>0</v>
      </c>
      <c r="DB225" s="397">
        <f t="shared" ca="1" si="563"/>
        <v>0</v>
      </c>
      <c r="DC225" s="397">
        <f t="shared" ca="1" si="564"/>
        <v>0</v>
      </c>
      <c r="DD225" s="397">
        <f t="shared" ca="1" si="565"/>
        <v>0</v>
      </c>
      <c r="DE225" s="397">
        <f t="shared" ca="1" si="566"/>
        <v>0</v>
      </c>
      <c r="DF225" s="397">
        <f t="shared" ca="1" si="567"/>
        <v>0</v>
      </c>
      <c r="DG225" s="397">
        <f t="shared" ca="1" si="568"/>
        <v>0</v>
      </c>
      <c r="DH225" s="397">
        <f t="shared" ca="1" si="569"/>
        <v>0</v>
      </c>
      <c r="DJ225" s="125" t="s">
        <v>1791</v>
      </c>
      <c r="DK225" s="125" t="s">
        <v>1792</v>
      </c>
      <c r="DN225" s="84" t="s">
        <v>1339</v>
      </c>
      <c r="DR225" s="40" t="s">
        <v>1543</v>
      </c>
      <c r="DS225" s="11">
        <f t="shared" si="465"/>
        <v>1</v>
      </c>
      <c r="DT225" s="11">
        <f t="shared" si="466"/>
        <v>8</v>
      </c>
      <c r="DU225" s="41">
        <v>1</v>
      </c>
      <c r="DV225" s="40" t="s">
        <v>412</v>
      </c>
      <c r="DW225" s="11">
        <f t="shared" si="467"/>
        <v>2</v>
      </c>
      <c r="DX225" s="11">
        <f t="shared" si="468"/>
        <v>1001</v>
      </c>
      <c r="DY225" s="41">
        <v>2</v>
      </c>
    </row>
    <row r="226" spans="1:129" x14ac:dyDescent="0.35">
      <c r="A226" s="125">
        <v>223</v>
      </c>
      <c r="B226" s="125">
        <v>3</v>
      </c>
      <c r="C226" s="125">
        <v>12</v>
      </c>
      <c r="D226" s="125">
        <v>41</v>
      </c>
      <c r="E226" s="125" t="s">
        <v>1345</v>
      </c>
      <c r="F226" s="84" t="s">
        <v>1346</v>
      </c>
      <c r="G226" s="392" t="s">
        <v>1347</v>
      </c>
      <c r="H226" s="84" t="s">
        <v>1348</v>
      </c>
      <c r="I226" s="392" t="s">
        <v>1349</v>
      </c>
      <c r="K226" s="39">
        <v>7001</v>
      </c>
      <c r="M226" s="397">
        <f t="shared" ca="1" si="470"/>
        <v>120</v>
      </c>
      <c r="N226" s="397" t="str">
        <f t="shared" ca="1" si="471"/>
        <v>1|8|5,1|2|5000</v>
      </c>
      <c r="O226" s="397">
        <f t="shared" ca="1" si="472"/>
        <v>168</v>
      </c>
      <c r="P226" s="397" t="str">
        <f t="shared" ca="1" si="473"/>
        <v>1|8|5,1|2|10000</v>
      </c>
      <c r="Q226" s="397">
        <f t="shared" ca="1" si="474"/>
        <v>240</v>
      </c>
      <c r="R226" s="397" t="str">
        <f t="shared" ca="1" si="475"/>
        <v>1|8|5,1|2|15000</v>
      </c>
      <c r="S226" s="397">
        <f t="shared" ca="1" si="476"/>
        <v>360</v>
      </c>
      <c r="T226" s="397" t="str">
        <f t="shared" ca="1" si="477"/>
        <v>1|8|5,1|2|20000</v>
      </c>
      <c r="U226" s="397">
        <f t="shared" ca="1" si="478"/>
        <v>480</v>
      </c>
      <c r="V226" s="397" t="str">
        <f t="shared" ca="1" si="479"/>
        <v>1|8|5,1|2|25000</v>
      </c>
      <c r="W226" s="397">
        <f t="shared" ca="1" si="480"/>
        <v>600</v>
      </c>
      <c r="X226" s="397" t="str">
        <f t="shared" ca="1" si="481"/>
        <v>1|8|5,1|2|30000</v>
      </c>
      <c r="Y226" s="397">
        <f t="shared" ca="1" si="482"/>
        <v>720</v>
      </c>
      <c r="Z226" s="397" t="str">
        <f t="shared" ca="1" si="483"/>
        <v>1|8|5,1|2|35000</v>
      </c>
      <c r="AA226" s="397">
        <f t="shared" ca="1" si="484"/>
        <v>840</v>
      </c>
      <c r="AB226" s="397" t="str">
        <f t="shared" ca="1" si="485"/>
        <v>1|8|5,1|2|40000</v>
      </c>
      <c r="AC226" s="397">
        <f t="shared" ca="1" si="486"/>
        <v>960</v>
      </c>
      <c r="AD226" s="397" t="str">
        <f t="shared" ca="1" si="487"/>
        <v>1|8|5,1|2|45000</v>
      </c>
      <c r="AE226" s="397">
        <f t="shared" ca="1" si="488"/>
        <v>1080</v>
      </c>
      <c r="AF226" s="397" t="str">
        <f t="shared" ca="1" si="489"/>
        <v>1|8|5,1|2|50000</v>
      </c>
      <c r="AG226" s="397">
        <f t="shared" ca="1" si="490"/>
        <v>1200</v>
      </c>
      <c r="AH226" s="397" t="str">
        <f t="shared" ca="1" si="491"/>
        <v>1|8|10,1|2|55000</v>
      </c>
      <c r="AI226" s="397">
        <f t="shared" ca="1" si="492"/>
        <v>1320</v>
      </c>
      <c r="AJ226" s="397" t="str">
        <f t="shared" ca="1" si="493"/>
        <v>1|8|10,1|2|60000</v>
      </c>
      <c r="AK226" s="397">
        <f t="shared" ca="1" si="494"/>
        <v>1440</v>
      </c>
      <c r="AL226" s="397" t="str">
        <f t="shared" ca="1" si="495"/>
        <v>1|8|10,1|2|65000</v>
      </c>
      <c r="AM226" s="397">
        <f t="shared" ca="1" si="496"/>
        <v>1560</v>
      </c>
      <c r="AN226" s="397" t="str">
        <f t="shared" ca="1" si="497"/>
        <v>1|8|10,1|2|70000</v>
      </c>
      <c r="AO226" s="397">
        <f t="shared" ca="1" si="498"/>
        <v>1680</v>
      </c>
      <c r="AP226" s="397" t="str">
        <f t="shared" ca="1" si="499"/>
        <v>1|8|10,1|2|75000</v>
      </c>
      <c r="AQ226" s="397">
        <f t="shared" ca="1" si="500"/>
        <v>1800</v>
      </c>
      <c r="AR226" s="397" t="str">
        <f t="shared" ca="1" si="501"/>
        <v>1|8|10,1|2|80000</v>
      </c>
      <c r="AS226" s="397">
        <f t="shared" ca="1" si="502"/>
        <v>1920</v>
      </c>
      <c r="AT226" s="397" t="str">
        <f t="shared" ca="1" si="503"/>
        <v>1|8|10,1|2|85000</v>
      </c>
      <c r="AU226" s="397">
        <f t="shared" ca="1" si="504"/>
        <v>2040</v>
      </c>
      <c r="AV226" s="397" t="str">
        <f t="shared" ca="1" si="505"/>
        <v>1|8|10,1|2|90000</v>
      </c>
      <c r="AW226" s="397">
        <f t="shared" ca="1" si="506"/>
        <v>2160</v>
      </c>
      <c r="AX226" s="397" t="str">
        <f t="shared" ca="1" si="507"/>
        <v>1|8|10,1|2|95000</v>
      </c>
      <c r="AY226" s="397">
        <f t="shared" ca="1" si="508"/>
        <v>2280</v>
      </c>
      <c r="AZ226" s="397" t="str">
        <f t="shared" ca="1" si="509"/>
        <v>1|8|10,1|2|100000</v>
      </c>
      <c r="BA226" s="397">
        <f t="shared" ca="1" si="510"/>
        <v>2400</v>
      </c>
      <c r="BB226" s="397" t="str">
        <f t="shared" ca="1" si="511"/>
        <v>1|8|15,1|2|105000</v>
      </c>
      <c r="BC226" s="397">
        <f t="shared" ca="1" si="512"/>
        <v>2640</v>
      </c>
      <c r="BD226" s="397" t="str">
        <f t="shared" ca="1" si="513"/>
        <v>1|8|15,1|2|110000</v>
      </c>
      <c r="BE226" s="397">
        <f t="shared" ca="1" si="514"/>
        <v>2880</v>
      </c>
      <c r="BF226" s="397" t="str">
        <f t="shared" ca="1" si="515"/>
        <v>1|8|15,1|2|115000</v>
      </c>
      <c r="BG226" s="397">
        <f t="shared" ca="1" si="516"/>
        <v>3120</v>
      </c>
      <c r="BH226" s="397" t="str">
        <f t="shared" ca="1" si="517"/>
        <v>1|8|15,1|2|120000</v>
      </c>
      <c r="BI226" s="397">
        <f t="shared" ca="1" si="518"/>
        <v>3360</v>
      </c>
      <c r="BJ226" s="397" t="str">
        <f t="shared" ca="1" si="519"/>
        <v>1|8|15,1|2|125000</v>
      </c>
      <c r="BK226" s="397">
        <f t="shared" ca="1" si="520"/>
        <v>3600</v>
      </c>
      <c r="BL226" s="397" t="str">
        <f t="shared" ca="1" si="521"/>
        <v>1|8|15,1|2|130000</v>
      </c>
      <c r="BM226" s="397">
        <f t="shared" ca="1" si="522"/>
        <v>3840</v>
      </c>
      <c r="BN226" s="397" t="str">
        <f t="shared" ca="1" si="523"/>
        <v>1|8|15,1|2|135000</v>
      </c>
      <c r="BO226" s="397">
        <f t="shared" ca="1" si="524"/>
        <v>4080</v>
      </c>
      <c r="BP226" s="397" t="str">
        <f t="shared" ca="1" si="525"/>
        <v>1|8|15,1|2|140000</v>
      </c>
      <c r="BQ226" s="397">
        <f t="shared" ca="1" si="526"/>
        <v>4320</v>
      </c>
      <c r="BR226" s="397" t="str">
        <f t="shared" ca="1" si="527"/>
        <v>1|8|15,1|2|145000</v>
      </c>
      <c r="BS226" s="397">
        <f t="shared" ca="1" si="528"/>
        <v>4560</v>
      </c>
      <c r="BT226" s="397" t="str">
        <f t="shared" ca="1" si="529"/>
        <v>1|8|15,1|2|150000</v>
      </c>
      <c r="BU226" s="397">
        <f t="shared" ca="1" si="530"/>
        <v>4800</v>
      </c>
      <c r="BV226" s="397" t="str">
        <f t="shared" ca="1" si="531"/>
        <v>1|8|20,1|2|155000</v>
      </c>
      <c r="BW226" s="397">
        <f t="shared" ca="1" si="532"/>
        <v>0</v>
      </c>
      <c r="BX226" s="397">
        <f t="shared" ca="1" si="533"/>
        <v>0</v>
      </c>
      <c r="BY226" s="397">
        <f t="shared" ca="1" si="534"/>
        <v>0</v>
      </c>
      <c r="BZ226" s="397">
        <f t="shared" ca="1" si="535"/>
        <v>0</v>
      </c>
      <c r="CA226" s="397">
        <f t="shared" ca="1" si="536"/>
        <v>0</v>
      </c>
      <c r="CB226" s="397">
        <f t="shared" ca="1" si="537"/>
        <v>0</v>
      </c>
      <c r="CC226" s="397">
        <f t="shared" ca="1" si="538"/>
        <v>0</v>
      </c>
      <c r="CD226" s="397">
        <f t="shared" ca="1" si="539"/>
        <v>0</v>
      </c>
      <c r="CE226" s="397">
        <f t="shared" ca="1" si="540"/>
        <v>0</v>
      </c>
      <c r="CF226" s="397">
        <f t="shared" ca="1" si="541"/>
        <v>0</v>
      </c>
      <c r="CG226" s="397">
        <f t="shared" ca="1" si="542"/>
        <v>0</v>
      </c>
      <c r="CH226" s="397">
        <f t="shared" ca="1" si="543"/>
        <v>0</v>
      </c>
      <c r="CI226" s="397">
        <f t="shared" ca="1" si="544"/>
        <v>0</v>
      </c>
      <c r="CJ226" s="397">
        <f t="shared" ca="1" si="545"/>
        <v>0</v>
      </c>
      <c r="CK226" s="397">
        <f t="shared" ca="1" si="546"/>
        <v>0</v>
      </c>
      <c r="CL226" s="397">
        <f t="shared" ca="1" si="547"/>
        <v>0</v>
      </c>
      <c r="CM226" s="397">
        <f t="shared" ca="1" si="548"/>
        <v>0</v>
      </c>
      <c r="CN226" s="397">
        <f t="shared" ca="1" si="549"/>
        <v>0</v>
      </c>
      <c r="CO226" s="397">
        <f t="shared" ca="1" si="550"/>
        <v>0</v>
      </c>
      <c r="CP226" s="397">
        <f t="shared" ca="1" si="551"/>
        <v>0</v>
      </c>
      <c r="CQ226" s="397">
        <f t="shared" ca="1" si="552"/>
        <v>0</v>
      </c>
      <c r="CR226" s="397">
        <f t="shared" ca="1" si="553"/>
        <v>0</v>
      </c>
      <c r="CS226" s="397">
        <f t="shared" ca="1" si="554"/>
        <v>0</v>
      </c>
      <c r="CT226" s="397">
        <f t="shared" ca="1" si="555"/>
        <v>0</v>
      </c>
      <c r="CU226" s="397">
        <f t="shared" ca="1" si="556"/>
        <v>0</v>
      </c>
      <c r="CV226" s="397">
        <f t="shared" ca="1" si="557"/>
        <v>0</v>
      </c>
      <c r="CW226" s="397">
        <f t="shared" ca="1" si="558"/>
        <v>0</v>
      </c>
      <c r="CX226" s="397">
        <f t="shared" ca="1" si="559"/>
        <v>0</v>
      </c>
      <c r="CY226" s="397">
        <f t="shared" ca="1" si="560"/>
        <v>0</v>
      </c>
      <c r="CZ226" s="397">
        <f t="shared" ca="1" si="561"/>
        <v>0</v>
      </c>
      <c r="DA226" s="397">
        <f t="shared" ca="1" si="562"/>
        <v>0</v>
      </c>
      <c r="DB226" s="397">
        <f t="shared" ca="1" si="563"/>
        <v>0</v>
      </c>
      <c r="DC226" s="397">
        <f t="shared" ca="1" si="564"/>
        <v>0</v>
      </c>
      <c r="DD226" s="397">
        <f t="shared" ca="1" si="565"/>
        <v>0</v>
      </c>
      <c r="DE226" s="397">
        <f t="shared" ca="1" si="566"/>
        <v>0</v>
      </c>
      <c r="DF226" s="397">
        <f t="shared" ca="1" si="567"/>
        <v>0</v>
      </c>
      <c r="DG226" s="397">
        <f t="shared" ca="1" si="568"/>
        <v>0</v>
      </c>
      <c r="DH226" s="397">
        <f t="shared" ca="1" si="569"/>
        <v>0</v>
      </c>
      <c r="DJ226" s="125" t="s">
        <v>1793</v>
      </c>
      <c r="DK226" s="125" t="s">
        <v>1794</v>
      </c>
      <c r="DN226" s="84" t="s">
        <v>1350</v>
      </c>
      <c r="DR226" s="40" t="s">
        <v>1544</v>
      </c>
      <c r="DS226" s="11">
        <f t="shared" si="465"/>
        <v>1</v>
      </c>
      <c r="DT226" s="11">
        <f t="shared" si="466"/>
        <v>8</v>
      </c>
      <c r="DU226" s="41">
        <v>1</v>
      </c>
      <c r="DV226" s="40" t="s">
        <v>412</v>
      </c>
      <c r="DW226" s="11">
        <f t="shared" si="467"/>
        <v>2</v>
      </c>
      <c r="DX226" s="11">
        <f t="shared" si="468"/>
        <v>1001</v>
      </c>
      <c r="DY226" s="41">
        <v>2</v>
      </c>
    </row>
    <row r="227" spans="1:129" x14ac:dyDescent="0.35">
      <c r="A227" s="125">
        <v>224</v>
      </c>
      <c r="B227" s="125">
        <v>3</v>
      </c>
      <c r="C227" s="125">
        <v>12</v>
      </c>
      <c r="D227" s="125">
        <v>41</v>
      </c>
      <c r="E227" s="125" t="s">
        <v>1345</v>
      </c>
      <c r="F227" s="84" t="s">
        <v>1351</v>
      </c>
      <c r="G227" s="392" t="s">
        <v>1347</v>
      </c>
      <c r="H227" s="84" t="s">
        <v>1352</v>
      </c>
      <c r="I227" s="392" t="s">
        <v>1349</v>
      </c>
      <c r="K227" s="39">
        <v>7002</v>
      </c>
      <c r="M227" s="397">
        <f t="shared" ca="1" si="470"/>
        <v>120</v>
      </c>
      <c r="N227" s="397" t="str">
        <f t="shared" ca="1" si="471"/>
        <v>1|8|5,1|2|5000</v>
      </c>
      <c r="O227" s="397">
        <f t="shared" ca="1" si="472"/>
        <v>168</v>
      </c>
      <c r="P227" s="397" t="str">
        <f t="shared" ca="1" si="473"/>
        <v>1|8|5,1|2|10000</v>
      </c>
      <c r="Q227" s="397">
        <f t="shared" ca="1" si="474"/>
        <v>240</v>
      </c>
      <c r="R227" s="397" t="str">
        <f t="shared" ca="1" si="475"/>
        <v>1|8|5,1|2|15000</v>
      </c>
      <c r="S227" s="397">
        <f t="shared" ca="1" si="476"/>
        <v>360</v>
      </c>
      <c r="T227" s="397" t="str">
        <f t="shared" ca="1" si="477"/>
        <v>1|8|5,1|2|20000</v>
      </c>
      <c r="U227" s="397">
        <f t="shared" ca="1" si="478"/>
        <v>480</v>
      </c>
      <c r="V227" s="397" t="str">
        <f t="shared" ca="1" si="479"/>
        <v>1|8|5,1|2|25000</v>
      </c>
      <c r="W227" s="397">
        <f t="shared" ca="1" si="480"/>
        <v>600</v>
      </c>
      <c r="X227" s="397" t="str">
        <f t="shared" ca="1" si="481"/>
        <v>1|8|5,1|2|30000</v>
      </c>
      <c r="Y227" s="397">
        <f t="shared" ca="1" si="482"/>
        <v>720</v>
      </c>
      <c r="Z227" s="397" t="str">
        <f t="shared" ca="1" si="483"/>
        <v>1|8|5,1|2|35000</v>
      </c>
      <c r="AA227" s="397">
        <f t="shared" ca="1" si="484"/>
        <v>840</v>
      </c>
      <c r="AB227" s="397" t="str">
        <f t="shared" ca="1" si="485"/>
        <v>1|8|5,1|2|40000</v>
      </c>
      <c r="AC227" s="397">
        <f t="shared" ca="1" si="486"/>
        <v>960</v>
      </c>
      <c r="AD227" s="397" t="str">
        <f t="shared" ca="1" si="487"/>
        <v>1|8|5,1|2|45000</v>
      </c>
      <c r="AE227" s="397">
        <f t="shared" ca="1" si="488"/>
        <v>1080</v>
      </c>
      <c r="AF227" s="397" t="str">
        <f t="shared" ca="1" si="489"/>
        <v>1|8|5,1|2|50000</v>
      </c>
      <c r="AG227" s="397">
        <f t="shared" ca="1" si="490"/>
        <v>1200</v>
      </c>
      <c r="AH227" s="397" t="str">
        <f t="shared" ca="1" si="491"/>
        <v>1|8|10,1|2|55000</v>
      </c>
      <c r="AI227" s="397">
        <f t="shared" ca="1" si="492"/>
        <v>1320</v>
      </c>
      <c r="AJ227" s="397" t="str">
        <f t="shared" ca="1" si="493"/>
        <v>1|8|10,1|2|60000</v>
      </c>
      <c r="AK227" s="397">
        <f t="shared" ca="1" si="494"/>
        <v>1440</v>
      </c>
      <c r="AL227" s="397" t="str">
        <f t="shared" ca="1" si="495"/>
        <v>1|8|10,1|2|65000</v>
      </c>
      <c r="AM227" s="397">
        <f t="shared" ca="1" si="496"/>
        <v>1560</v>
      </c>
      <c r="AN227" s="397" t="str">
        <f t="shared" ca="1" si="497"/>
        <v>1|8|10,1|2|70000</v>
      </c>
      <c r="AO227" s="397">
        <f t="shared" ca="1" si="498"/>
        <v>1680</v>
      </c>
      <c r="AP227" s="397" t="str">
        <f t="shared" ca="1" si="499"/>
        <v>1|8|10,1|2|75000</v>
      </c>
      <c r="AQ227" s="397">
        <f t="shared" ca="1" si="500"/>
        <v>1800</v>
      </c>
      <c r="AR227" s="397" t="str">
        <f t="shared" ca="1" si="501"/>
        <v>1|8|10,1|2|80000</v>
      </c>
      <c r="AS227" s="397">
        <f t="shared" ca="1" si="502"/>
        <v>1920</v>
      </c>
      <c r="AT227" s="397" t="str">
        <f t="shared" ca="1" si="503"/>
        <v>1|8|10,1|2|85000</v>
      </c>
      <c r="AU227" s="397">
        <f t="shared" ca="1" si="504"/>
        <v>2040</v>
      </c>
      <c r="AV227" s="397" t="str">
        <f t="shared" ca="1" si="505"/>
        <v>1|8|10,1|2|90000</v>
      </c>
      <c r="AW227" s="397">
        <f t="shared" ca="1" si="506"/>
        <v>2160</v>
      </c>
      <c r="AX227" s="397" t="str">
        <f t="shared" ca="1" si="507"/>
        <v>1|8|10,1|2|95000</v>
      </c>
      <c r="AY227" s="397">
        <f t="shared" ca="1" si="508"/>
        <v>2280</v>
      </c>
      <c r="AZ227" s="397" t="str">
        <f t="shared" ca="1" si="509"/>
        <v>1|8|10,1|2|100000</v>
      </c>
      <c r="BA227" s="397">
        <f t="shared" ca="1" si="510"/>
        <v>2400</v>
      </c>
      <c r="BB227" s="397" t="str">
        <f t="shared" ca="1" si="511"/>
        <v>1|8|15,1|2|105000</v>
      </c>
      <c r="BC227" s="397">
        <f t="shared" ca="1" si="512"/>
        <v>2640</v>
      </c>
      <c r="BD227" s="397" t="str">
        <f t="shared" ca="1" si="513"/>
        <v>1|8|15,1|2|110000</v>
      </c>
      <c r="BE227" s="397">
        <f t="shared" ca="1" si="514"/>
        <v>2880</v>
      </c>
      <c r="BF227" s="397" t="str">
        <f t="shared" ca="1" si="515"/>
        <v>1|8|15,1|2|115000</v>
      </c>
      <c r="BG227" s="397">
        <f t="shared" ca="1" si="516"/>
        <v>3120</v>
      </c>
      <c r="BH227" s="397" t="str">
        <f t="shared" ca="1" si="517"/>
        <v>1|8|15,1|2|120000</v>
      </c>
      <c r="BI227" s="397">
        <f t="shared" ca="1" si="518"/>
        <v>3360</v>
      </c>
      <c r="BJ227" s="397" t="str">
        <f t="shared" ca="1" si="519"/>
        <v>1|8|15,1|2|125000</v>
      </c>
      <c r="BK227" s="397">
        <f t="shared" ca="1" si="520"/>
        <v>3600</v>
      </c>
      <c r="BL227" s="397" t="str">
        <f t="shared" ca="1" si="521"/>
        <v>1|8|15,1|2|130000</v>
      </c>
      <c r="BM227" s="397">
        <f t="shared" ca="1" si="522"/>
        <v>3840</v>
      </c>
      <c r="BN227" s="397" t="str">
        <f t="shared" ca="1" si="523"/>
        <v>1|8|15,1|2|135000</v>
      </c>
      <c r="BO227" s="397">
        <f t="shared" ca="1" si="524"/>
        <v>4080</v>
      </c>
      <c r="BP227" s="397" t="str">
        <f t="shared" ca="1" si="525"/>
        <v>1|8|15,1|2|140000</v>
      </c>
      <c r="BQ227" s="397">
        <f t="shared" ca="1" si="526"/>
        <v>4320</v>
      </c>
      <c r="BR227" s="397" t="str">
        <f t="shared" ca="1" si="527"/>
        <v>1|8|15,1|2|145000</v>
      </c>
      <c r="BS227" s="397">
        <f t="shared" ca="1" si="528"/>
        <v>4560</v>
      </c>
      <c r="BT227" s="397" t="str">
        <f t="shared" ca="1" si="529"/>
        <v>1|8|15,1|2|150000</v>
      </c>
      <c r="BU227" s="397">
        <f t="shared" ca="1" si="530"/>
        <v>4800</v>
      </c>
      <c r="BV227" s="397" t="str">
        <f t="shared" ca="1" si="531"/>
        <v>1|8|20,1|2|155000</v>
      </c>
      <c r="BW227" s="397">
        <f t="shared" ca="1" si="532"/>
        <v>0</v>
      </c>
      <c r="BX227" s="397">
        <f t="shared" ca="1" si="533"/>
        <v>0</v>
      </c>
      <c r="BY227" s="397">
        <f t="shared" ca="1" si="534"/>
        <v>0</v>
      </c>
      <c r="BZ227" s="397">
        <f t="shared" ca="1" si="535"/>
        <v>0</v>
      </c>
      <c r="CA227" s="397">
        <f t="shared" ca="1" si="536"/>
        <v>0</v>
      </c>
      <c r="CB227" s="397">
        <f t="shared" ca="1" si="537"/>
        <v>0</v>
      </c>
      <c r="CC227" s="397">
        <f t="shared" ca="1" si="538"/>
        <v>0</v>
      </c>
      <c r="CD227" s="397">
        <f t="shared" ca="1" si="539"/>
        <v>0</v>
      </c>
      <c r="CE227" s="397">
        <f t="shared" ca="1" si="540"/>
        <v>0</v>
      </c>
      <c r="CF227" s="397">
        <f t="shared" ca="1" si="541"/>
        <v>0</v>
      </c>
      <c r="CG227" s="397">
        <f t="shared" ca="1" si="542"/>
        <v>0</v>
      </c>
      <c r="CH227" s="397">
        <f t="shared" ca="1" si="543"/>
        <v>0</v>
      </c>
      <c r="CI227" s="397">
        <f t="shared" ca="1" si="544"/>
        <v>0</v>
      </c>
      <c r="CJ227" s="397">
        <f t="shared" ca="1" si="545"/>
        <v>0</v>
      </c>
      <c r="CK227" s="397">
        <f t="shared" ca="1" si="546"/>
        <v>0</v>
      </c>
      <c r="CL227" s="397">
        <f t="shared" ca="1" si="547"/>
        <v>0</v>
      </c>
      <c r="CM227" s="397">
        <f t="shared" ca="1" si="548"/>
        <v>0</v>
      </c>
      <c r="CN227" s="397">
        <f t="shared" ca="1" si="549"/>
        <v>0</v>
      </c>
      <c r="CO227" s="397">
        <f t="shared" ca="1" si="550"/>
        <v>0</v>
      </c>
      <c r="CP227" s="397">
        <f t="shared" ca="1" si="551"/>
        <v>0</v>
      </c>
      <c r="CQ227" s="397">
        <f t="shared" ca="1" si="552"/>
        <v>0</v>
      </c>
      <c r="CR227" s="397">
        <f t="shared" ca="1" si="553"/>
        <v>0</v>
      </c>
      <c r="CS227" s="397">
        <f t="shared" ca="1" si="554"/>
        <v>0</v>
      </c>
      <c r="CT227" s="397">
        <f t="shared" ca="1" si="555"/>
        <v>0</v>
      </c>
      <c r="CU227" s="397">
        <f t="shared" ca="1" si="556"/>
        <v>0</v>
      </c>
      <c r="CV227" s="397">
        <f t="shared" ca="1" si="557"/>
        <v>0</v>
      </c>
      <c r="CW227" s="397">
        <f t="shared" ca="1" si="558"/>
        <v>0</v>
      </c>
      <c r="CX227" s="397">
        <f t="shared" ca="1" si="559"/>
        <v>0</v>
      </c>
      <c r="CY227" s="397">
        <f t="shared" ca="1" si="560"/>
        <v>0</v>
      </c>
      <c r="CZ227" s="397">
        <f t="shared" ca="1" si="561"/>
        <v>0</v>
      </c>
      <c r="DA227" s="397">
        <f t="shared" ca="1" si="562"/>
        <v>0</v>
      </c>
      <c r="DB227" s="397">
        <f t="shared" ca="1" si="563"/>
        <v>0</v>
      </c>
      <c r="DC227" s="397">
        <f t="shared" ca="1" si="564"/>
        <v>0</v>
      </c>
      <c r="DD227" s="397">
        <f t="shared" ca="1" si="565"/>
        <v>0</v>
      </c>
      <c r="DE227" s="397">
        <f t="shared" ca="1" si="566"/>
        <v>0</v>
      </c>
      <c r="DF227" s="397">
        <f t="shared" ca="1" si="567"/>
        <v>0</v>
      </c>
      <c r="DG227" s="397">
        <f t="shared" ca="1" si="568"/>
        <v>0</v>
      </c>
      <c r="DH227" s="397">
        <f t="shared" ca="1" si="569"/>
        <v>0</v>
      </c>
      <c r="DJ227" s="125" t="s">
        <v>1795</v>
      </c>
      <c r="DK227" s="125" t="s">
        <v>1796</v>
      </c>
      <c r="DN227" s="84" t="s">
        <v>1350</v>
      </c>
      <c r="DR227" s="40" t="s">
        <v>1545</v>
      </c>
      <c r="DS227" s="11">
        <f t="shared" si="465"/>
        <v>1</v>
      </c>
      <c r="DT227" s="11">
        <f t="shared" si="466"/>
        <v>8</v>
      </c>
      <c r="DU227" s="41">
        <v>1</v>
      </c>
      <c r="DV227" s="40" t="s">
        <v>412</v>
      </c>
      <c r="DW227" s="11">
        <f t="shared" si="467"/>
        <v>2</v>
      </c>
      <c r="DX227" s="11">
        <f t="shared" si="468"/>
        <v>1001</v>
      </c>
      <c r="DY227" s="41">
        <v>2</v>
      </c>
    </row>
    <row r="228" spans="1:129" x14ac:dyDescent="0.35">
      <c r="A228" s="125">
        <v>225</v>
      </c>
      <c r="B228" s="125">
        <v>3</v>
      </c>
      <c r="C228" s="125">
        <v>12</v>
      </c>
      <c r="D228" s="125">
        <v>41</v>
      </c>
      <c r="E228" s="125" t="s">
        <v>1345</v>
      </c>
      <c r="F228" s="84" t="s">
        <v>1353</v>
      </c>
      <c r="G228" s="392" t="s">
        <v>1347</v>
      </c>
      <c r="H228" s="84" t="s">
        <v>1354</v>
      </c>
      <c r="I228" s="392" t="s">
        <v>1349</v>
      </c>
      <c r="K228" s="39">
        <v>7003</v>
      </c>
      <c r="M228" s="397">
        <f t="shared" ca="1" si="470"/>
        <v>120</v>
      </c>
      <c r="N228" s="397" t="str">
        <f t="shared" ca="1" si="471"/>
        <v>1|8|5,1|2|5000</v>
      </c>
      <c r="O228" s="397">
        <f t="shared" ca="1" si="472"/>
        <v>168</v>
      </c>
      <c r="P228" s="397" t="str">
        <f t="shared" ca="1" si="473"/>
        <v>1|8|5,1|2|10000</v>
      </c>
      <c r="Q228" s="397">
        <f t="shared" ca="1" si="474"/>
        <v>240</v>
      </c>
      <c r="R228" s="397" t="str">
        <f t="shared" ca="1" si="475"/>
        <v>1|8|5,1|2|15000</v>
      </c>
      <c r="S228" s="397">
        <f t="shared" ca="1" si="476"/>
        <v>360</v>
      </c>
      <c r="T228" s="397" t="str">
        <f t="shared" ca="1" si="477"/>
        <v>1|8|5,1|2|20000</v>
      </c>
      <c r="U228" s="397">
        <f t="shared" ca="1" si="478"/>
        <v>480</v>
      </c>
      <c r="V228" s="397" t="str">
        <f t="shared" ca="1" si="479"/>
        <v>1|8|5,1|2|25000</v>
      </c>
      <c r="W228" s="397">
        <f t="shared" ca="1" si="480"/>
        <v>600</v>
      </c>
      <c r="X228" s="397" t="str">
        <f t="shared" ca="1" si="481"/>
        <v>1|8|5,1|2|30000</v>
      </c>
      <c r="Y228" s="397">
        <f t="shared" ca="1" si="482"/>
        <v>720</v>
      </c>
      <c r="Z228" s="397" t="str">
        <f t="shared" ca="1" si="483"/>
        <v>1|8|5,1|2|35000</v>
      </c>
      <c r="AA228" s="397">
        <f t="shared" ca="1" si="484"/>
        <v>840</v>
      </c>
      <c r="AB228" s="397" t="str">
        <f t="shared" ca="1" si="485"/>
        <v>1|8|5,1|2|40000</v>
      </c>
      <c r="AC228" s="397">
        <f t="shared" ca="1" si="486"/>
        <v>960</v>
      </c>
      <c r="AD228" s="397" t="str">
        <f t="shared" ca="1" si="487"/>
        <v>1|8|5,1|2|45000</v>
      </c>
      <c r="AE228" s="397">
        <f t="shared" ca="1" si="488"/>
        <v>1080</v>
      </c>
      <c r="AF228" s="397" t="str">
        <f t="shared" ca="1" si="489"/>
        <v>1|8|5,1|2|50000</v>
      </c>
      <c r="AG228" s="397">
        <f t="shared" ca="1" si="490"/>
        <v>1200</v>
      </c>
      <c r="AH228" s="397" t="str">
        <f t="shared" ca="1" si="491"/>
        <v>1|8|10,1|2|55000</v>
      </c>
      <c r="AI228" s="397">
        <f t="shared" ca="1" si="492"/>
        <v>1320</v>
      </c>
      <c r="AJ228" s="397" t="str">
        <f t="shared" ca="1" si="493"/>
        <v>1|8|10,1|2|60000</v>
      </c>
      <c r="AK228" s="397">
        <f t="shared" ca="1" si="494"/>
        <v>1440</v>
      </c>
      <c r="AL228" s="397" t="str">
        <f t="shared" ca="1" si="495"/>
        <v>1|8|10,1|2|65000</v>
      </c>
      <c r="AM228" s="397">
        <f t="shared" ca="1" si="496"/>
        <v>1560</v>
      </c>
      <c r="AN228" s="397" t="str">
        <f t="shared" ca="1" si="497"/>
        <v>1|8|10,1|2|70000</v>
      </c>
      <c r="AO228" s="397">
        <f t="shared" ca="1" si="498"/>
        <v>1680</v>
      </c>
      <c r="AP228" s="397" t="str">
        <f t="shared" ca="1" si="499"/>
        <v>1|8|10,1|2|75000</v>
      </c>
      <c r="AQ228" s="397">
        <f t="shared" ca="1" si="500"/>
        <v>1800</v>
      </c>
      <c r="AR228" s="397" t="str">
        <f t="shared" ca="1" si="501"/>
        <v>1|8|10,1|2|80000</v>
      </c>
      <c r="AS228" s="397">
        <f t="shared" ca="1" si="502"/>
        <v>1920</v>
      </c>
      <c r="AT228" s="397" t="str">
        <f t="shared" ca="1" si="503"/>
        <v>1|8|10,1|2|85000</v>
      </c>
      <c r="AU228" s="397">
        <f t="shared" ca="1" si="504"/>
        <v>2040</v>
      </c>
      <c r="AV228" s="397" t="str">
        <f t="shared" ca="1" si="505"/>
        <v>1|8|10,1|2|90000</v>
      </c>
      <c r="AW228" s="397">
        <f t="shared" ca="1" si="506"/>
        <v>2160</v>
      </c>
      <c r="AX228" s="397" t="str">
        <f t="shared" ca="1" si="507"/>
        <v>1|8|10,1|2|95000</v>
      </c>
      <c r="AY228" s="397">
        <f t="shared" ca="1" si="508"/>
        <v>2280</v>
      </c>
      <c r="AZ228" s="397" t="str">
        <f t="shared" ca="1" si="509"/>
        <v>1|8|10,1|2|100000</v>
      </c>
      <c r="BA228" s="397">
        <f t="shared" ca="1" si="510"/>
        <v>2400</v>
      </c>
      <c r="BB228" s="397" t="str">
        <f t="shared" ca="1" si="511"/>
        <v>1|8|15,1|2|105000</v>
      </c>
      <c r="BC228" s="397">
        <f t="shared" ca="1" si="512"/>
        <v>2640</v>
      </c>
      <c r="BD228" s="397" t="str">
        <f t="shared" ca="1" si="513"/>
        <v>1|8|15,1|2|110000</v>
      </c>
      <c r="BE228" s="397">
        <f t="shared" ca="1" si="514"/>
        <v>2880</v>
      </c>
      <c r="BF228" s="397" t="str">
        <f t="shared" ca="1" si="515"/>
        <v>1|8|15,1|2|115000</v>
      </c>
      <c r="BG228" s="397">
        <f t="shared" ca="1" si="516"/>
        <v>3120</v>
      </c>
      <c r="BH228" s="397" t="str">
        <f t="shared" ca="1" si="517"/>
        <v>1|8|15,1|2|120000</v>
      </c>
      <c r="BI228" s="397">
        <f t="shared" ca="1" si="518"/>
        <v>3360</v>
      </c>
      <c r="BJ228" s="397" t="str">
        <f t="shared" ca="1" si="519"/>
        <v>1|8|15,1|2|125000</v>
      </c>
      <c r="BK228" s="397">
        <f t="shared" ca="1" si="520"/>
        <v>3600</v>
      </c>
      <c r="BL228" s="397" t="str">
        <f t="shared" ca="1" si="521"/>
        <v>1|8|15,1|2|130000</v>
      </c>
      <c r="BM228" s="397">
        <f t="shared" ca="1" si="522"/>
        <v>3840</v>
      </c>
      <c r="BN228" s="397" t="str">
        <f t="shared" ca="1" si="523"/>
        <v>1|8|15,1|2|135000</v>
      </c>
      <c r="BO228" s="397">
        <f t="shared" ca="1" si="524"/>
        <v>4080</v>
      </c>
      <c r="BP228" s="397" t="str">
        <f t="shared" ca="1" si="525"/>
        <v>1|8|15,1|2|140000</v>
      </c>
      <c r="BQ228" s="397">
        <f t="shared" ca="1" si="526"/>
        <v>4320</v>
      </c>
      <c r="BR228" s="397" t="str">
        <f t="shared" ca="1" si="527"/>
        <v>1|8|15,1|2|145000</v>
      </c>
      <c r="BS228" s="397">
        <f t="shared" ca="1" si="528"/>
        <v>4560</v>
      </c>
      <c r="BT228" s="397" t="str">
        <f t="shared" ca="1" si="529"/>
        <v>1|8|15,1|2|150000</v>
      </c>
      <c r="BU228" s="397">
        <f t="shared" ca="1" si="530"/>
        <v>4800</v>
      </c>
      <c r="BV228" s="397" t="str">
        <f t="shared" ca="1" si="531"/>
        <v>1|8|20,1|2|155000</v>
      </c>
      <c r="BW228" s="397">
        <f t="shared" ca="1" si="532"/>
        <v>0</v>
      </c>
      <c r="BX228" s="397">
        <f t="shared" ca="1" si="533"/>
        <v>0</v>
      </c>
      <c r="BY228" s="397">
        <f t="shared" ca="1" si="534"/>
        <v>0</v>
      </c>
      <c r="BZ228" s="397">
        <f t="shared" ca="1" si="535"/>
        <v>0</v>
      </c>
      <c r="CA228" s="397">
        <f t="shared" ca="1" si="536"/>
        <v>0</v>
      </c>
      <c r="CB228" s="397">
        <f t="shared" ca="1" si="537"/>
        <v>0</v>
      </c>
      <c r="CC228" s="397">
        <f t="shared" ca="1" si="538"/>
        <v>0</v>
      </c>
      <c r="CD228" s="397">
        <f t="shared" ca="1" si="539"/>
        <v>0</v>
      </c>
      <c r="CE228" s="397">
        <f t="shared" ca="1" si="540"/>
        <v>0</v>
      </c>
      <c r="CF228" s="397">
        <f t="shared" ca="1" si="541"/>
        <v>0</v>
      </c>
      <c r="CG228" s="397">
        <f t="shared" ca="1" si="542"/>
        <v>0</v>
      </c>
      <c r="CH228" s="397">
        <f t="shared" ca="1" si="543"/>
        <v>0</v>
      </c>
      <c r="CI228" s="397">
        <f t="shared" ca="1" si="544"/>
        <v>0</v>
      </c>
      <c r="CJ228" s="397">
        <f t="shared" ca="1" si="545"/>
        <v>0</v>
      </c>
      <c r="CK228" s="397">
        <f t="shared" ca="1" si="546"/>
        <v>0</v>
      </c>
      <c r="CL228" s="397">
        <f t="shared" ca="1" si="547"/>
        <v>0</v>
      </c>
      <c r="CM228" s="397">
        <f t="shared" ca="1" si="548"/>
        <v>0</v>
      </c>
      <c r="CN228" s="397">
        <f t="shared" ca="1" si="549"/>
        <v>0</v>
      </c>
      <c r="CO228" s="397">
        <f t="shared" ca="1" si="550"/>
        <v>0</v>
      </c>
      <c r="CP228" s="397">
        <f t="shared" ca="1" si="551"/>
        <v>0</v>
      </c>
      <c r="CQ228" s="397">
        <f t="shared" ca="1" si="552"/>
        <v>0</v>
      </c>
      <c r="CR228" s="397">
        <f t="shared" ca="1" si="553"/>
        <v>0</v>
      </c>
      <c r="CS228" s="397">
        <f t="shared" ca="1" si="554"/>
        <v>0</v>
      </c>
      <c r="CT228" s="397">
        <f t="shared" ca="1" si="555"/>
        <v>0</v>
      </c>
      <c r="CU228" s="397">
        <f t="shared" ca="1" si="556"/>
        <v>0</v>
      </c>
      <c r="CV228" s="397">
        <f t="shared" ca="1" si="557"/>
        <v>0</v>
      </c>
      <c r="CW228" s="397">
        <f t="shared" ca="1" si="558"/>
        <v>0</v>
      </c>
      <c r="CX228" s="397">
        <f t="shared" ca="1" si="559"/>
        <v>0</v>
      </c>
      <c r="CY228" s="397">
        <f t="shared" ca="1" si="560"/>
        <v>0</v>
      </c>
      <c r="CZ228" s="397">
        <f t="shared" ca="1" si="561"/>
        <v>0</v>
      </c>
      <c r="DA228" s="397">
        <f t="shared" ca="1" si="562"/>
        <v>0</v>
      </c>
      <c r="DB228" s="397">
        <f t="shared" ca="1" si="563"/>
        <v>0</v>
      </c>
      <c r="DC228" s="397">
        <f t="shared" ca="1" si="564"/>
        <v>0</v>
      </c>
      <c r="DD228" s="397">
        <f t="shared" ca="1" si="565"/>
        <v>0</v>
      </c>
      <c r="DE228" s="397">
        <f t="shared" ca="1" si="566"/>
        <v>0</v>
      </c>
      <c r="DF228" s="397">
        <f t="shared" ca="1" si="567"/>
        <v>0</v>
      </c>
      <c r="DG228" s="397">
        <f t="shared" ca="1" si="568"/>
        <v>0</v>
      </c>
      <c r="DH228" s="397">
        <f t="shared" ca="1" si="569"/>
        <v>0</v>
      </c>
      <c r="DJ228" s="125" t="s">
        <v>1797</v>
      </c>
      <c r="DK228" s="125" t="s">
        <v>1798</v>
      </c>
      <c r="DN228" s="84" t="s">
        <v>1350</v>
      </c>
      <c r="DR228" s="40" t="s">
        <v>1543</v>
      </c>
      <c r="DS228" s="11">
        <f t="shared" si="465"/>
        <v>1</v>
      </c>
      <c r="DT228" s="11">
        <f t="shared" si="466"/>
        <v>8</v>
      </c>
      <c r="DU228" s="41">
        <v>1</v>
      </c>
      <c r="DV228" s="40" t="s">
        <v>412</v>
      </c>
      <c r="DW228" s="11">
        <f t="shared" si="467"/>
        <v>2</v>
      </c>
      <c r="DX228" s="11">
        <f t="shared" si="468"/>
        <v>1001</v>
      </c>
      <c r="DY228" s="41">
        <v>2</v>
      </c>
    </row>
    <row r="229" spans="1:129" x14ac:dyDescent="0.35">
      <c r="A229" s="125">
        <v>226</v>
      </c>
      <c r="B229" s="125">
        <v>3</v>
      </c>
      <c r="C229" s="125">
        <v>12</v>
      </c>
      <c r="D229" s="125">
        <v>41</v>
      </c>
      <c r="E229" s="125" t="s">
        <v>1355</v>
      </c>
      <c r="F229" s="84" t="s">
        <v>1356</v>
      </c>
      <c r="G229" s="392" t="s">
        <v>1357</v>
      </c>
      <c r="H229" s="84" t="s">
        <v>1358</v>
      </c>
      <c r="I229" s="392" t="s">
        <v>1359</v>
      </c>
      <c r="K229" s="39">
        <v>7001</v>
      </c>
      <c r="M229" s="397">
        <f t="shared" ca="1" si="470"/>
        <v>1</v>
      </c>
      <c r="N229" s="397" t="str">
        <f t="shared" ca="1" si="471"/>
        <v>1|8|10,1|2|20000</v>
      </c>
      <c r="O229" s="397">
        <f t="shared" ca="1" si="472"/>
        <v>0</v>
      </c>
      <c r="P229" s="397">
        <f t="shared" ca="1" si="473"/>
        <v>0</v>
      </c>
      <c r="Q229" s="397">
        <f t="shared" ca="1" si="474"/>
        <v>0</v>
      </c>
      <c r="R229" s="397">
        <f t="shared" ca="1" si="475"/>
        <v>0</v>
      </c>
      <c r="S229" s="397">
        <f t="shared" ca="1" si="476"/>
        <v>0</v>
      </c>
      <c r="T229" s="397">
        <f t="shared" ca="1" si="477"/>
        <v>0</v>
      </c>
      <c r="U229" s="397">
        <f t="shared" ca="1" si="478"/>
        <v>0</v>
      </c>
      <c r="V229" s="397">
        <f t="shared" ca="1" si="479"/>
        <v>0</v>
      </c>
      <c r="W229" s="397">
        <f t="shared" ca="1" si="480"/>
        <v>0</v>
      </c>
      <c r="X229" s="397">
        <f t="shared" ca="1" si="481"/>
        <v>0</v>
      </c>
      <c r="Y229" s="397">
        <f t="shared" ca="1" si="482"/>
        <v>0</v>
      </c>
      <c r="Z229" s="397">
        <f t="shared" ca="1" si="483"/>
        <v>0</v>
      </c>
      <c r="AA229" s="397">
        <f t="shared" ca="1" si="484"/>
        <v>0</v>
      </c>
      <c r="AB229" s="397">
        <f t="shared" ca="1" si="485"/>
        <v>0</v>
      </c>
      <c r="AC229" s="397">
        <f t="shared" ca="1" si="486"/>
        <v>0</v>
      </c>
      <c r="AD229" s="397">
        <f t="shared" ca="1" si="487"/>
        <v>0</v>
      </c>
      <c r="AE229" s="397">
        <f t="shared" ca="1" si="488"/>
        <v>0</v>
      </c>
      <c r="AF229" s="397">
        <f t="shared" ca="1" si="489"/>
        <v>0</v>
      </c>
      <c r="AG229" s="397">
        <f t="shared" ca="1" si="490"/>
        <v>0</v>
      </c>
      <c r="AH229" s="397">
        <f t="shared" ca="1" si="491"/>
        <v>0</v>
      </c>
      <c r="AI229" s="397">
        <f t="shared" ca="1" si="492"/>
        <v>0</v>
      </c>
      <c r="AJ229" s="397">
        <f t="shared" ca="1" si="493"/>
        <v>0</v>
      </c>
      <c r="AK229" s="397">
        <f t="shared" ca="1" si="494"/>
        <v>0</v>
      </c>
      <c r="AL229" s="397">
        <f t="shared" ca="1" si="495"/>
        <v>0</v>
      </c>
      <c r="AM229" s="397">
        <f t="shared" ca="1" si="496"/>
        <v>0</v>
      </c>
      <c r="AN229" s="397">
        <f t="shared" ca="1" si="497"/>
        <v>0</v>
      </c>
      <c r="AO229" s="397">
        <f t="shared" ca="1" si="498"/>
        <v>0</v>
      </c>
      <c r="AP229" s="397">
        <f t="shared" ca="1" si="499"/>
        <v>0</v>
      </c>
      <c r="AQ229" s="397">
        <f t="shared" ca="1" si="500"/>
        <v>0</v>
      </c>
      <c r="AR229" s="397">
        <f t="shared" ca="1" si="501"/>
        <v>0</v>
      </c>
      <c r="AS229" s="397">
        <f t="shared" ca="1" si="502"/>
        <v>0</v>
      </c>
      <c r="AT229" s="397">
        <f t="shared" ca="1" si="503"/>
        <v>0</v>
      </c>
      <c r="AU229" s="397">
        <f t="shared" ca="1" si="504"/>
        <v>0</v>
      </c>
      <c r="AV229" s="397">
        <f t="shared" ca="1" si="505"/>
        <v>0</v>
      </c>
      <c r="AW229" s="397">
        <f t="shared" ca="1" si="506"/>
        <v>0</v>
      </c>
      <c r="AX229" s="397">
        <f t="shared" ca="1" si="507"/>
        <v>0</v>
      </c>
      <c r="AY229" s="397">
        <f t="shared" ca="1" si="508"/>
        <v>0</v>
      </c>
      <c r="AZ229" s="397">
        <f t="shared" ca="1" si="509"/>
        <v>0</v>
      </c>
      <c r="BA229" s="397">
        <f t="shared" ca="1" si="510"/>
        <v>0</v>
      </c>
      <c r="BB229" s="397">
        <f t="shared" ca="1" si="511"/>
        <v>0</v>
      </c>
      <c r="BC229" s="397">
        <f t="shared" ca="1" si="512"/>
        <v>0</v>
      </c>
      <c r="BD229" s="397">
        <f t="shared" ca="1" si="513"/>
        <v>0</v>
      </c>
      <c r="BE229" s="397">
        <f t="shared" ca="1" si="514"/>
        <v>0</v>
      </c>
      <c r="BF229" s="397">
        <f t="shared" ca="1" si="515"/>
        <v>0</v>
      </c>
      <c r="BG229" s="397">
        <f t="shared" ca="1" si="516"/>
        <v>0</v>
      </c>
      <c r="BH229" s="397">
        <f t="shared" ca="1" si="517"/>
        <v>0</v>
      </c>
      <c r="BI229" s="397">
        <f t="shared" ca="1" si="518"/>
        <v>0</v>
      </c>
      <c r="BJ229" s="397">
        <f t="shared" ca="1" si="519"/>
        <v>0</v>
      </c>
      <c r="BK229" s="397">
        <f t="shared" ca="1" si="520"/>
        <v>0</v>
      </c>
      <c r="BL229" s="397">
        <f t="shared" ca="1" si="521"/>
        <v>0</v>
      </c>
      <c r="BM229" s="397">
        <f t="shared" ca="1" si="522"/>
        <v>0</v>
      </c>
      <c r="BN229" s="397">
        <f t="shared" ca="1" si="523"/>
        <v>0</v>
      </c>
      <c r="BO229" s="397">
        <f t="shared" ca="1" si="524"/>
        <v>0</v>
      </c>
      <c r="BP229" s="397">
        <f t="shared" ca="1" si="525"/>
        <v>0</v>
      </c>
      <c r="BQ229" s="397">
        <f t="shared" ca="1" si="526"/>
        <v>0</v>
      </c>
      <c r="BR229" s="397">
        <f t="shared" ca="1" si="527"/>
        <v>0</v>
      </c>
      <c r="BS229" s="397">
        <f t="shared" ca="1" si="528"/>
        <v>0</v>
      </c>
      <c r="BT229" s="397">
        <f t="shared" ca="1" si="529"/>
        <v>0</v>
      </c>
      <c r="BU229" s="397">
        <f t="shared" ca="1" si="530"/>
        <v>0</v>
      </c>
      <c r="BV229" s="397">
        <f t="shared" ca="1" si="531"/>
        <v>0</v>
      </c>
      <c r="BW229" s="397">
        <f t="shared" ca="1" si="532"/>
        <v>0</v>
      </c>
      <c r="BX229" s="397">
        <f t="shared" ca="1" si="533"/>
        <v>0</v>
      </c>
      <c r="BY229" s="397">
        <f t="shared" ca="1" si="534"/>
        <v>0</v>
      </c>
      <c r="BZ229" s="397">
        <f t="shared" ca="1" si="535"/>
        <v>0</v>
      </c>
      <c r="CA229" s="397">
        <f t="shared" ca="1" si="536"/>
        <v>0</v>
      </c>
      <c r="CB229" s="397">
        <f t="shared" ca="1" si="537"/>
        <v>0</v>
      </c>
      <c r="CC229" s="397">
        <f t="shared" ca="1" si="538"/>
        <v>0</v>
      </c>
      <c r="CD229" s="397">
        <f t="shared" ca="1" si="539"/>
        <v>0</v>
      </c>
      <c r="CE229" s="397">
        <f t="shared" ca="1" si="540"/>
        <v>0</v>
      </c>
      <c r="CF229" s="397">
        <f t="shared" ca="1" si="541"/>
        <v>0</v>
      </c>
      <c r="CG229" s="397">
        <f t="shared" ca="1" si="542"/>
        <v>0</v>
      </c>
      <c r="CH229" s="397">
        <f t="shared" ca="1" si="543"/>
        <v>0</v>
      </c>
      <c r="CI229" s="397">
        <f t="shared" ca="1" si="544"/>
        <v>0</v>
      </c>
      <c r="CJ229" s="397">
        <f t="shared" ca="1" si="545"/>
        <v>0</v>
      </c>
      <c r="CK229" s="397">
        <f t="shared" ca="1" si="546"/>
        <v>0</v>
      </c>
      <c r="CL229" s="397">
        <f t="shared" ca="1" si="547"/>
        <v>0</v>
      </c>
      <c r="CM229" s="397">
        <f t="shared" ca="1" si="548"/>
        <v>0</v>
      </c>
      <c r="CN229" s="397">
        <f t="shared" ca="1" si="549"/>
        <v>0</v>
      </c>
      <c r="CO229" s="397">
        <f t="shared" ca="1" si="550"/>
        <v>0</v>
      </c>
      <c r="CP229" s="397">
        <f t="shared" ca="1" si="551"/>
        <v>0</v>
      </c>
      <c r="CQ229" s="397">
        <f t="shared" ca="1" si="552"/>
        <v>0</v>
      </c>
      <c r="CR229" s="397">
        <f t="shared" ca="1" si="553"/>
        <v>0</v>
      </c>
      <c r="CS229" s="397">
        <f t="shared" ca="1" si="554"/>
        <v>0</v>
      </c>
      <c r="CT229" s="397">
        <f t="shared" ca="1" si="555"/>
        <v>0</v>
      </c>
      <c r="CU229" s="397">
        <f t="shared" ca="1" si="556"/>
        <v>0</v>
      </c>
      <c r="CV229" s="397">
        <f t="shared" ca="1" si="557"/>
        <v>0</v>
      </c>
      <c r="CW229" s="397">
        <f t="shared" ca="1" si="558"/>
        <v>0</v>
      </c>
      <c r="CX229" s="397">
        <f t="shared" ca="1" si="559"/>
        <v>0</v>
      </c>
      <c r="CY229" s="397">
        <f t="shared" ca="1" si="560"/>
        <v>0</v>
      </c>
      <c r="CZ229" s="397">
        <f t="shared" ca="1" si="561"/>
        <v>0</v>
      </c>
      <c r="DA229" s="397">
        <f t="shared" ca="1" si="562"/>
        <v>0</v>
      </c>
      <c r="DB229" s="397">
        <f t="shared" ca="1" si="563"/>
        <v>0</v>
      </c>
      <c r="DC229" s="397">
        <f t="shared" ca="1" si="564"/>
        <v>0</v>
      </c>
      <c r="DD229" s="397">
        <f t="shared" ca="1" si="565"/>
        <v>0</v>
      </c>
      <c r="DE229" s="397">
        <f t="shared" ca="1" si="566"/>
        <v>0</v>
      </c>
      <c r="DF229" s="397">
        <f t="shared" ca="1" si="567"/>
        <v>0</v>
      </c>
      <c r="DG229" s="397">
        <f t="shared" ca="1" si="568"/>
        <v>0</v>
      </c>
      <c r="DH229" s="397">
        <f t="shared" ca="1" si="569"/>
        <v>0</v>
      </c>
      <c r="DJ229" s="125" t="s">
        <v>1799</v>
      </c>
      <c r="DK229" s="125" t="s">
        <v>1800</v>
      </c>
      <c r="DN229" s="84" t="s">
        <v>1360</v>
      </c>
      <c r="DR229" s="40" t="s">
        <v>1544</v>
      </c>
      <c r="DS229" s="11">
        <f t="shared" si="465"/>
        <v>1</v>
      </c>
      <c r="DT229" s="11">
        <f t="shared" si="466"/>
        <v>8</v>
      </c>
      <c r="DU229" s="41">
        <v>1</v>
      </c>
      <c r="DV229" s="40" t="s">
        <v>412</v>
      </c>
      <c r="DW229" s="11">
        <f t="shared" si="467"/>
        <v>2</v>
      </c>
      <c r="DX229" s="11">
        <f t="shared" si="468"/>
        <v>1001</v>
      </c>
      <c r="DY229" s="41">
        <v>2</v>
      </c>
    </row>
    <row r="230" spans="1:129" x14ac:dyDescent="0.35">
      <c r="A230" s="125">
        <v>227</v>
      </c>
      <c r="B230" s="125">
        <v>3</v>
      </c>
      <c r="C230" s="125">
        <v>12</v>
      </c>
      <c r="D230" s="125">
        <v>41</v>
      </c>
      <c r="E230" s="125" t="s">
        <v>1355</v>
      </c>
      <c r="F230" s="84" t="s">
        <v>1361</v>
      </c>
      <c r="G230" s="392" t="s">
        <v>1357</v>
      </c>
      <c r="H230" s="84" t="s">
        <v>1362</v>
      </c>
      <c r="I230" s="392" t="s">
        <v>1359</v>
      </c>
      <c r="K230" s="39">
        <v>7002</v>
      </c>
      <c r="M230" s="397">
        <f t="shared" ca="1" si="470"/>
        <v>1</v>
      </c>
      <c r="N230" s="397" t="str">
        <f t="shared" ca="1" si="471"/>
        <v>1|8|10,1|2|20000</v>
      </c>
      <c r="O230" s="397">
        <f t="shared" ca="1" si="472"/>
        <v>0</v>
      </c>
      <c r="P230" s="397">
        <f t="shared" ca="1" si="473"/>
        <v>0</v>
      </c>
      <c r="Q230" s="397">
        <f t="shared" ca="1" si="474"/>
        <v>0</v>
      </c>
      <c r="R230" s="397">
        <f t="shared" ca="1" si="475"/>
        <v>0</v>
      </c>
      <c r="S230" s="397">
        <f t="shared" ca="1" si="476"/>
        <v>0</v>
      </c>
      <c r="T230" s="397">
        <f t="shared" ca="1" si="477"/>
        <v>0</v>
      </c>
      <c r="U230" s="397">
        <f t="shared" ca="1" si="478"/>
        <v>0</v>
      </c>
      <c r="V230" s="397">
        <f t="shared" ca="1" si="479"/>
        <v>0</v>
      </c>
      <c r="W230" s="397">
        <f t="shared" ca="1" si="480"/>
        <v>0</v>
      </c>
      <c r="X230" s="397">
        <f t="shared" ca="1" si="481"/>
        <v>0</v>
      </c>
      <c r="Y230" s="397">
        <f t="shared" ca="1" si="482"/>
        <v>0</v>
      </c>
      <c r="Z230" s="397">
        <f t="shared" ca="1" si="483"/>
        <v>0</v>
      </c>
      <c r="AA230" s="397">
        <f t="shared" ca="1" si="484"/>
        <v>0</v>
      </c>
      <c r="AB230" s="397">
        <f t="shared" ca="1" si="485"/>
        <v>0</v>
      </c>
      <c r="AC230" s="397">
        <f t="shared" ca="1" si="486"/>
        <v>0</v>
      </c>
      <c r="AD230" s="397">
        <f t="shared" ca="1" si="487"/>
        <v>0</v>
      </c>
      <c r="AE230" s="397">
        <f t="shared" ca="1" si="488"/>
        <v>0</v>
      </c>
      <c r="AF230" s="397">
        <f t="shared" ca="1" si="489"/>
        <v>0</v>
      </c>
      <c r="AG230" s="397">
        <f t="shared" ca="1" si="490"/>
        <v>0</v>
      </c>
      <c r="AH230" s="397">
        <f t="shared" ca="1" si="491"/>
        <v>0</v>
      </c>
      <c r="AI230" s="397">
        <f t="shared" ca="1" si="492"/>
        <v>0</v>
      </c>
      <c r="AJ230" s="397">
        <f t="shared" ca="1" si="493"/>
        <v>0</v>
      </c>
      <c r="AK230" s="397">
        <f t="shared" ca="1" si="494"/>
        <v>0</v>
      </c>
      <c r="AL230" s="397">
        <f t="shared" ca="1" si="495"/>
        <v>0</v>
      </c>
      <c r="AM230" s="397">
        <f t="shared" ca="1" si="496"/>
        <v>0</v>
      </c>
      <c r="AN230" s="397">
        <f t="shared" ca="1" si="497"/>
        <v>0</v>
      </c>
      <c r="AO230" s="397">
        <f t="shared" ca="1" si="498"/>
        <v>0</v>
      </c>
      <c r="AP230" s="397">
        <f t="shared" ca="1" si="499"/>
        <v>0</v>
      </c>
      <c r="AQ230" s="397">
        <f t="shared" ca="1" si="500"/>
        <v>0</v>
      </c>
      <c r="AR230" s="397">
        <f t="shared" ca="1" si="501"/>
        <v>0</v>
      </c>
      <c r="AS230" s="397">
        <f t="shared" ca="1" si="502"/>
        <v>0</v>
      </c>
      <c r="AT230" s="397">
        <f t="shared" ca="1" si="503"/>
        <v>0</v>
      </c>
      <c r="AU230" s="397">
        <f t="shared" ca="1" si="504"/>
        <v>0</v>
      </c>
      <c r="AV230" s="397">
        <f t="shared" ca="1" si="505"/>
        <v>0</v>
      </c>
      <c r="AW230" s="397">
        <f t="shared" ca="1" si="506"/>
        <v>0</v>
      </c>
      <c r="AX230" s="397">
        <f t="shared" ca="1" si="507"/>
        <v>0</v>
      </c>
      <c r="AY230" s="397">
        <f t="shared" ca="1" si="508"/>
        <v>0</v>
      </c>
      <c r="AZ230" s="397">
        <f t="shared" ca="1" si="509"/>
        <v>0</v>
      </c>
      <c r="BA230" s="397">
        <f t="shared" ca="1" si="510"/>
        <v>0</v>
      </c>
      <c r="BB230" s="397">
        <f t="shared" ca="1" si="511"/>
        <v>0</v>
      </c>
      <c r="BC230" s="397">
        <f t="shared" ca="1" si="512"/>
        <v>0</v>
      </c>
      <c r="BD230" s="397">
        <f t="shared" ca="1" si="513"/>
        <v>0</v>
      </c>
      <c r="BE230" s="397">
        <f t="shared" ca="1" si="514"/>
        <v>0</v>
      </c>
      <c r="BF230" s="397">
        <f t="shared" ca="1" si="515"/>
        <v>0</v>
      </c>
      <c r="BG230" s="397">
        <f t="shared" ca="1" si="516"/>
        <v>0</v>
      </c>
      <c r="BH230" s="397">
        <f t="shared" ca="1" si="517"/>
        <v>0</v>
      </c>
      <c r="BI230" s="397">
        <f t="shared" ca="1" si="518"/>
        <v>0</v>
      </c>
      <c r="BJ230" s="397">
        <f t="shared" ca="1" si="519"/>
        <v>0</v>
      </c>
      <c r="BK230" s="397">
        <f t="shared" ca="1" si="520"/>
        <v>0</v>
      </c>
      <c r="BL230" s="397">
        <f t="shared" ca="1" si="521"/>
        <v>0</v>
      </c>
      <c r="BM230" s="397">
        <f t="shared" ca="1" si="522"/>
        <v>0</v>
      </c>
      <c r="BN230" s="397">
        <f t="shared" ca="1" si="523"/>
        <v>0</v>
      </c>
      <c r="BO230" s="397">
        <f t="shared" ca="1" si="524"/>
        <v>0</v>
      </c>
      <c r="BP230" s="397">
        <f t="shared" ca="1" si="525"/>
        <v>0</v>
      </c>
      <c r="BQ230" s="397">
        <f t="shared" ca="1" si="526"/>
        <v>0</v>
      </c>
      <c r="BR230" s="397">
        <f t="shared" ca="1" si="527"/>
        <v>0</v>
      </c>
      <c r="BS230" s="397">
        <f t="shared" ca="1" si="528"/>
        <v>0</v>
      </c>
      <c r="BT230" s="397">
        <f t="shared" ca="1" si="529"/>
        <v>0</v>
      </c>
      <c r="BU230" s="397">
        <f t="shared" ca="1" si="530"/>
        <v>0</v>
      </c>
      <c r="BV230" s="397">
        <f t="shared" ca="1" si="531"/>
        <v>0</v>
      </c>
      <c r="BW230" s="397">
        <f t="shared" ca="1" si="532"/>
        <v>0</v>
      </c>
      <c r="BX230" s="397">
        <f t="shared" ca="1" si="533"/>
        <v>0</v>
      </c>
      <c r="BY230" s="397">
        <f t="shared" ca="1" si="534"/>
        <v>0</v>
      </c>
      <c r="BZ230" s="397">
        <f t="shared" ca="1" si="535"/>
        <v>0</v>
      </c>
      <c r="CA230" s="397">
        <f t="shared" ca="1" si="536"/>
        <v>0</v>
      </c>
      <c r="CB230" s="397">
        <f t="shared" ca="1" si="537"/>
        <v>0</v>
      </c>
      <c r="CC230" s="397">
        <f t="shared" ca="1" si="538"/>
        <v>0</v>
      </c>
      <c r="CD230" s="397">
        <f t="shared" ca="1" si="539"/>
        <v>0</v>
      </c>
      <c r="CE230" s="397">
        <f t="shared" ca="1" si="540"/>
        <v>0</v>
      </c>
      <c r="CF230" s="397">
        <f t="shared" ca="1" si="541"/>
        <v>0</v>
      </c>
      <c r="CG230" s="397">
        <f t="shared" ca="1" si="542"/>
        <v>0</v>
      </c>
      <c r="CH230" s="397">
        <f t="shared" ca="1" si="543"/>
        <v>0</v>
      </c>
      <c r="CI230" s="397">
        <f t="shared" ca="1" si="544"/>
        <v>0</v>
      </c>
      <c r="CJ230" s="397">
        <f t="shared" ca="1" si="545"/>
        <v>0</v>
      </c>
      <c r="CK230" s="397">
        <f t="shared" ca="1" si="546"/>
        <v>0</v>
      </c>
      <c r="CL230" s="397">
        <f t="shared" ca="1" si="547"/>
        <v>0</v>
      </c>
      <c r="CM230" s="397">
        <f t="shared" ca="1" si="548"/>
        <v>0</v>
      </c>
      <c r="CN230" s="397">
        <f t="shared" ca="1" si="549"/>
        <v>0</v>
      </c>
      <c r="CO230" s="397">
        <f t="shared" ca="1" si="550"/>
        <v>0</v>
      </c>
      <c r="CP230" s="397">
        <f t="shared" ca="1" si="551"/>
        <v>0</v>
      </c>
      <c r="CQ230" s="397">
        <f t="shared" ca="1" si="552"/>
        <v>0</v>
      </c>
      <c r="CR230" s="397">
        <f t="shared" ca="1" si="553"/>
        <v>0</v>
      </c>
      <c r="CS230" s="397">
        <f t="shared" ca="1" si="554"/>
        <v>0</v>
      </c>
      <c r="CT230" s="397">
        <f t="shared" ca="1" si="555"/>
        <v>0</v>
      </c>
      <c r="CU230" s="397">
        <f t="shared" ca="1" si="556"/>
        <v>0</v>
      </c>
      <c r="CV230" s="397">
        <f t="shared" ca="1" si="557"/>
        <v>0</v>
      </c>
      <c r="CW230" s="397">
        <f t="shared" ca="1" si="558"/>
        <v>0</v>
      </c>
      <c r="CX230" s="397">
        <f t="shared" ca="1" si="559"/>
        <v>0</v>
      </c>
      <c r="CY230" s="397">
        <f t="shared" ca="1" si="560"/>
        <v>0</v>
      </c>
      <c r="CZ230" s="397">
        <f t="shared" ca="1" si="561"/>
        <v>0</v>
      </c>
      <c r="DA230" s="397">
        <f t="shared" ca="1" si="562"/>
        <v>0</v>
      </c>
      <c r="DB230" s="397">
        <f t="shared" ca="1" si="563"/>
        <v>0</v>
      </c>
      <c r="DC230" s="397">
        <f t="shared" ca="1" si="564"/>
        <v>0</v>
      </c>
      <c r="DD230" s="397">
        <f t="shared" ca="1" si="565"/>
        <v>0</v>
      </c>
      <c r="DE230" s="397">
        <f t="shared" ca="1" si="566"/>
        <v>0</v>
      </c>
      <c r="DF230" s="397">
        <f t="shared" ca="1" si="567"/>
        <v>0</v>
      </c>
      <c r="DG230" s="397">
        <f t="shared" ca="1" si="568"/>
        <v>0</v>
      </c>
      <c r="DH230" s="397">
        <f t="shared" ca="1" si="569"/>
        <v>0</v>
      </c>
      <c r="DJ230" s="125" t="s">
        <v>1801</v>
      </c>
      <c r="DK230" s="125" t="s">
        <v>1802</v>
      </c>
      <c r="DN230" s="84" t="s">
        <v>1360</v>
      </c>
      <c r="DR230" s="40" t="s">
        <v>1545</v>
      </c>
      <c r="DS230" s="11">
        <f t="shared" si="465"/>
        <v>1</v>
      </c>
      <c r="DT230" s="11">
        <f t="shared" si="466"/>
        <v>8</v>
      </c>
      <c r="DU230" s="41">
        <v>1</v>
      </c>
      <c r="DV230" s="40" t="s">
        <v>412</v>
      </c>
      <c r="DW230" s="11">
        <f t="shared" si="467"/>
        <v>2</v>
      </c>
      <c r="DX230" s="11">
        <f t="shared" si="468"/>
        <v>1001</v>
      </c>
      <c r="DY230" s="41">
        <v>2</v>
      </c>
    </row>
    <row r="231" spans="1:129" x14ac:dyDescent="0.35">
      <c r="A231" s="125">
        <v>228</v>
      </c>
      <c r="B231" s="125">
        <v>3</v>
      </c>
      <c r="C231" s="125">
        <v>12</v>
      </c>
      <c r="D231" s="125">
        <v>41</v>
      </c>
      <c r="E231" s="125" t="s">
        <v>1355</v>
      </c>
      <c r="F231" s="84" t="s">
        <v>1363</v>
      </c>
      <c r="G231" s="392" t="s">
        <v>1357</v>
      </c>
      <c r="H231" s="84" t="s">
        <v>1364</v>
      </c>
      <c r="I231" s="392" t="s">
        <v>1359</v>
      </c>
      <c r="K231" s="39">
        <v>7003</v>
      </c>
      <c r="M231" s="397">
        <f t="shared" ca="1" si="470"/>
        <v>1</v>
      </c>
      <c r="N231" s="397" t="str">
        <f t="shared" ca="1" si="471"/>
        <v>1|8|10,1|2|20000</v>
      </c>
      <c r="O231" s="397">
        <f t="shared" ca="1" si="472"/>
        <v>0</v>
      </c>
      <c r="P231" s="397">
        <f t="shared" ca="1" si="473"/>
        <v>0</v>
      </c>
      <c r="Q231" s="397">
        <f t="shared" ca="1" si="474"/>
        <v>0</v>
      </c>
      <c r="R231" s="397">
        <f t="shared" ca="1" si="475"/>
        <v>0</v>
      </c>
      <c r="S231" s="397">
        <f t="shared" ca="1" si="476"/>
        <v>0</v>
      </c>
      <c r="T231" s="397">
        <f t="shared" ca="1" si="477"/>
        <v>0</v>
      </c>
      <c r="U231" s="397">
        <f t="shared" ca="1" si="478"/>
        <v>0</v>
      </c>
      <c r="V231" s="397">
        <f t="shared" ca="1" si="479"/>
        <v>0</v>
      </c>
      <c r="W231" s="397">
        <f t="shared" ca="1" si="480"/>
        <v>0</v>
      </c>
      <c r="X231" s="397">
        <f t="shared" ca="1" si="481"/>
        <v>0</v>
      </c>
      <c r="Y231" s="397">
        <f t="shared" ca="1" si="482"/>
        <v>0</v>
      </c>
      <c r="Z231" s="397">
        <f t="shared" ca="1" si="483"/>
        <v>0</v>
      </c>
      <c r="AA231" s="397">
        <f t="shared" ca="1" si="484"/>
        <v>0</v>
      </c>
      <c r="AB231" s="397">
        <f t="shared" ca="1" si="485"/>
        <v>0</v>
      </c>
      <c r="AC231" s="397">
        <f t="shared" ca="1" si="486"/>
        <v>0</v>
      </c>
      <c r="AD231" s="397">
        <f t="shared" ca="1" si="487"/>
        <v>0</v>
      </c>
      <c r="AE231" s="397">
        <f t="shared" ca="1" si="488"/>
        <v>0</v>
      </c>
      <c r="AF231" s="397">
        <f t="shared" ca="1" si="489"/>
        <v>0</v>
      </c>
      <c r="AG231" s="397">
        <f t="shared" ca="1" si="490"/>
        <v>0</v>
      </c>
      <c r="AH231" s="397">
        <f t="shared" ca="1" si="491"/>
        <v>0</v>
      </c>
      <c r="AI231" s="397">
        <f t="shared" ca="1" si="492"/>
        <v>0</v>
      </c>
      <c r="AJ231" s="397">
        <f t="shared" ca="1" si="493"/>
        <v>0</v>
      </c>
      <c r="AK231" s="397">
        <f t="shared" ca="1" si="494"/>
        <v>0</v>
      </c>
      <c r="AL231" s="397">
        <f t="shared" ca="1" si="495"/>
        <v>0</v>
      </c>
      <c r="AM231" s="397">
        <f t="shared" ca="1" si="496"/>
        <v>0</v>
      </c>
      <c r="AN231" s="397">
        <f t="shared" ca="1" si="497"/>
        <v>0</v>
      </c>
      <c r="AO231" s="397">
        <f t="shared" ca="1" si="498"/>
        <v>0</v>
      </c>
      <c r="AP231" s="397">
        <f t="shared" ca="1" si="499"/>
        <v>0</v>
      </c>
      <c r="AQ231" s="397">
        <f t="shared" ca="1" si="500"/>
        <v>0</v>
      </c>
      <c r="AR231" s="397">
        <f t="shared" ca="1" si="501"/>
        <v>0</v>
      </c>
      <c r="AS231" s="397">
        <f t="shared" ca="1" si="502"/>
        <v>0</v>
      </c>
      <c r="AT231" s="397">
        <f t="shared" ca="1" si="503"/>
        <v>0</v>
      </c>
      <c r="AU231" s="397">
        <f t="shared" ca="1" si="504"/>
        <v>0</v>
      </c>
      <c r="AV231" s="397">
        <f t="shared" ca="1" si="505"/>
        <v>0</v>
      </c>
      <c r="AW231" s="397">
        <f t="shared" ca="1" si="506"/>
        <v>0</v>
      </c>
      <c r="AX231" s="397">
        <f t="shared" ca="1" si="507"/>
        <v>0</v>
      </c>
      <c r="AY231" s="397">
        <f t="shared" ca="1" si="508"/>
        <v>0</v>
      </c>
      <c r="AZ231" s="397">
        <f t="shared" ca="1" si="509"/>
        <v>0</v>
      </c>
      <c r="BA231" s="397">
        <f t="shared" ca="1" si="510"/>
        <v>0</v>
      </c>
      <c r="BB231" s="397">
        <f t="shared" ca="1" si="511"/>
        <v>0</v>
      </c>
      <c r="BC231" s="397">
        <f t="shared" ca="1" si="512"/>
        <v>0</v>
      </c>
      <c r="BD231" s="397">
        <f t="shared" ca="1" si="513"/>
        <v>0</v>
      </c>
      <c r="BE231" s="397">
        <f t="shared" ca="1" si="514"/>
        <v>0</v>
      </c>
      <c r="BF231" s="397">
        <f t="shared" ca="1" si="515"/>
        <v>0</v>
      </c>
      <c r="BG231" s="397">
        <f t="shared" ca="1" si="516"/>
        <v>0</v>
      </c>
      <c r="BH231" s="397">
        <f t="shared" ca="1" si="517"/>
        <v>0</v>
      </c>
      <c r="BI231" s="397">
        <f t="shared" ca="1" si="518"/>
        <v>0</v>
      </c>
      <c r="BJ231" s="397">
        <f t="shared" ca="1" si="519"/>
        <v>0</v>
      </c>
      <c r="BK231" s="397">
        <f t="shared" ca="1" si="520"/>
        <v>0</v>
      </c>
      <c r="BL231" s="397">
        <f t="shared" ca="1" si="521"/>
        <v>0</v>
      </c>
      <c r="BM231" s="397">
        <f t="shared" ca="1" si="522"/>
        <v>0</v>
      </c>
      <c r="BN231" s="397">
        <f t="shared" ca="1" si="523"/>
        <v>0</v>
      </c>
      <c r="BO231" s="397">
        <f t="shared" ca="1" si="524"/>
        <v>0</v>
      </c>
      <c r="BP231" s="397">
        <f t="shared" ca="1" si="525"/>
        <v>0</v>
      </c>
      <c r="BQ231" s="397">
        <f t="shared" ca="1" si="526"/>
        <v>0</v>
      </c>
      <c r="BR231" s="397">
        <f t="shared" ca="1" si="527"/>
        <v>0</v>
      </c>
      <c r="BS231" s="397">
        <f t="shared" ca="1" si="528"/>
        <v>0</v>
      </c>
      <c r="BT231" s="397">
        <f t="shared" ca="1" si="529"/>
        <v>0</v>
      </c>
      <c r="BU231" s="397">
        <f t="shared" ca="1" si="530"/>
        <v>0</v>
      </c>
      <c r="BV231" s="397">
        <f t="shared" ca="1" si="531"/>
        <v>0</v>
      </c>
      <c r="BW231" s="397">
        <f t="shared" ca="1" si="532"/>
        <v>0</v>
      </c>
      <c r="BX231" s="397">
        <f t="shared" ca="1" si="533"/>
        <v>0</v>
      </c>
      <c r="BY231" s="397">
        <f t="shared" ca="1" si="534"/>
        <v>0</v>
      </c>
      <c r="BZ231" s="397">
        <f t="shared" ca="1" si="535"/>
        <v>0</v>
      </c>
      <c r="CA231" s="397">
        <f t="shared" ca="1" si="536"/>
        <v>0</v>
      </c>
      <c r="CB231" s="397">
        <f t="shared" ca="1" si="537"/>
        <v>0</v>
      </c>
      <c r="CC231" s="397">
        <f t="shared" ca="1" si="538"/>
        <v>0</v>
      </c>
      <c r="CD231" s="397">
        <f t="shared" ca="1" si="539"/>
        <v>0</v>
      </c>
      <c r="CE231" s="397">
        <f t="shared" ca="1" si="540"/>
        <v>0</v>
      </c>
      <c r="CF231" s="397">
        <f t="shared" ca="1" si="541"/>
        <v>0</v>
      </c>
      <c r="CG231" s="397">
        <f t="shared" ca="1" si="542"/>
        <v>0</v>
      </c>
      <c r="CH231" s="397">
        <f t="shared" ca="1" si="543"/>
        <v>0</v>
      </c>
      <c r="CI231" s="397">
        <f t="shared" ca="1" si="544"/>
        <v>0</v>
      </c>
      <c r="CJ231" s="397">
        <f t="shared" ca="1" si="545"/>
        <v>0</v>
      </c>
      <c r="CK231" s="397">
        <f t="shared" ca="1" si="546"/>
        <v>0</v>
      </c>
      <c r="CL231" s="397">
        <f t="shared" ca="1" si="547"/>
        <v>0</v>
      </c>
      <c r="CM231" s="397">
        <f t="shared" ca="1" si="548"/>
        <v>0</v>
      </c>
      <c r="CN231" s="397">
        <f t="shared" ca="1" si="549"/>
        <v>0</v>
      </c>
      <c r="CO231" s="397">
        <f t="shared" ca="1" si="550"/>
        <v>0</v>
      </c>
      <c r="CP231" s="397">
        <f t="shared" ca="1" si="551"/>
        <v>0</v>
      </c>
      <c r="CQ231" s="397">
        <f t="shared" ca="1" si="552"/>
        <v>0</v>
      </c>
      <c r="CR231" s="397">
        <f t="shared" ca="1" si="553"/>
        <v>0</v>
      </c>
      <c r="CS231" s="397">
        <f t="shared" ca="1" si="554"/>
        <v>0</v>
      </c>
      <c r="CT231" s="397">
        <f t="shared" ca="1" si="555"/>
        <v>0</v>
      </c>
      <c r="CU231" s="397">
        <f t="shared" ca="1" si="556"/>
        <v>0</v>
      </c>
      <c r="CV231" s="397">
        <f t="shared" ca="1" si="557"/>
        <v>0</v>
      </c>
      <c r="CW231" s="397">
        <f t="shared" ca="1" si="558"/>
        <v>0</v>
      </c>
      <c r="CX231" s="397">
        <f t="shared" ca="1" si="559"/>
        <v>0</v>
      </c>
      <c r="CY231" s="397">
        <f t="shared" ca="1" si="560"/>
        <v>0</v>
      </c>
      <c r="CZ231" s="397">
        <f t="shared" ca="1" si="561"/>
        <v>0</v>
      </c>
      <c r="DA231" s="397">
        <f t="shared" ca="1" si="562"/>
        <v>0</v>
      </c>
      <c r="DB231" s="397">
        <f t="shared" ca="1" si="563"/>
        <v>0</v>
      </c>
      <c r="DC231" s="397">
        <f t="shared" ca="1" si="564"/>
        <v>0</v>
      </c>
      <c r="DD231" s="397">
        <f t="shared" ca="1" si="565"/>
        <v>0</v>
      </c>
      <c r="DE231" s="397">
        <f t="shared" ca="1" si="566"/>
        <v>0</v>
      </c>
      <c r="DF231" s="397">
        <f t="shared" ca="1" si="567"/>
        <v>0</v>
      </c>
      <c r="DG231" s="397">
        <f t="shared" ca="1" si="568"/>
        <v>0</v>
      </c>
      <c r="DH231" s="397">
        <f t="shared" ca="1" si="569"/>
        <v>0</v>
      </c>
      <c r="DJ231" s="125" t="s">
        <v>1803</v>
      </c>
      <c r="DK231" s="125" t="s">
        <v>1804</v>
      </c>
      <c r="DN231" s="84" t="s">
        <v>1360</v>
      </c>
      <c r="DR231" s="40" t="s">
        <v>1543</v>
      </c>
      <c r="DS231" s="11">
        <f t="shared" si="465"/>
        <v>1</v>
      </c>
      <c r="DT231" s="11">
        <f t="shared" si="466"/>
        <v>8</v>
      </c>
      <c r="DU231" s="41">
        <v>1</v>
      </c>
      <c r="DV231" s="40" t="s">
        <v>412</v>
      </c>
      <c r="DW231" s="11">
        <f t="shared" si="467"/>
        <v>2</v>
      </c>
      <c r="DX231" s="11">
        <f t="shared" si="468"/>
        <v>1001</v>
      </c>
      <c r="DY231" s="41">
        <v>2</v>
      </c>
    </row>
    <row r="232" spans="1:129" x14ac:dyDescent="0.25">
      <c r="A232" s="125">
        <v>229</v>
      </c>
      <c r="B232" s="125">
        <v>3</v>
      </c>
      <c r="C232" s="125">
        <v>13</v>
      </c>
      <c r="D232" s="84">
        <v>42</v>
      </c>
      <c r="E232" s="125" t="s">
        <v>1365</v>
      </c>
      <c r="F232" s="84" t="s">
        <v>1366</v>
      </c>
      <c r="G232" s="392" t="s">
        <v>1367</v>
      </c>
      <c r="H232" s="84" t="s">
        <v>1368</v>
      </c>
      <c r="I232" s="392" t="s">
        <v>1369</v>
      </c>
      <c r="M232" s="397">
        <f t="shared" ca="1" si="470"/>
        <v>1</v>
      </c>
      <c r="N232" s="397" t="str">
        <f t="shared" ca="1" si="471"/>
        <v>1|8|2,2|1001|2</v>
      </c>
      <c r="O232" s="397">
        <f t="shared" ca="1" si="472"/>
        <v>3</v>
      </c>
      <c r="P232" s="397" t="str">
        <f t="shared" ca="1" si="473"/>
        <v>1|8|2,2|1001|2</v>
      </c>
      <c r="Q232" s="397">
        <f t="shared" ca="1" si="474"/>
        <v>5</v>
      </c>
      <c r="R232" s="397" t="str">
        <f t="shared" ca="1" si="475"/>
        <v>1|8|2,2|1001|2</v>
      </c>
      <c r="S232" s="397">
        <f t="shared" ca="1" si="476"/>
        <v>7</v>
      </c>
      <c r="T232" s="397" t="str">
        <f t="shared" ca="1" si="477"/>
        <v>1|8|2,2|1001|2</v>
      </c>
      <c r="U232" s="397">
        <f t="shared" ca="1" si="478"/>
        <v>10</v>
      </c>
      <c r="V232" s="397" t="str">
        <f t="shared" ca="1" si="479"/>
        <v>1|8|2,2|1001|2</v>
      </c>
      <c r="W232" s="397">
        <f t="shared" ca="1" si="480"/>
        <v>15</v>
      </c>
      <c r="X232" s="397" t="str">
        <f t="shared" ca="1" si="481"/>
        <v>1|8|3,2|1001|2</v>
      </c>
      <c r="Y232" s="397">
        <f t="shared" ca="1" si="482"/>
        <v>20</v>
      </c>
      <c r="Z232" s="397" t="str">
        <f t="shared" ca="1" si="483"/>
        <v>1|8|3,2|1001|2</v>
      </c>
      <c r="AA232" s="397">
        <f t="shared" ca="1" si="484"/>
        <v>25</v>
      </c>
      <c r="AB232" s="397" t="str">
        <f t="shared" ca="1" si="485"/>
        <v>1|8|3,2|1001|2</v>
      </c>
      <c r="AC232" s="397">
        <f t="shared" ca="1" si="486"/>
        <v>30</v>
      </c>
      <c r="AD232" s="397" t="str">
        <f t="shared" ca="1" si="487"/>
        <v>1|8|3,2|1001|2</v>
      </c>
      <c r="AE232" s="397">
        <f t="shared" ca="1" si="488"/>
        <v>35</v>
      </c>
      <c r="AF232" s="397" t="str">
        <f t="shared" ca="1" si="489"/>
        <v>1|8|3,2|1001|2</v>
      </c>
      <c r="AG232" s="397">
        <f t="shared" ca="1" si="490"/>
        <v>40</v>
      </c>
      <c r="AH232" s="397" t="str">
        <f t="shared" ca="1" si="491"/>
        <v>1|8|3,2|1001|2</v>
      </c>
      <c r="AI232" s="397">
        <f t="shared" ca="1" si="492"/>
        <v>45</v>
      </c>
      <c r="AJ232" s="397" t="str">
        <f t="shared" ca="1" si="493"/>
        <v>1|8|3,2|1001|2</v>
      </c>
      <c r="AK232" s="397">
        <f t="shared" ca="1" si="494"/>
        <v>50</v>
      </c>
      <c r="AL232" s="397" t="str">
        <f t="shared" ca="1" si="495"/>
        <v>1|8|3,2|1001|2</v>
      </c>
      <c r="AM232" s="397">
        <f t="shared" ca="1" si="496"/>
        <v>55</v>
      </c>
      <c r="AN232" s="397" t="str">
        <f t="shared" ca="1" si="497"/>
        <v>1|8|3,2|1001|2</v>
      </c>
      <c r="AO232" s="397">
        <f t="shared" ca="1" si="498"/>
        <v>60</v>
      </c>
      <c r="AP232" s="397" t="str">
        <f t="shared" ca="1" si="499"/>
        <v>1|8|3,2|1001|2</v>
      </c>
      <c r="AQ232" s="397">
        <f t="shared" ca="1" si="500"/>
        <v>65</v>
      </c>
      <c r="AR232" s="397" t="str">
        <f t="shared" ca="1" si="501"/>
        <v>1|8|3,2|1001|2</v>
      </c>
      <c r="AS232" s="397">
        <f t="shared" ca="1" si="502"/>
        <v>70</v>
      </c>
      <c r="AT232" s="397" t="str">
        <f t="shared" ca="1" si="503"/>
        <v>1|8|3,2|1001|2</v>
      </c>
      <c r="AU232" s="397">
        <f t="shared" ca="1" si="504"/>
        <v>75</v>
      </c>
      <c r="AV232" s="397" t="str">
        <f t="shared" ca="1" si="505"/>
        <v>1|8|3,2|1001|2</v>
      </c>
      <c r="AW232" s="397">
        <f t="shared" ca="1" si="506"/>
        <v>80</v>
      </c>
      <c r="AX232" s="397" t="str">
        <f t="shared" ca="1" si="507"/>
        <v>1|8|3,2|1001|2</v>
      </c>
      <c r="AY232" s="397">
        <f t="shared" ca="1" si="508"/>
        <v>85</v>
      </c>
      <c r="AZ232" s="397" t="str">
        <f t="shared" ca="1" si="509"/>
        <v>1|8|3,2|1001|2</v>
      </c>
      <c r="BA232" s="397">
        <f t="shared" ca="1" si="510"/>
        <v>90</v>
      </c>
      <c r="BB232" s="397" t="str">
        <f t="shared" ca="1" si="511"/>
        <v>1|8|3,2|1001|2</v>
      </c>
      <c r="BC232" s="397">
        <f t="shared" ca="1" si="512"/>
        <v>95</v>
      </c>
      <c r="BD232" s="397" t="str">
        <f t="shared" ca="1" si="513"/>
        <v>1|8|3,2|1001|2</v>
      </c>
      <c r="BE232" s="397">
        <f t="shared" ca="1" si="514"/>
        <v>100</v>
      </c>
      <c r="BF232" s="397" t="str">
        <f t="shared" ca="1" si="515"/>
        <v>1|8|3,2|1001|2</v>
      </c>
      <c r="BG232" s="397">
        <f t="shared" ca="1" si="516"/>
        <v>110</v>
      </c>
      <c r="BH232" s="397" t="str">
        <f t="shared" ca="1" si="517"/>
        <v>1|8|5,2|1001|2</v>
      </c>
      <c r="BI232" s="397">
        <f t="shared" ca="1" si="518"/>
        <v>120</v>
      </c>
      <c r="BJ232" s="397" t="str">
        <f t="shared" ca="1" si="519"/>
        <v>1|8|5,2|1001|2</v>
      </c>
      <c r="BK232" s="397">
        <f t="shared" ca="1" si="520"/>
        <v>130</v>
      </c>
      <c r="BL232" s="397" t="str">
        <f t="shared" ca="1" si="521"/>
        <v>1|8|5,2|1001|2</v>
      </c>
      <c r="BM232" s="397">
        <f t="shared" ca="1" si="522"/>
        <v>140</v>
      </c>
      <c r="BN232" s="397" t="str">
        <f t="shared" ca="1" si="523"/>
        <v>1|8|5,2|1001|2</v>
      </c>
      <c r="BO232" s="397">
        <f t="shared" ca="1" si="524"/>
        <v>150</v>
      </c>
      <c r="BP232" s="397" t="str">
        <f t="shared" ca="1" si="525"/>
        <v>1|8|5,2|1001|2</v>
      </c>
      <c r="BQ232" s="397">
        <f t="shared" ca="1" si="526"/>
        <v>160</v>
      </c>
      <c r="BR232" s="397" t="str">
        <f t="shared" ca="1" si="527"/>
        <v>1|8|5,2|1001|2</v>
      </c>
      <c r="BS232" s="397">
        <f t="shared" ca="1" si="528"/>
        <v>170</v>
      </c>
      <c r="BT232" s="397" t="str">
        <f t="shared" ca="1" si="529"/>
        <v>1|8|5,2|1001|2</v>
      </c>
      <c r="BU232" s="397">
        <f t="shared" ca="1" si="530"/>
        <v>180</v>
      </c>
      <c r="BV232" s="397" t="str">
        <f t="shared" ca="1" si="531"/>
        <v>1|8|5,2|1001|2</v>
      </c>
      <c r="BW232" s="397">
        <f t="shared" ca="1" si="532"/>
        <v>190</v>
      </c>
      <c r="BX232" s="397" t="str">
        <f t="shared" ca="1" si="533"/>
        <v>1|8|5,2|1001|2</v>
      </c>
      <c r="BY232" s="397">
        <f t="shared" ca="1" si="534"/>
        <v>200</v>
      </c>
      <c r="BZ232" s="397" t="str">
        <f t="shared" ca="1" si="535"/>
        <v>1|8|5,2|1001|2</v>
      </c>
      <c r="CA232" s="397">
        <f t="shared" ca="1" si="536"/>
        <v>210</v>
      </c>
      <c r="CB232" s="397" t="str">
        <f t="shared" ca="1" si="537"/>
        <v>1|8|5,2|1001|2</v>
      </c>
      <c r="CC232" s="397">
        <f t="shared" ca="1" si="538"/>
        <v>220</v>
      </c>
      <c r="CD232" s="397" t="str">
        <f t="shared" ca="1" si="539"/>
        <v>1|8|5,2|1001|2</v>
      </c>
      <c r="CE232" s="397">
        <f t="shared" ca="1" si="540"/>
        <v>230</v>
      </c>
      <c r="CF232" s="397" t="str">
        <f t="shared" ca="1" si="541"/>
        <v>1|8|5,2|1001|2</v>
      </c>
      <c r="CG232" s="397">
        <f t="shared" ca="1" si="542"/>
        <v>240</v>
      </c>
      <c r="CH232" s="397" t="str">
        <f t="shared" ca="1" si="543"/>
        <v>1|8|5,2|1001|2</v>
      </c>
      <c r="CI232" s="397">
        <f t="shared" ca="1" si="544"/>
        <v>250</v>
      </c>
      <c r="CJ232" s="397" t="str">
        <f t="shared" ca="1" si="545"/>
        <v>1|8|5,2|1001|2</v>
      </c>
      <c r="CK232" s="397">
        <f t="shared" ca="1" si="546"/>
        <v>260</v>
      </c>
      <c r="CL232" s="397" t="str">
        <f t="shared" ca="1" si="547"/>
        <v>1|8|5,2|1001|2</v>
      </c>
      <c r="CM232" s="397">
        <f t="shared" ca="1" si="548"/>
        <v>270</v>
      </c>
      <c r="CN232" s="397" t="str">
        <f t="shared" ca="1" si="549"/>
        <v>1|8|5,2|1001|2</v>
      </c>
      <c r="CO232" s="397">
        <f t="shared" ca="1" si="550"/>
        <v>280</v>
      </c>
      <c r="CP232" s="397" t="str">
        <f t="shared" ca="1" si="551"/>
        <v>1|8|5,2|1001|2</v>
      </c>
      <c r="CQ232" s="397">
        <f t="shared" ca="1" si="552"/>
        <v>290</v>
      </c>
      <c r="CR232" s="397" t="str">
        <f t="shared" ca="1" si="553"/>
        <v>1|8|5,2|1001|2</v>
      </c>
      <c r="CS232" s="397">
        <f t="shared" ca="1" si="554"/>
        <v>300</v>
      </c>
      <c r="CT232" s="397" t="str">
        <f t="shared" ca="1" si="555"/>
        <v>1|8|5,2|1001|2</v>
      </c>
      <c r="CU232" s="397">
        <f t="shared" ca="1" si="556"/>
        <v>0</v>
      </c>
      <c r="CV232" s="397">
        <f t="shared" ca="1" si="557"/>
        <v>0</v>
      </c>
      <c r="CW232" s="397">
        <f t="shared" ca="1" si="558"/>
        <v>0</v>
      </c>
      <c r="CX232" s="397">
        <f t="shared" ca="1" si="559"/>
        <v>0</v>
      </c>
      <c r="CY232" s="397">
        <f t="shared" ca="1" si="560"/>
        <v>0</v>
      </c>
      <c r="CZ232" s="397">
        <f t="shared" ca="1" si="561"/>
        <v>0</v>
      </c>
      <c r="DA232" s="397">
        <f t="shared" ca="1" si="562"/>
        <v>0</v>
      </c>
      <c r="DB232" s="397">
        <f t="shared" ca="1" si="563"/>
        <v>0</v>
      </c>
      <c r="DC232" s="397">
        <f t="shared" ca="1" si="564"/>
        <v>0</v>
      </c>
      <c r="DD232" s="397">
        <f t="shared" ca="1" si="565"/>
        <v>0</v>
      </c>
      <c r="DE232" s="397">
        <f t="shared" ca="1" si="566"/>
        <v>0</v>
      </c>
      <c r="DF232" s="397">
        <f t="shared" ca="1" si="567"/>
        <v>0</v>
      </c>
      <c r="DG232" s="397">
        <f t="shared" ca="1" si="568"/>
        <v>0</v>
      </c>
      <c r="DH232" s="397">
        <f t="shared" ca="1" si="569"/>
        <v>0</v>
      </c>
      <c r="DJ232" s="125" t="s">
        <v>1805</v>
      </c>
      <c r="DK232" s="125" t="s">
        <v>1806</v>
      </c>
      <c r="DN232" s="84" t="s">
        <v>1370</v>
      </c>
      <c r="DR232" s="40" t="s">
        <v>1544</v>
      </c>
      <c r="DS232" s="11">
        <f t="shared" si="465"/>
        <v>1</v>
      </c>
      <c r="DT232" s="11">
        <f t="shared" si="466"/>
        <v>8</v>
      </c>
      <c r="DU232" s="41">
        <v>1</v>
      </c>
      <c r="DV232" s="40" t="s">
        <v>412</v>
      </c>
      <c r="DW232" s="11">
        <f t="shared" si="467"/>
        <v>2</v>
      </c>
      <c r="DX232" s="11">
        <f t="shared" si="468"/>
        <v>1001</v>
      </c>
      <c r="DY232" s="41">
        <v>2</v>
      </c>
    </row>
    <row r="233" spans="1:129" x14ac:dyDescent="0.25">
      <c r="A233" s="125">
        <v>230</v>
      </c>
      <c r="B233" s="125">
        <v>3</v>
      </c>
      <c r="C233" s="125">
        <v>13</v>
      </c>
      <c r="D233" s="84">
        <v>43</v>
      </c>
      <c r="E233" s="125" t="s">
        <v>1371</v>
      </c>
      <c r="F233" s="84" t="s">
        <v>1372</v>
      </c>
      <c r="G233" s="392" t="s">
        <v>1373</v>
      </c>
      <c r="H233" s="84" t="s">
        <v>1374</v>
      </c>
      <c r="I233" s="392" t="s">
        <v>1375</v>
      </c>
      <c r="M233" s="397">
        <f t="shared" ca="1" si="470"/>
        <v>1</v>
      </c>
      <c r="N233" s="397" t="str">
        <f t="shared" ca="1" si="471"/>
        <v>1|8|20,2|1003|5</v>
      </c>
      <c r="O233" s="397">
        <f t="shared" ca="1" si="472"/>
        <v>2</v>
      </c>
      <c r="P233" s="397" t="str">
        <f t="shared" ca="1" si="473"/>
        <v>1|8|20,2|1003|10</v>
      </c>
      <c r="Q233" s="397">
        <f t="shared" ca="1" si="474"/>
        <v>3</v>
      </c>
      <c r="R233" s="397" t="str">
        <f t="shared" ca="1" si="475"/>
        <v>1|8|30,2|1003|15</v>
      </c>
      <c r="S233" s="397">
        <f t="shared" ca="1" si="476"/>
        <v>4</v>
      </c>
      <c r="T233" s="397" t="str">
        <f t="shared" ca="1" si="477"/>
        <v>1|8|30,2|1003|20</v>
      </c>
      <c r="U233" s="397">
        <f t="shared" ca="1" si="478"/>
        <v>5</v>
      </c>
      <c r="V233" s="397" t="str">
        <f t="shared" ca="1" si="479"/>
        <v>1|8|50,2|1003|25</v>
      </c>
      <c r="W233" s="397">
        <f t="shared" ca="1" si="480"/>
        <v>6</v>
      </c>
      <c r="X233" s="397" t="str">
        <f t="shared" ca="1" si="481"/>
        <v>1|8|50,2|1003|30</v>
      </c>
      <c r="Y233" s="397">
        <f t="shared" ca="1" si="482"/>
        <v>7</v>
      </c>
      <c r="Z233" s="397" t="str">
        <f t="shared" ca="1" si="483"/>
        <v>1|8|70,2|1003|35</v>
      </c>
      <c r="AA233" s="397">
        <f t="shared" ca="1" si="484"/>
        <v>8</v>
      </c>
      <c r="AB233" s="397" t="str">
        <f t="shared" ca="1" si="485"/>
        <v>1|8|70,2|1003|40</v>
      </c>
      <c r="AC233" s="397">
        <f t="shared" ca="1" si="486"/>
        <v>9</v>
      </c>
      <c r="AD233" s="397" t="str">
        <f t="shared" ca="1" si="487"/>
        <v>1|8|90,2|1003|45</v>
      </c>
      <c r="AE233" s="397">
        <f t="shared" ca="1" si="488"/>
        <v>10</v>
      </c>
      <c r="AF233" s="397" t="str">
        <f t="shared" ca="1" si="489"/>
        <v>1|8|90,2|1003|50</v>
      </c>
      <c r="AG233" s="397">
        <f t="shared" ca="1" si="490"/>
        <v>0</v>
      </c>
      <c r="AH233" s="397">
        <f t="shared" ca="1" si="491"/>
        <v>0</v>
      </c>
      <c r="AI233" s="397">
        <f t="shared" ca="1" si="492"/>
        <v>0</v>
      </c>
      <c r="AJ233" s="397">
        <f t="shared" ca="1" si="493"/>
        <v>0</v>
      </c>
      <c r="AK233" s="397">
        <f t="shared" ca="1" si="494"/>
        <v>0</v>
      </c>
      <c r="AL233" s="397">
        <f t="shared" ca="1" si="495"/>
        <v>0</v>
      </c>
      <c r="AM233" s="397">
        <f t="shared" ca="1" si="496"/>
        <v>0</v>
      </c>
      <c r="AN233" s="397">
        <f t="shared" ca="1" si="497"/>
        <v>0</v>
      </c>
      <c r="AO233" s="397">
        <f t="shared" ca="1" si="498"/>
        <v>0</v>
      </c>
      <c r="AP233" s="397">
        <f t="shared" ca="1" si="499"/>
        <v>0</v>
      </c>
      <c r="AQ233" s="397">
        <f t="shared" ca="1" si="500"/>
        <v>0</v>
      </c>
      <c r="AR233" s="397">
        <f t="shared" ca="1" si="501"/>
        <v>0</v>
      </c>
      <c r="AS233" s="397">
        <f t="shared" ca="1" si="502"/>
        <v>0</v>
      </c>
      <c r="AT233" s="397">
        <f t="shared" ca="1" si="503"/>
        <v>0</v>
      </c>
      <c r="AU233" s="397">
        <f t="shared" ca="1" si="504"/>
        <v>0</v>
      </c>
      <c r="AV233" s="397">
        <f t="shared" ca="1" si="505"/>
        <v>0</v>
      </c>
      <c r="AW233" s="397">
        <f t="shared" ca="1" si="506"/>
        <v>0</v>
      </c>
      <c r="AX233" s="397">
        <f t="shared" ca="1" si="507"/>
        <v>0</v>
      </c>
      <c r="AY233" s="397">
        <f t="shared" ca="1" si="508"/>
        <v>0</v>
      </c>
      <c r="AZ233" s="397">
        <f t="shared" ca="1" si="509"/>
        <v>0</v>
      </c>
      <c r="BA233" s="397">
        <f t="shared" ca="1" si="510"/>
        <v>0</v>
      </c>
      <c r="BB233" s="397">
        <f t="shared" ca="1" si="511"/>
        <v>0</v>
      </c>
      <c r="BC233" s="397">
        <f t="shared" ca="1" si="512"/>
        <v>0</v>
      </c>
      <c r="BD233" s="397">
        <f t="shared" ca="1" si="513"/>
        <v>0</v>
      </c>
      <c r="BE233" s="397">
        <f t="shared" ca="1" si="514"/>
        <v>0</v>
      </c>
      <c r="BF233" s="397">
        <f t="shared" ca="1" si="515"/>
        <v>0</v>
      </c>
      <c r="BG233" s="397">
        <f t="shared" ca="1" si="516"/>
        <v>0</v>
      </c>
      <c r="BH233" s="397">
        <f t="shared" ca="1" si="517"/>
        <v>0</v>
      </c>
      <c r="BI233" s="397">
        <f t="shared" ca="1" si="518"/>
        <v>0</v>
      </c>
      <c r="BJ233" s="397">
        <f t="shared" ca="1" si="519"/>
        <v>0</v>
      </c>
      <c r="BK233" s="397">
        <f t="shared" ca="1" si="520"/>
        <v>0</v>
      </c>
      <c r="BL233" s="397">
        <f t="shared" ca="1" si="521"/>
        <v>0</v>
      </c>
      <c r="BM233" s="397">
        <f t="shared" ca="1" si="522"/>
        <v>0</v>
      </c>
      <c r="BN233" s="397">
        <f t="shared" ca="1" si="523"/>
        <v>0</v>
      </c>
      <c r="BO233" s="397">
        <f t="shared" ca="1" si="524"/>
        <v>0</v>
      </c>
      <c r="BP233" s="397">
        <f t="shared" ca="1" si="525"/>
        <v>0</v>
      </c>
      <c r="BQ233" s="397">
        <f t="shared" ca="1" si="526"/>
        <v>0</v>
      </c>
      <c r="BR233" s="397">
        <f t="shared" ca="1" si="527"/>
        <v>0</v>
      </c>
      <c r="BS233" s="397">
        <f t="shared" ca="1" si="528"/>
        <v>0</v>
      </c>
      <c r="BT233" s="397">
        <f t="shared" ca="1" si="529"/>
        <v>0</v>
      </c>
      <c r="BU233" s="397">
        <f t="shared" ca="1" si="530"/>
        <v>0</v>
      </c>
      <c r="BV233" s="397">
        <f t="shared" ca="1" si="531"/>
        <v>0</v>
      </c>
      <c r="BW233" s="397">
        <f t="shared" ca="1" si="532"/>
        <v>0</v>
      </c>
      <c r="BX233" s="397">
        <f t="shared" ca="1" si="533"/>
        <v>0</v>
      </c>
      <c r="BY233" s="397">
        <f t="shared" ca="1" si="534"/>
        <v>0</v>
      </c>
      <c r="BZ233" s="397">
        <f t="shared" ca="1" si="535"/>
        <v>0</v>
      </c>
      <c r="CA233" s="397">
        <f t="shared" ca="1" si="536"/>
        <v>0</v>
      </c>
      <c r="CB233" s="397">
        <f t="shared" ca="1" si="537"/>
        <v>0</v>
      </c>
      <c r="CC233" s="397">
        <f t="shared" ca="1" si="538"/>
        <v>0</v>
      </c>
      <c r="CD233" s="397">
        <f t="shared" ca="1" si="539"/>
        <v>0</v>
      </c>
      <c r="CE233" s="397">
        <f t="shared" ca="1" si="540"/>
        <v>0</v>
      </c>
      <c r="CF233" s="397">
        <f t="shared" ca="1" si="541"/>
        <v>0</v>
      </c>
      <c r="CG233" s="397">
        <f t="shared" ca="1" si="542"/>
        <v>0</v>
      </c>
      <c r="CH233" s="397">
        <f t="shared" ca="1" si="543"/>
        <v>0</v>
      </c>
      <c r="CI233" s="397">
        <f t="shared" ca="1" si="544"/>
        <v>0</v>
      </c>
      <c r="CJ233" s="397">
        <f t="shared" ca="1" si="545"/>
        <v>0</v>
      </c>
      <c r="CK233" s="397">
        <f t="shared" ca="1" si="546"/>
        <v>0</v>
      </c>
      <c r="CL233" s="397">
        <f t="shared" ca="1" si="547"/>
        <v>0</v>
      </c>
      <c r="CM233" s="397">
        <f t="shared" ca="1" si="548"/>
        <v>0</v>
      </c>
      <c r="CN233" s="397">
        <f t="shared" ca="1" si="549"/>
        <v>0</v>
      </c>
      <c r="CO233" s="397">
        <f t="shared" ca="1" si="550"/>
        <v>0</v>
      </c>
      <c r="CP233" s="397">
        <f t="shared" ca="1" si="551"/>
        <v>0</v>
      </c>
      <c r="CQ233" s="397">
        <f t="shared" ca="1" si="552"/>
        <v>0</v>
      </c>
      <c r="CR233" s="397">
        <f t="shared" ca="1" si="553"/>
        <v>0</v>
      </c>
      <c r="CS233" s="397">
        <f t="shared" ca="1" si="554"/>
        <v>0</v>
      </c>
      <c r="CT233" s="397">
        <f t="shared" ca="1" si="555"/>
        <v>0</v>
      </c>
      <c r="CU233" s="397">
        <f t="shared" ca="1" si="556"/>
        <v>0</v>
      </c>
      <c r="CV233" s="397">
        <f t="shared" ca="1" si="557"/>
        <v>0</v>
      </c>
      <c r="CW233" s="397">
        <f t="shared" ca="1" si="558"/>
        <v>0</v>
      </c>
      <c r="CX233" s="397">
        <f t="shared" ca="1" si="559"/>
        <v>0</v>
      </c>
      <c r="CY233" s="397">
        <f t="shared" ca="1" si="560"/>
        <v>0</v>
      </c>
      <c r="CZ233" s="397">
        <f t="shared" ca="1" si="561"/>
        <v>0</v>
      </c>
      <c r="DA233" s="397">
        <f t="shared" ca="1" si="562"/>
        <v>0</v>
      </c>
      <c r="DB233" s="397">
        <f t="shared" ca="1" si="563"/>
        <v>0</v>
      </c>
      <c r="DC233" s="397">
        <f t="shared" ca="1" si="564"/>
        <v>0</v>
      </c>
      <c r="DD233" s="397">
        <f t="shared" ca="1" si="565"/>
        <v>0</v>
      </c>
      <c r="DE233" s="397">
        <f t="shared" ca="1" si="566"/>
        <v>0</v>
      </c>
      <c r="DF233" s="397">
        <f t="shared" ca="1" si="567"/>
        <v>0</v>
      </c>
      <c r="DG233" s="397">
        <f t="shared" ca="1" si="568"/>
        <v>0</v>
      </c>
      <c r="DH233" s="397">
        <f t="shared" ca="1" si="569"/>
        <v>0</v>
      </c>
      <c r="DJ233" s="125" t="s">
        <v>1807</v>
      </c>
      <c r="DK233" s="125" t="s">
        <v>1808</v>
      </c>
      <c r="DN233" s="84" t="s">
        <v>1376</v>
      </c>
      <c r="DR233" s="40" t="s">
        <v>1545</v>
      </c>
      <c r="DS233" s="11">
        <f t="shared" si="465"/>
        <v>1</v>
      </c>
      <c r="DT233" s="11">
        <f t="shared" si="466"/>
        <v>8</v>
      </c>
      <c r="DU233" s="41">
        <v>1</v>
      </c>
      <c r="DV233" s="40" t="s">
        <v>412</v>
      </c>
      <c r="DW233" s="11">
        <f t="shared" si="467"/>
        <v>2</v>
      </c>
      <c r="DX233" s="11">
        <f t="shared" si="468"/>
        <v>1001</v>
      </c>
      <c r="DY233" s="41">
        <v>2</v>
      </c>
    </row>
    <row r="234" spans="1:129" x14ac:dyDescent="0.25">
      <c r="A234" s="125">
        <v>231</v>
      </c>
      <c r="B234" s="125">
        <v>3</v>
      </c>
      <c r="C234" s="125">
        <v>13</v>
      </c>
      <c r="D234" s="125">
        <v>44</v>
      </c>
      <c r="E234" s="125" t="s">
        <v>1377</v>
      </c>
      <c r="F234" s="84" t="s">
        <v>1378</v>
      </c>
      <c r="G234" s="392" t="s">
        <v>1379</v>
      </c>
      <c r="H234" s="84" t="s">
        <v>1380</v>
      </c>
      <c r="I234" s="392" t="s">
        <v>1381</v>
      </c>
      <c r="M234" s="397">
        <f t="shared" ca="1" si="470"/>
        <v>1</v>
      </c>
      <c r="N234" s="397" t="str">
        <f t="shared" ca="1" si="471"/>
        <v>1|8|50,2|1003|10</v>
      </c>
      <c r="O234" s="397">
        <f t="shared" ca="1" si="472"/>
        <v>0</v>
      </c>
      <c r="P234" s="397">
        <f t="shared" ca="1" si="473"/>
        <v>0</v>
      </c>
      <c r="Q234" s="397">
        <f t="shared" ca="1" si="474"/>
        <v>0</v>
      </c>
      <c r="R234" s="397">
        <f t="shared" ca="1" si="475"/>
        <v>0</v>
      </c>
      <c r="S234" s="397">
        <f t="shared" ca="1" si="476"/>
        <v>0</v>
      </c>
      <c r="T234" s="397">
        <f t="shared" ca="1" si="477"/>
        <v>0</v>
      </c>
      <c r="U234" s="397">
        <f t="shared" ca="1" si="478"/>
        <v>0</v>
      </c>
      <c r="V234" s="397">
        <f t="shared" ca="1" si="479"/>
        <v>0</v>
      </c>
      <c r="W234" s="397">
        <f t="shared" ca="1" si="480"/>
        <v>0</v>
      </c>
      <c r="X234" s="397">
        <f t="shared" ca="1" si="481"/>
        <v>0</v>
      </c>
      <c r="Y234" s="397">
        <f t="shared" ca="1" si="482"/>
        <v>0</v>
      </c>
      <c r="Z234" s="397">
        <f t="shared" ca="1" si="483"/>
        <v>0</v>
      </c>
      <c r="AA234" s="397">
        <f t="shared" ca="1" si="484"/>
        <v>0</v>
      </c>
      <c r="AB234" s="397">
        <f t="shared" ca="1" si="485"/>
        <v>0</v>
      </c>
      <c r="AC234" s="397">
        <f t="shared" ca="1" si="486"/>
        <v>0</v>
      </c>
      <c r="AD234" s="397">
        <f t="shared" ca="1" si="487"/>
        <v>0</v>
      </c>
      <c r="AE234" s="397">
        <f t="shared" ca="1" si="488"/>
        <v>0</v>
      </c>
      <c r="AF234" s="397">
        <f t="shared" ca="1" si="489"/>
        <v>0</v>
      </c>
      <c r="AG234" s="397">
        <f t="shared" ca="1" si="490"/>
        <v>0</v>
      </c>
      <c r="AH234" s="397">
        <f t="shared" ca="1" si="491"/>
        <v>0</v>
      </c>
      <c r="AI234" s="397">
        <f t="shared" ca="1" si="492"/>
        <v>0</v>
      </c>
      <c r="AJ234" s="397">
        <f t="shared" ca="1" si="493"/>
        <v>0</v>
      </c>
      <c r="AK234" s="397">
        <f t="shared" ca="1" si="494"/>
        <v>0</v>
      </c>
      <c r="AL234" s="397">
        <f t="shared" ca="1" si="495"/>
        <v>0</v>
      </c>
      <c r="AM234" s="397">
        <f t="shared" ca="1" si="496"/>
        <v>0</v>
      </c>
      <c r="AN234" s="397">
        <f t="shared" ca="1" si="497"/>
        <v>0</v>
      </c>
      <c r="AO234" s="397">
        <f t="shared" ca="1" si="498"/>
        <v>0</v>
      </c>
      <c r="AP234" s="397">
        <f t="shared" ca="1" si="499"/>
        <v>0</v>
      </c>
      <c r="AQ234" s="397">
        <f t="shared" ca="1" si="500"/>
        <v>0</v>
      </c>
      <c r="AR234" s="397">
        <f t="shared" ca="1" si="501"/>
        <v>0</v>
      </c>
      <c r="AS234" s="397">
        <f t="shared" ca="1" si="502"/>
        <v>0</v>
      </c>
      <c r="AT234" s="397">
        <f t="shared" ca="1" si="503"/>
        <v>0</v>
      </c>
      <c r="AU234" s="397">
        <f t="shared" ca="1" si="504"/>
        <v>0</v>
      </c>
      <c r="AV234" s="397">
        <f t="shared" ca="1" si="505"/>
        <v>0</v>
      </c>
      <c r="AW234" s="397">
        <f t="shared" ca="1" si="506"/>
        <v>0</v>
      </c>
      <c r="AX234" s="397">
        <f t="shared" ca="1" si="507"/>
        <v>0</v>
      </c>
      <c r="AY234" s="397">
        <f t="shared" ca="1" si="508"/>
        <v>0</v>
      </c>
      <c r="AZ234" s="397">
        <f t="shared" ca="1" si="509"/>
        <v>0</v>
      </c>
      <c r="BA234" s="397">
        <f t="shared" ca="1" si="510"/>
        <v>0</v>
      </c>
      <c r="BB234" s="397">
        <f t="shared" ca="1" si="511"/>
        <v>0</v>
      </c>
      <c r="BC234" s="397">
        <f t="shared" ca="1" si="512"/>
        <v>0</v>
      </c>
      <c r="BD234" s="397">
        <f t="shared" ca="1" si="513"/>
        <v>0</v>
      </c>
      <c r="BE234" s="397">
        <f t="shared" ca="1" si="514"/>
        <v>0</v>
      </c>
      <c r="BF234" s="397">
        <f t="shared" ca="1" si="515"/>
        <v>0</v>
      </c>
      <c r="BG234" s="397">
        <f t="shared" ca="1" si="516"/>
        <v>0</v>
      </c>
      <c r="BH234" s="397">
        <f t="shared" ca="1" si="517"/>
        <v>0</v>
      </c>
      <c r="BI234" s="397">
        <f t="shared" ca="1" si="518"/>
        <v>0</v>
      </c>
      <c r="BJ234" s="397">
        <f t="shared" ca="1" si="519"/>
        <v>0</v>
      </c>
      <c r="BK234" s="397">
        <f t="shared" ca="1" si="520"/>
        <v>0</v>
      </c>
      <c r="BL234" s="397">
        <f t="shared" ca="1" si="521"/>
        <v>0</v>
      </c>
      <c r="BM234" s="397">
        <f t="shared" ca="1" si="522"/>
        <v>0</v>
      </c>
      <c r="BN234" s="397">
        <f t="shared" ca="1" si="523"/>
        <v>0</v>
      </c>
      <c r="BO234" s="397">
        <f t="shared" ca="1" si="524"/>
        <v>0</v>
      </c>
      <c r="BP234" s="397">
        <f t="shared" ca="1" si="525"/>
        <v>0</v>
      </c>
      <c r="BQ234" s="397">
        <f t="shared" ca="1" si="526"/>
        <v>0</v>
      </c>
      <c r="BR234" s="397">
        <f t="shared" ca="1" si="527"/>
        <v>0</v>
      </c>
      <c r="BS234" s="397">
        <f t="shared" ca="1" si="528"/>
        <v>0</v>
      </c>
      <c r="BT234" s="397">
        <f t="shared" ca="1" si="529"/>
        <v>0</v>
      </c>
      <c r="BU234" s="397">
        <f t="shared" ca="1" si="530"/>
        <v>0</v>
      </c>
      <c r="BV234" s="397">
        <f t="shared" ca="1" si="531"/>
        <v>0</v>
      </c>
      <c r="BW234" s="397">
        <f t="shared" ca="1" si="532"/>
        <v>0</v>
      </c>
      <c r="BX234" s="397">
        <f t="shared" ca="1" si="533"/>
        <v>0</v>
      </c>
      <c r="BY234" s="397">
        <f t="shared" ca="1" si="534"/>
        <v>0</v>
      </c>
      <c r="BZ234" s="397">
        <f t="shared" ca="1" si="535"/>
        <v>0</v>
      </c>
      <c r="CA234" s="397">
        <f t="shared" ca="1" si="536"/>
        <v>0</v>
      </c>
      <c r="CB234" s="397">
        <f t="shared" ca="1" si="537"/>
        <v>0</v>
      </c>
      <c r="CC234" s="397">
        <f t="shared" ca="1" si="538"/>
        <v>0</v>
      </c>
      <c r="CD234" s="397">
        <f t="shared" ca="1" si="539"/>
        <v>0</v>
      </c>
      <c r="CE234" s="397">
        <f t="shared" ca="1" si="540"/>
        <v>0</v>
      </c>
      <c r="CF234" s="397">
        <f t="shared" ca="1" si="541"/>
        <v>0</v>
      </c>
      <c r="CG234" s="397">
        <f t="shared" ca="1" si="542"/>
        <v>0</v>
      </c>
      <c r="CH234" s="397">
        <f t="shared" ca="1" si="543"/>
        <v>0</v>
      </c>
      <c r="CI234" s="397">
        <f t="shared" ca="1" si="544"/>
        <v>0</v>
      </c>
      <c r="CJ234" s="397">
        <f t="shared" ca="1" si="545"/>
        <v>0</v>
      </c>
      <c r="CK234" s="397">
        <f t="shared" ca="1" si="546"/>
        <v>0</v>
      </c>
      <c r="CL234" s="397">
        <f t="shared" ca="1" si="547"/>
        <v>0</v>
      </c>
      <c r="CM234" s="397">
        <f t="shared" ca="1" si="548"/>
        <v>0</v>
      </c>
      <c r="CN234" s="397">
        <f t="shared" ca="1" si="549"/>
        <v>0</v>
      </c>
      <c r="CO234" s="397">
        <f t="shared" ca="1" si="550"/>
        <v>0</v>
      </c>
      <c r="CP234" s="397">
        <f t="shared" ca="1" si="551"/>
        <v>0</v>
      </c>
      <c r="CQ234" s="397">
        <f t="shared" ca="1" si="552"/>
        <v>0</v>
      </c>
      <c r="CR234" s="397">
        <f t="shared" ca="1" si="553"/>
        <v>0</v>
      </c>
      <c r="CS234" s="397">
        <f t="shared" ca="1" si="554"/>
        <v>0</v>
      </c>
      <c r="CT234" s="397">
        <f t="shared" ca="1" si="555"/>
        <v>0</v>
      </c>
      <c r="CU234" s="397">
        <f t="shared" ca="1" si="556"/>
        <v>0</v>
      </c>
      <c r="CV234" s="397">
        <f t="shared" ca="1" si="557"/>
        <v>0</v>
      </c>
      <c r="CW234" s="397">
        <f t="shared" ca="1" si="558"/>
        <v>0</v>
      </c>
      <c r="CX234" s="397">
        <f t="shared" ca="1" si="559"/>
        <v>0</v>
      </c>
      <c r="CY234" s="397">
        <f t="shared" ca="1" si="560"/>
        <v>0</v>
      </c>
      <c r="CZ234" s="397">
        <f t="shared" ca="1" si="561"/>
        <v>0</v>
      </c>
      <c r="DA234" s="397">
        <f t="shared" ca="1" si="562"/>
        <v>0</v>
      </c>
      <c r="DB234" s="397">
        <f t="shared" ca="1" si="563"/>
        <v>0</v>
      </c>
      <c r="DC234" s="397">
        <f t="shared" ca="1" si="564"/>
        <v>0</v>
      </c>
      <c r="DD234" s="397">
        <f t="shared" ca="1" si="565"/>
        <v>0</v>
      </c>
      <c r="DE234" s="397">
        <f t="shared" ca="1" si="566"/>
        <v>0</v>
      </c>
      <c r="DF234" s="397">
        <f t="shared" ca="1" si="567"/>
        <v>0</v>
      </c>
      <c r="DG234" s="397">
        <f t="shared" ca="1" si="568"/>
        <v>0</v>
      </c>
      <c r="DH234" s="397">
        <f t="shared" ca="1" si="569"/>
        <v>0</v>
      </c>
      <c r="DJ234" s="125" t="s">
        <v>1809</v>
      </c>
      <c r="DK234" s="125" t="s">
        <v>1810</v>
      </c>
      <c r="DN234" s="84" t="s">
        <v>1382</v>
      </c>
      <c r="DR234" s="40" t="s">
        <v>1543</v>
      </c>
      <c r="DS234" s="11">
        <f t="shared" si="465"/>
        <v>1</v>
      </c>
      <c r="DT234" s="11">
        <f t="shared" si="466"/>
        <v>8</v>
      </c>
      <c r="DU234" s="41">
        <v>1</v>
      </c>
      <c r="DV234" s="40" t="s">
        <v>412</v>
      </c>
      <c r="DW234" s="11">
        <f t="shared" si="467"/>
        <v>2</v>
      </c>
      <c r="DX234" s="11">
        <f t="shared" si="468"/>
        <v>1001</v>
      </c>
      <c r="DY234" s="41">
        <v>2</v>
      </c>
    </row>
  </sheetData>
  <mergeCells count="1">
    <mergeCell ref="DJ3:DK3"/>
  </mergeCells>
  <phoneticPr fontId="45" type="noConversion"/>
  <conditionalFormatting sqref="K18:K21">
    <cfRule type="duplicateValues" dxfId="774" priority="20"/>
    <cfRule type="containsText" dxfId="773" priority="21" operator="containsText" text=" ">
      <formula>NOT(ISERROR(SEARCH(" ",K18)))</formula>
    </cfRule>
  </conditionalFormatting>
  <conditionalFormatting sqref="K26:K29">
    <cfRule type="duplicateValues" dxfId="772" priority="18"/>
    <cfRule type="containsText" dxfId="771" priority="19" operator="containsText" text=" ">
      <formula>NOT(ISERROR(SEARCH(" ",K26)))</formula>
    </cfRule>
  </conditionalFormatting>
  <conditionalFormatting sqref="DR5:DR234 DV5:DV234">
    <cfRule type="cellIs" dxfId="770" priority="11" operator="equal">
      <formula>"狂暴"</formula>
    </cfRule>
    <cfRule type="cellIs" dxfId="769" priority="12" operator="equal">
      <formula>"锁定"</formula>
    </cfRule>
    <cfRule type="cellIs" dxfId="768" priority="13" operator="equal">
      <formula>"钻石"</formula>
    </cfRule>
    <cfRule type="cellIs" dxfId="767" priority="14" operator="equal">
      <formula>"金币"</formula>
    </cfRule>
    <cfRule type="containsText" dxfId="766" priority="16" operator="containsText" text=" ">
      <formula>NOT(ISERROR(SEARCH(" ",DR5)))</formula>
    </cfRule>
  </conditionalFormatting>
  <conditionalFormatting sqref="DR3:DY3 DS5:DU234 DW5:DY234">
    <cfRule type="containsText" dxfId="765" priority="15" operator="containsText" text=" ">
      <formula>NOT(ISERROR(SEARCH(" ",DR3)))</formula>
    </cfRule>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爆爆河豚|Hetun</vt:lpstr>
      <vt:lpstr>房间规则|RoomRules</vt:lpstr>
      <vt:lpstr>房间假数据|FakeRoom</vt:lpstr>
      <vt:lpstr>用户升级|RoleUp</vt:lpstr>
      <vt:lpstr>抽奖|MoonBless</vt:lpstr>
      <vt:lpstr>山河社稷图掉落|ShanheDrop</vt:lpstr>
      <vt:lpstr>掉落|Drop</vt:lpstr>
      <vt:lpstr>兑换|Exchange</vt:lpstr>
      <vt:lpstr>成就|Achievement</vt:lpstr>
      <vt:lpstr>成就验算表</vt:lpstr>
      <vt:lpstr>签到|SignIn</vt:lpstr>
      <vt:lpstr>转盘签到|NewSignIn</vt:lpstr>
      <vt:lpstr>三日礼|ThreeDays</vt:lpstr>
      <vt:lpstr>福卡赛奖励|CompetitionBillReward</vt:lpstr>
      <vt:lpstr>BOSS翻N倍玩法|BossOfNfold</vt:lpstr>
      <vt:lpstr>每日充值|Recharge</vt:lpstr>
      <vt:lpstr>福卡鱼潮S值|BasicsBillValue</vt:lpstr>
      <vt:lpstr>话费赛潜艇|AirBalloon</vt:lpstr>
      <vt:lpstr>新手七天|SevenDay</vt:lpstr>
      <vt:lpstr>潜艇等级|AirBallLv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2006-09-18T08:00:00Z</dcterms:created>
  <dcterms:modified xsi:type="dcterms:W3CDTF">2021-12-03T09:29:07Z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C39484ADD382432388F0FE6BCCA455DF</vt:lpwstr>
  </property>
</Properties>
</file>