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4576" windowHeight="9840" activeTab="1"/>
  </bookViews>
  <sheets>
    <sheet name="任务表|Mission" sheetId="1" r:id="rId1"/>
    <sheet name="竞技场任务表|ArenaMission" sheetId="2" r:id="rId2"/>
    <sheet name="话费赛目标鱼|CompetitionBillTarget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A5" i="2" l="1"/>
  <c r="AB9" i="2" l="1"/>
  <c r="AB10" i="2"/>
  <c r="AB8" i="2"/>
  <c r="Q5" i="3"/>
  <c r="P5" i="3"/>
  <c r="O5" i="3"/>
  <c r="N5" i="3"/>
  <c r="M5" i="3"/>
  <c r="L5" i="3"/>
  <c r="Q2" i="3"/>
  <c r="R2" i="3" s="1"/>
  <c r="R5" i="3" s="1"/>
  <c r="O2" i="3"/>
  <c r="M2" i="3"/>
  <c r="S13" i="2"/>
  <c r="S12" i="2" s="1"/>
  <c r="T12" i="2" s="1"/>
  <c r="R13" i="2"/>
  <c r="Q13" i="2"/>
  <c r="R12" i="2"/>
  <c r="Q12" i="2"/>
  <c r="R11" i="2"/>
  <c r="Q11" i="2"/>
  <c r="H9" i="2"/>
  <c r="H10" i="2" s="1"/>
  <c r="L8" i="2"/>
  <c r="H8" i="2"/>
  <c r="G8" i="2"/>
  <c r="G9" i="2" s="1"/>
  <c r="G10" i="2" s="1"/>
  <c r="T7" i="2"/>
  <c r="T8" i="2" s="1"/>
  <c r="Q7" i="2"/>
  <c r="Q8" i="2" s="1"/>
  <c r="AJ6" i="2"/>
  <c r="AH6" i="2"/>
  <c r="AF6" i="2"/>
  <c r="T6" i="2"/>
  <c r="S6" i="2"/>
  <c r="S7" i="2" s="1"/>
  <c r="S8" i="2" s="1"/>
  <c r="R6" i="2"/>
  <c r="R7" i="2" s="1"/>
  <c r="R8" i="2" s="1"/>
  <c r="Q6" i="2"/>
  <c r="P6" i="2"/>
  <c r="P7" i="2" s="1"/>
  <c r="P8" i="2" s="1"/>
  <c r="O6" i="2"/>
  <c r="H6" i="2"/>
  <c r="H7" i="2" s="1"/>
  <c r="W6" i="2"/>
  <c r="Z5" i="2"/>
  <c r="T11" i="2" s="1"/>
  <c r="L5" i="2"/>
  <c r="V14" i="2" s="1"/>
  <c r="H5" i="2"/>
  <c r="G5" i="2"/>
  <c r="G6" i="2" s="1"/>
  <c r="G7" i="2" s="1"/>
  <c r="AL3" i="2"/>
  <c r="AL6" i="2" s="1"/>
  <c r="AK3" i="2"/>
  <c r="AI3" i="2"/>
  <c r="AG3" i="2"/>
  <c r="R21" i="1"/>
  <c r="Q21" i="1"/>
  <c r="P21" i="1"/>
  <c r="O21" i="1"/>
  <c r="N21" i="1"/>
  <c r="M21" i="1"/>
  <c r="R18" i="1"/>
  <c r="P18" i="1"/>
  <c r="S18" i="1" s="1"/>
  <c r="S21" i="1" s="1"/>
  <c r="N18" i="1"/>
  <c r="R15" i="1"/>
  <c r="P15" i="1"/>
  <c r="N15" i="1"/>
  <c r="S15" i="1" s="1"/>
  <c r="R14" i="1"/>
  <c r="P14" i="1"/>
  <c r="S14" i="1" s="1"/>
  <c r="N14" i="1"/>
  <c r="R13" i="1"/>
  <c r="P13" i="1"/>
  <c r="N13" i="1"/>
  <c r="S13" i="1" s="1"/>
  <c r="R12" i="1"/>
  <c r="P12" i="1"/>
  <c r="S12" i="1" s="1"/>
  <c r="N12" i="1"/>
  <c r="R11" i="1"/>
  <c r="P11" i="1"/>
  <c r="N11" i="1"/>
  <c r="S11" i="1" s="1"/>
  <c r="R10" i="1"/>
  <c r="P10" i="1"/>
  <c r="S10" i="1" s="1"/>
  <c r="N10" i="1"/>
  <c r="R9" i="1"/>
  <c r="P9" i="1"/>
  <c r="N9" i="1"/>
  <c r="S9" i="1" s="1"/>
  <c r="R8" i="1"/>
  <c r="P8" i="1"/>
  <c r="S8" i="1" s="1"/>
  <c r="N8" i="1"/>
  <c r="R7" i="1"/>
  <c r="P7" i="1"/>
  <c r="N7" i="1"/>
  <c r="S7" i="1" s="1"/>
  <c r="R6" i="1"/>
  <c r="P6" i="1"/>
  <c r="S6" i="1" s="1"/>
  <c r="N6" i="1"/>
  <c r="R5" i="1"/>
  <c r="P5" i="1"/>
  <c r="N5" i="1"/>
  <c r="S5" i="1" s="1"/>
  <c r="W5" i="2" l="1"/>
  <c r="X8" i="2"/>
  <c r="X6" i="2"/>
  <c r="W8" i="2"/>
  <c r="W7" i="2"/>
  <c r="X5" i="2"/>
  <c r="X7" i="2"/>
  <c r="U11" i="2"/>
  <c r="V11" i="2" s="1"/>
  <c r="U12" i="2"/>
  <c r="V12" i="2" s="1"/>
  <c r="T13" i="2"/>
  <c r="O7" i="2"/>
  <c r="U13" i="2" l="1"/>
  <c r="V13" i="2" s="1"/>
  <c r="V15" i="2" s="1"/>
  <c r="O8" i="2"/>
</calcChain>
</file>

<file path=xl/comments1.xml><?xml version="1.0" encoding="utf-8"?>
<comments xmlns="http://schemas.openxmlformats.org/spreadsheetml/2006/main">
  <authors>
    <author>User</author>
    <author>user</author>
    <author>jianlong wo</author>
  </authors>
  <commentList>
    <comment ref="J20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为了提高运算效率
id是写死的，策划注意一下，fishid和行号一一对应</t>
        </r>
      </text>
    </comment>
    <comment ref="K20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  <comment ref="L20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5特殊鱼都不掉金币，特殊鱼都是单独处理的</t>
        </r>
      </text>
    </comment>
    <comment ref="K63" authorId="2" shapeId="0">
      <text>
        <r>
          <rPr>
            <sz val="9"/>
            <rFont val="宋体"/>
            <family val="3"/>
            <charset val="134"/>
          </rPr>
          <t xml:space="preserve">
彩金boss
不掉抽奖券、小游戏卡牌、话费券、免费开火增加时间</t>
        </r>
      </text>
    </comment>
    <comment ref="L69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  <comment ref="N69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</commentList>
</comments>
</file>

<file path=xl/sharedStrings.xml><?xml version="1.0" encoding="utf-8"?>
<sst xmlns="http://schemas.openxmlformats.org/spreadsheetml/2006/main" count="295" uniqueCount="194">
  <si>
    <t>cs</t>
  </si>
  <si>
    <t>int</t>
  </si>
  <si>
    <t>int[]</t>
  </si>
  <si>
    <t>目前只有悬赏类型的任务，暂时不区分类型</t>
  </si>
  <si>
    <t>missionId</t>
  </si>
  <si>
    <t>needTime</t>
  </si>
  <si>
    <t>dropGroup</t>
  </si>
  <si>
    <t>fishIdA</t>
  </si>
  <si>
    <t>fishNumA</t>
  </si>
  <si>
    <t>fishIdB</t>
  </si>
  <si>
    <t>fishNumB</t>
  </si>
  <si>
    <t>fishIdC</t>
  </si>
  <si>
    <t>fishNumC</t>
  </si>
  <si>
    <t>任务id
3xxx开头</t>
  </si>
  <si>
    <t>任务需要时间/秒</t>
  </si>
  <si>
    <t>掉落组:对应掉落表的dropId</t>
  </si>
  <si>
    <t>需要类型A的鱼ID</t>
  </si>
  <si>
    <t>需要类型A的鱼数量</t>
  </si>
  <si>
    <t>需要类型B的鱼ID</t>
  </si>
  <si>
    <t>需要类型B的鱼数量</t>
  </si>
  <si>
    <t>需要类型C的鱼ID</t>
  </si>
  <si>
    <t>需要类型C的鱼数量</t>
  </si>
  <si>
    <t>1档分值</t>
  </si>
  <si>
    <t>1档总分</t>
  </si>
  <si>
    <t>2档分钟</t>
  </si>
  <si>
    <t>2档总分</t>
  </si>
  <si>
    <t>3档分值</t>
  </si>
  <si>
    <t>3档总分</t>
  </si>
  <si>
    <t>共总分</t>
  </si>
  <si>
    <t>3101</t>
  </si>
  <si>
    <t>4101,4102</t>
  </si>
  <si>
    <t>新手—悬赏任务1</t>
  </si>
  <si>
    <t>3102</t>
  </si>
  <si>
    <t>新手—悬赏任务2</t>
  </si>
  <si>
    <t>3201</t>
  </si>
  <si>
    <t>4201,4202</t>
  </si>
  <si>
    <t>初级—悬赏任务1</t>
  </si>
  <si>
    <t>3202</t>
  </si>
  <si>
    <t>初级—悬赏任务2</t>
  </si>
  <si>
    <t>3203</t>
  </si>
  <si>
    <t>初级—悬赏任务3</t>
  </si>
  <si>
    <t>3301</t>
  </si>
  <si>
    <t>4301,4302</t>
  </si>
  <si>
    <t>中级—悬赏任务1</t>
  </si>
  <si>
    <t>3302</t>
  </si>
  <si>
    <t>中级—悬赏任务2</t>
  </si>
  <si>
    <t>3303</t>
  </si>
  <si>
    <t>中级—悬赏任务3</t>
  </si>
  <si>
    <t>3401</t>
  </si>
  <si>
    <t>4401,4402</t>
  </si>
  <si>
    <t>高级—悬赏任务1</t>
  </si>
  <si>
    <t>3402</t>
  </si>
  <si>
    <t>高级—悬赏任务2</t>
  </si>
  <si>
    <t>3403</t>
  </si>
  <si>
    <t>高级—悬赏任务3</t>
  </si>
  <si>
    <t>测试</t>
  </si>
  <si>
    <t>只数</t>
  </si>
  <si>
    <t>总分</t>
  </si>
  <si>
    <t>结果分最右</t>
  </si>
  <si>
    <t>编号</t>
  </si>
  <si>
    <t>测试组放这</t>
  </si>
  <si>
    <t>粘贴这组</t>
  </si>
  <si>
    <t>小型鱼编号</t>
  </si>
  <si>
    <t>分</t>
  </si>
  <si>
    <t>中型鱼编号</t>
  </si>
  <si>
    <t>大型鱼编号</t>
  </si>
  <si>
    <t>黄金鱼编号</t>
  </si>
  <si>
    <t>s</t>
  </si>
  <si>
    <t>分数</t>
  </si>
  <si>
    <t>ArenamissionId</t>
  </si>
  <si>
    <r>
      <rPr>
        <sz val="10"/>
        <color theme="1"/>
        <rFont val="微软雅黑"/>
        <family val="2"/>
        <charset val="134"/>
      </rPr>
      <t>t</t>
    </r>
    <r>
      <rPr>
        <sz val="10"/>
        <color theme="1"/>
        <rFont val="微软雅黑"/>
        <family val="2"/>
        <charset val="134"/>
      </rPr>
      <t>ype</t>
    </r>
  </si>
  <si>
    <t>rangeMin</t>
  </si>
  <si>
    <t>rangeMax</t>
  </si>
  <si>
    <t>积分奖励范围</t>
  </si>
  <si>
    <r>
      <rPr>
        <sz val="8"/>
        <color theme="1"/>
        <rFont val="微软雅黑"/>
        <family val="2"/>
        <charset val="134"/>
      </rPr>
      <t xml:space="preserve">任务id
</t>
    </r>
    <r>
      <rPr>
        <sz val="8"/>
        <color theme="1"/>
        <rFont val="微软雅黑"/>
        <family val="2"/>
        <charset val="134"/>
      </rPr>
      <t>1</t>
    </r>
    <r>
      <rPr>
        <sz val="8"/>
        <color theme="1"/>
        <rFont val="微软雅黑"/>
        <family val="2"/>
        <charset val="134"/>
      </rPr>
      <t>xx开头</t>
    </r>
  </si>
  <si>
    <r>
      <rPr>
        <sz val="8"/>
        <color theme="1"/>
        <rFont val="微软雅黑"/>
        <family val="2"/>
        <charset val="134"/>
      </rPr>
      <t>1表示第1阶段
2表示第2阶段…
与</t>
    </r>
    <r>
      <rPr>
        <sz val="8"/>
        <color rgb="FFFF0000"/>
        <rFont val="微软雅黑"/>
        <family val="2"/>
        <charset val="134"/>
      </rPr>
      <t>ArenaUseBulletNum</t>
    </r>
    <r>
      <rPr>
        <sz val="8"/>
        <color theme="1"/>
        <rFont val="微软雅黑"/>
        <family val="2"/>
        <charset val="134"/>
      </rPr>
      <t>对应</t>
    </r>
  </si>
  <si>
    <r>
      <rPr>
        <sz val="8"/>
        <color theme="1"/>
        <rFont val="微软雅黑"/>
        <family val="2"/>
        <charset val="134"/>
      </rPr>
      <t xml:space="preserve">需要类型A的鱼ID
</t>
    </r>
    <r>
      <rPr>
        <b/>
        <sz val="8"/>
        <color rgb="FFFF0000"/>
        <rFont val="微软雅黑"/>
        <family val="2"/>
        <charset val="134"/>
      </rPr>
      <t>百位</t>
    </r>
  </si>
  <si>
    <r>
      <rPr>
        <sz val="8"/>
        <color theme="1"/>
        <rFont val="微软雅黑"/>
        <family val="2"/>
        <charset val="134"/>
      </rPr>
      <t xml:space="preserve">需要类型B的鱼ID
</t>
    </r>
    <r>
      <rPr>
        <b/>
        <sz val="8"/>
        <color rgb="FFFF0000"/>
        <rFont val="微软雅黑"/>
        <family val="2"/>
        <charset val="134"/>
      </rPr>
      <t>十位</t>
    </r>
  </si>
  <si>
    <r>
      <rPr>
        <sz val="8"/>
        <color theme="1"/>
        <rFont val="微软雅黑"/>
        <family val="2"/>
        <charset val="134"/>
      </rPr>
      <t xml:space="preserve">需要类型C的鱼ID
</t>
    </r>
    <r>
      <rPr>
        <b/>
        <sz val="8"/>
        <color rgb="FFFF0000"/>
        <rFont val="微软雅黑"/>
        <family val="2"/>
        <charset val="134"/>
      </rPr>
      <t>个位</t>
    </r>
  </si>
  <si>
    <t>随机数最小值</t>
  </si>
  <si>
    <t>最大值</t>
  </si>
  <si>
    <t>最小</t>
  </si>
  <si>
    <t>最大</t>
  </si>
  <si>
    <t>EX</t>
  </si>
  <si>
    <t>第1阶段子弹数量</t>
  </si>
  <si>
    <t>第1阶段
积分倍数</t>
  </si>
  <si>
    <t>第2阶段子弹数量</t>
  </si>
  <si>
    <t>第2阶段
积分倍数</t>
  </si>
  <si>
    <t>第3阶段子弹数量</t>
  </si>
  <si>
    <t>第3阶段
积分倍数</t>
  </si>
  <si>
    <t>捕获一次
积分百分比</t>
  </si>
  <si>
    <t>捕获概率
倍数</t>
  </si>
  <si>
    <t>玩家平均积分</t>
  </si>
  <si>
    <t>狂暴持续时间/s</t>
  </si>
  <si>
    <t>狂暴期间发射子弹数量</t>
  </si>
  <si>
    <t>赔率</t>
  </si>
  <si>
    <t>1</t>
  </si>
  <si>
    <t>不用狂暴</t>
  </si>
  <si>
    <t>狂暴1级</t>
  </si>
  <si>
    <t>狂暴2级</t>
  </si>
  <si>
    <t>奖励阶段</t>
  </si>
  <si>
    <t>积分要求</t>
  </si>
  <si>
    <t>奖励内容</t>
  </si>
  <si>
    <t>2</t>
  </si>
  <si>
    <t>狂暴3级</t>
  </si>
  <si>
    <t>第1阶段</t>
  </si>
  <si>
    <t>第2阶段</t>
  </si>
  <si>
    <t>积分倍数</t>
  </si>
  <si>
    <t>狂暴等级</t>
  </si>
  <si>
    <t>狂暴积分
百分比</t>
  </si>
  <si>
    <t>捕获概率倍数</t>
  </si>
  <si>
    <t>狂暴使用次数</t>
  </si>
  <si>
    <t>使用狂暴的开火次数</t>
  </si>
  <si>
    <t>不使用狂暴的开火次数</t>
  </si>
  <si>
    <t>积分</t>
  </si>
  <si>
    <t>第3阶段</t>
  </si>
  <si>
    <t>500000金币</t>
  </si>
  <si>
    <t>幸运积分</t>
  </si>
  <si>
    <t>使用情况</t>
  </si>
  <si>
    <t>1级狂暴</t>
  </si>
  <si>
    <t>2级狂暴</t>
  </si>
  <si>
    <t>3级狂暴</t>
  </si>
  <si>
    <t>总积分</t>
  </si>
  <si>
    <t>2个狂暴</t>
  </si>
  <si>
    <t>5个狂暴</t>
  </si>
  <si>
    <t>鱼id</t>
  </si>
  <si>
    <r>
      <rPr>
        <sz val="9"/>
        <color theme="1"/>
        <rFont val="微软雅黑"/>
        <family val="2"/>
        <charset val="134"/>
      </rPr>
      <t xml:space="preserve">鱼图片资源名称
</t>
    </r>
    <r>
      <rPr>
        <sz val="9"/>
        <color rgb="FFFF0000"/>
        <rFont val="微软雅黑"/>
        <family val="2"/>
        <charset val="134"/>
      </rPr>
      <t>未填写的表示鱼和小精灵没对应的</t>
    </r>
  </si>
  <si>
    <t>鱼的类型
1小型鱼,2中型鱼
3大型鱼,4黄金鱼
5特殊鱼,6BOSS
7潜艇(层级最高)
8话费券</t>
  </si>
  <si>
    <t>是否在
竞技场房</t>
  </si>
  <si>
    <t>xiaohuangyu</t>
  </si>
  <si>
    <t>hudieyu</t>
  </si>
  <si>
    <t>fangyu</t>
  </si>
  <si>
    <t>qingyi</t>
  </si>
  <si>
    <t>yinggehong</t>
  </si>
  <si>
    <t>heibaimo</t>
  </si>
  <si>
    <t>huangbaoshi</t>
  </si>
  <si>
    <t>muguayu</t>
  </si>
  <si>
    <t>baifanyu1</t>
  </si>
  <si>
    <t>fengweiyu</t>
  </si>
  <si>
    <t>bimuyu</t>
  </si>
  <si>
    <t>lvqiyu</t>
  </si>
  <si>
    <t>hetun</t>
  </si>
  <si>
    <t>zhangyu</t>
  </si>
  <si>
    <t>xingbanyu</t>
  </si>
  <si>
    <t>landiaodiao</t>
  </si>
  <si>
    <t>paodanyu</t>
  </si>
  <si>
    <t>shiziyu</t>
  </si>
  <si>
    <t>damaha</t>
  </si>
  <si>
    <t>huashuimu</t>
  </si>
  <si>
    <t>bianfuyu</t>
  </si>
  <si>
    <t>baifanyu2</t>
  </si>
  <si>
    <t>jialuolou</t>
  </si>
  <si>
    <t>qiyu</t>
  </si>
  <si>
    <t>shayu</t>
  </si>
  <si>
    <t>jinsanjiao</t>
  </si>
  <si>
    <t>jinwuzei</t>
  </si>
  <si>
    <t>huangjindie</t>
  </si>
  <si>
    <t>jinlongxia</t>
  </si>
  <si>
    <t>yaoyu</t>
  </si>
  <si>
    <t>bixi</t>
  </si>
  <si>
    <t>hujing</t>
  </si>
  <si>
    <t>chuitousha</t>
  </si>
  <si>
    <t>jingsha</t>
  </si>
  <si>
    <t>xiejiangjun</t>
  </si>
  <si>
    <t>kedaya</t>
  </si>
  <si>
    <t>haijingling</t>
  </si>
  <si>
    <t>aisha</t>
  </si>
  <si>
    <t>caishen</t>
  </si>
  <si>
    <t>longjing</t>
  </si>
  <si>
    <t>jinchan</t>
  </si>
  <si>
    <t>leishenchui</t>
  </si>
  <si>
    <t>haidan</t>
  </si>
  <si>
    <t>jubaopen</t>
  </si>
  <si>
    <t>piaoliupai</t>
  </si>
  <si>
    <t>longzhou</t>
  </si>
  <si>
    <t>string</t>
  </si>
  <si>
    <t>targetId</t>
  </si>
  <si>
    <t>roomId</t>
  </si>
  <si>
    <t>targetGroup</t>
  </si>
  <si>
    <t>目标鱼组id</t>
  </si>
  <si>
    <t>出现房间id
1新手,2初级
3中级,4高级
5竞技场</t>
  </si>
  <si>
    <t>目标鱼</t>
  </si>
  <si>
    <r>
      <rPr>
        <sz val="11"/>
        <color theme="1"/>
        <rFont val="微软雅黑"/>
        <family val="2"/>
        <charset val="134"/>
      </rPr>
      <t>1倍房，精灵1.2.</t>
    </r>
    <r>
      <rPr>
        <sz val="11"/>
        <color theme="1"/>
        <rFont val="微软雅黑"/>
        <family val="2"/>
        <charset val="134"/>
      </rPr>
      <t>4.5.7.8.10.11.12.15.16.17.23.24.28.30.31.32.37.38.39.40.41.42.44.46.47</t>
    </r>
  </si>
  <si>
    <t>8,16,31</t>
  </si>
  <si>
    <t>17,18,29</t>
  </si>
  <si>
    <t>11,12,31</t>
  </si>
  <si>
    <t>9,16,31</t>
  </si>
  <si>
    <t>9,11,31</t>
  </si>
  <si>
    <t>8,10,30</t>
  </si>
  <si>
    <t>8,12,31</t>
  </si>
  <si>
    <t>20钻</t>
    <phoneticPr fontId="21" type="noConversion"/>
  </si>
  <si>
    <t>*1.5倍后</t>
    <phoneticPr fontId="21" type="noConversion"/>
  </si>
  <si>
    <t>修正后</t>
    <phoneticPr fontId="21" type="noConversion"/>
  </si>
  <si>
    <t>10钻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</si>
</sst>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0_);[Red]\(0.00\)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8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3" tint="0.79946287423322249"/>
        <bgColor indexed="64"/>
      </patternFill>
    </fill>
    <fill>
      <patternFill patternType="solid">
        <fgColor theme="3" tint="0.79955442976165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theme="9" tint="0.799829096346934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10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7" fillId="1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11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1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3" fillId="13" borderId="3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9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6" fillId="15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2" fillId="16" borderId="1" xfId="0" applyFont="1" applyFill="1" applyBorder="1" applyAlignment="1">
      <alignment horizontal="left"/>
    </xf>
    <xf numFmtId="0" fontId="2" fillId="17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2" fillId="4" borderId="8" xfId="0" applyFont="1" applyFill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19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68;&#25454;&#34920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充值活动|RMBActivities"/>
      <sheetName val="每日超值|DailyGiftRe"/>
      <sheetName val="炮解锁|CannonUnlock"/>
      <sheetName val="全局参数|GlobalPar"/>
      <sheetName val="VIP升级|VIPUp"/>
      <sheetName val="房间规则|RoomRules"/>
      <sheetName val="用户升级|RoleUp"/>
      <sheetName val="鱼属性|FishAttribute"/>
      <sheetName val="弹头价值|Dantou"/>
      <sheetName val="抽奖|MoonBless"/>
      <sheetName val="掉落|Drop"/>
      <sheetName val="兑换|Exchange"/>
      <sheetName val="会员卡|NobleCard"/>
      <sheetName val="签到|SignIn"/>
      <sheetName val="道具|Item"/>
      <sheetName val="道具|Item-f"/>
      <sheetName val="福卡赛奖励|CompetitionBillReward"/>
      <sheetName val="BOSS翻N倍玩法|BossOfNfold"/>
      <sheetName val="福卡鱼潮S值|BasicsBillValue"/>
      <sheetName val="话费赛潜艇|AirBalloon"/>
      <sheetName val="新手七天|SevenDay"/>
      <sheetName val="潜艇等级|AirBallLv"/>
      <sheetName val="每日充值|Recharge"/>
    </sheetNames>
    <sheetDataSet>
      <sheetData sheetId="0"/>
      <sheetData sheetId="1"/>
      <sheetData sheetId="2"/>
      <sheetData sheetId="3">
        <row r="19">
          <cell r="B19" t="str">
            <v>9600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D15" sqref="D15"/>
    </sheetView>
  </sheetViews>
  <sheetFormatPr defaultColWidth="9" defaultRowHeight="15.6" x14ac:dyDescent="0.25"/>
  <cols>
    <col min="1" max="1" width="9.88671875" style="1" customWidth="1"/>
    <col min="2" max="3" width="12.88671875" style="1" customWidth="1"/>
    <col min="4" max="4" width="12.33203125" style="1" customWidth="1"/>
    <col min="5" max="5" width="13.88671875" style="1" customWidth="1"/>
    <col min="6" max="6" width="12.33203125" style="1" customWidth="1"/>
    <col min="7" max="7" width="13.88671875" style="1" customWidth="1"/>
    <col min="8" max="8" width="12.33203125" style="1" customWidth="1"/>
    <col min="9" max="9" width="13.88671875" style="1" customWidth="1"/>
    <col min="10" max="10" width="9" style="1"/>
    <col min="11" max="11" width="15.44140625" style="1" customWidth="1"/>
    <col min="12" max="12" width="9" style="1"/>
    <col min="13" max="13" width="9.6640625" style="1" customWidth="1"/>
    <col min="14" max="17" width="9" style="1"/>
    <col min="18" max="19" width="8.88671875" style="1" customWidth="1"/>
    <col min="20" max="16384" width="9" style="1"/>
  </cols>
  <sheetData>
    <row r="1" spans="1:27" x14ac:dyDescent="0.35">
      <c r="A1" s="72" t="s">
        <v>0</v>
      </c>
      <c r="B1" s="72" t="s">
        <v>0</v>
      </c>
      <c r="C1" s="72" t="s">
        <v>0</v>
      </c>
      <c r="D1" s="6" t="s">
        <v>0</v>
      </c>
      <c r="E1" s="6" t="s">
        <v>0</v>
      </c>
      <c r="F1" s="73" t="s">
        <v>0</v>
      </c>
      <c r="G1" s="73" t="s">
        <v>0</v>
      </c>
      <c r="H1" s="6" t="s">
        <v>0</v>
      </c>
      <c r="I1" s="6" t="s">
        <v>0</v>
      </c>
    </row>
    <row r="2" spans="1:27" x14ac:dyDescent="0.35">
      <c r="A2" s="72" t="s">
        <v>1</v>
      </c>
      <c r="B2" s="72" t="s">
        <v>1</v>
      </c>
      <c r="C2" s="72" t="s">
        <v>2</v>
      </c>
      <c r="D2" s="6" t="s">
        <v>1</v>
      </c>
      <c r="E2" s="6" t="s">
        <v>1</v>
      </c>
      <c r="F2" s="73" t="s">
        <v>1</v>
      </c>
      <c r="G2" s="73" t="s">
        <v>1</v>
      </c>
      <c r="H2" s="6" t="s">
        <v>1</v>
      </c>
      <c r="I2" s="6" t="s">
        <v>1</v>
      </c>
      <c r="K2" s="1" t="s">
        <v>3</v>
      </c>
    </row>
    <row r="3" spans="1:27" x14ac:dyDescent="0.35">
      <c r="A3" s="72" t="s">
        <v>4</v>
      </c>
      <c r="B3" s="72" t="s">
        <v>5</v>
      </c>
      <c r="C3" s="72" t="s">
        <v>6</v>
      </c>
      <c r="D3" s="6" t="s">
        <v>7</v>
      </c>
      <c r="E3" s="6" t="s">
        <v>8</v>
      </c>
      <c r="F3" s="73" t="s">
        <v>9</v>
      </c>
      <c r="G3" s="73" t="s">
        <v>10</v>
      </c>
      <c r="H3" s="6" t="s">
        <v>11</v>
      </c>
      <c r="I3" s="6" t="s">
        <v>12</v>
      </c>
    </row>
    <row r="4" spans="1:27" ht="26.4" x14ac:dyDescent="0.25">
      <c r="A4" s="74" t="s">
        <v>13</v>
      </c>
      <c r="B4" s="74" t="s">
        <v>14</v>
      </c>
      <c r="C4" s="74" t="s">
        <v>15</v>
      </c>
      <c r="D4" s="10" t="s">
        <v>16</v>
      </c>
      <c r="E4" s="10" t="s">
        <v>17</v>
      </c>
      <c r="F4" s="75" t="s">
        <v>18</v>
      </c>
      <c r="G4" s="75" t="s">
        <v>19</v>
      </c>
      <c r="H4" s="10" t="s">
        <v>20</v>
      </c>
      <c r="I4" s="10" t="s">
        <v>21</v>
      </c>
      <c r="M4" s="1" t="s">
        <v>22</v>
      </c>
      <c r="N4" s="1" t="s">
        <v>23</v>
      </c>
      <c r="O4" s="1" t="s">
        <v>24</v>
      </c>
      <c r="P4" s="1" t="s">
        <v>25</v>
      </c>
      <c r="Q4" s="1" t="s">
        <v>26</v>
      </c>
      <c r="R4" s="1" t="s">
        <v>27</v>
      </c>
      <c r="S4" s="1" t="s">
        <v>28</v>
      </c>
      <c r="Z4" s="76"/>
    </row>
    <row r="5" spans="1:27" x14ac:dyDescent="0.25">
      <c r="A5" s="1" t="s">
        <v>29</v>
      </c>
      <c r="B5" s="1">
        <v>300</v>
      </c>
      <c r="C5" s="13" t="s">
        <v>30</v>
      </c>
      <c r="D5" s="1">
        <v>7</v>
      </c>
      <c r="E5" s="1">
        <v>2</v>
      </c>
      <c r="F5" s="1">
        <v>17</v>
      </c>
      <c r="G5" s="1">
        <v>2</v>
      </c>
      <c r="H5" s="1">
        <v>28</v>
      </c>
      <c r="I5" s="76">
        <v>1</v>
      </c>
      <c r="K5" s="1" t="s">
        <v>31</v>
      </c>
      <c r="M5" s="77">
        <v>2</v>
      </c>
      <c r="N5" s="1">
        <f t="shared" ref="N5:N15" si="0">M5*F5</f>
        <v>34</v>
      </c>
      <c r="O5" s="4">
        <v>50</v>
      </c>
      <c r="P5" s="1">
        <f t="shared" ref="P5:P15" si="1">O5*H5</f>
        <v>1400</v>
      </c>
      <c r="Q5" s="4">
        <v>160</v>
      </c>
      <c r="R5" s="1">
        <f t="shared" ref="R5:R15" si="2">Q5*J5</f>
        <v>0</v>
      </c>
      <c r="S5" s="1">
        <f>N5+P5+R5</f>
        <v>1434</v>
      </c>
      <c r="U5" s="1">
        <v>2</v>
      </c>
      <c r="V5" s="1">
        <v>3</v>
      </c>
      <c r="W5" s="1">
        <v>17</v>
      </c>
      <c r="X5" s="1">
        <v>2</v>
      </c>
      <c r="Y5" s="1">
        <v>27</v>
      </c>
      <c r="Z5" s="76">
        <v>1</v>
      </c>
      <c r="AA5" s="1">
        <v>239</v>
      </c>
    </row>
    <row r="6" spans="1:27" x14ac:dyDescent="0.25">
      <c r="A6" s="1" t="s">
        <v>32</v>
      </c>
      <c r="B6" s="1">
        <v>300</v>
      </c>
      <c r="C6" s="13" t="s">
        <v>30</v>
      </c>
      <c r="D6" s="1">
        <v>8</v>
      </c>
      <c r="E6" s="1">
        <v>2</v>
      </c>
      <c r="F6" s="1">
        <v>11</v>
      </c>
      <c r="G6" s="1">
        <v>2</v>
      </c>
      <c r="H6" s="1">
        <v>31</v>
      </c>
      <c r="I6" s="76">
        <v>1</v>
      </c>
      <c r="K6" s="1" t="s">
        <v>33</v>
      </c>
      <c r="M6" s="4">
        <v>8</v>
      </c>
      <c r="N6" s="1">
        <f t="shared" si="0"/>
        <v>88</v>
      </c>
      <c r="O6" s="4">
        <v>25</v>
      </c>
      <c r="P6" s="1">
        <f t="shared" si="1"/>
        <v>775</v>
      </c>
      <c r="Q6" s="4">
        <v>125</v>
      </c>
      <c r="R6" s="1">
        <f t="shared" si="2"/>
        <v>0</v>
      </c>
      <c r="S6" s="1">
        <f t="shared" ref="S6:S15" si="3">N6+P6+R6</f>
        <v>863</v>
      </c>
      <c r="U6" s="1">
        <v>1</v>
      </c>
      <c r="V6" s="1">
        <v>3</v>
      </c>
      <c r="W6" s="1">
        <v>11</v>
      </c>
      <c r="X6" s="1">
        <v>2</v>
      </c>
      <c r="Y6" s="1">
        <v>31</v>
      </c>
      <c r="Z6" s="76">
        <v>1</v>
      </c>
      <c r="AA6" s="1">
        <v>236</v>
      </c>
    </row>
    <row r="7" spans="1:27" x14ac:dyDescent="0.25">
      <c r="A7" s="1" t="s">
        <v>34</v>
      </c>
      <c r="B7" s="1">
        <v>300</v>
      </c>
      <c r="C7" s="13" t="s">
        <v>35</v>
      </c>
      <c r="D7" s="1">
        <v>8</v>
      </c>
      <c r="E7" s="1">
        <v>3</v>
      </c>
      <c r="F7" s="1">
        <v>16</v>
      </c>
      <c r="G7" s="1">
        <v>2</v>
      </c>
      <c r="H7" s="1">
        <v>31</v>
      </c>
      <c r="I7" s="76">
        <v>1</v>
      </c>
      <c r="K7" s="1" t="s">
        <v>36</v>
      </c>
      <c r="M7" s="4">
        <v>5</v>
      </c>
      <c r="N7" s="1">
        <f t="shared" si="0"/>
        <v>80</v>
      </c>
      <c r="O7" s="4">
        <v>55</v>
      </c>
      <c r="P7" s="1">
        <f t="shared" si="1"/>
        <v>1705</v>
      </c>
      <c r="Q7" s="4">
        <v>125</v>
      </c>
      <c r="R7" s="1">
        <f t="shared" si="2"/>
        <v>0</v>
      </c>
      <c r="S7" s="1">
        <f t="shared" si="3"/>
        <v>1785</v>
      </c>
      <c r="U7" s="1">
        <v>1</v>
      </c>
      <c r="V7" s="1">
        <v>3</v>
      </c>
      <c r="W7" s="1">
        <v>16</v>
      </c>
      <c r="X7" s="1">
        <v>2</v>
      </c>
      <c r="Y7" s="1">
        <v>31</v>
      </c>
      <c r="Z7" s="76">
        <v>1</v>
      </c>
      <c r="AA7" s="1">
        <v>286</v>
      </c>
    </row>
    <row r="8" spans="1:27" x14ac:dyDescent="0.25">
      <c r="A8" s="1" t="s">
        <v>37</v>
      </c>
      <c r="B8" s="1">
        <v>300</v>
      </c>
      <c r="C8" s="13" t="s">
        <v>35</v>
      </c>
      <c r="D8" s="1">
        <v>9</v>
      </c>
      <c r="E8" s="1">
        <v>2</v>
      </c>
      <c r="F8" s="1">
        <v>18</v>
      </c>
      <c r="G8" s="1">
        <v>2</v>
      </c>
      <c r="H8" s="1">
        <v>29</v>
      </c>
      <c r="I8" s="76">
        <v>1</v>
      </c>
      <c r="K8" s="1" t="s">
        <v>38</v>
      </c>
      <c r="M8" s="4">
        <v>8</v>
      </c>
      <c r="N8" s="1">
        <f t="shared" si="0"/>
        <v>144</v>
      </c>
      <c r="O8" s="4">
        <v>50</v>
      </c>
      <c r="P8" s="1">
        <f t="shared" si="1"/>
        <v>1450</v>
      </c>
      <c r="Q8" s="4">
        <v>150</v>
      </c>
      <c r="R8" s="1">
        <f t="shared" si="2"/>
        <v>0</v>
      </c>
      <c r="S8" s="1">
        <f t="shared" si="3"/>
        <v>1594</v>
      </c>
      <c r="U8" s="1">
        <v>5</v>
      </c>
      <c r="V8" s="1">
        <v>3</v>
      </c>
      <c r="W8" s="1">
        <v>18</v>
      </c>
      <c r="X8" s="1">
        <v>2</v>
      </c>
      <c r="Y8" s="1">
        <v>28</v>
      </c>
      <c r="Z8" s="76">
        <v>1</v>
      </c>
      <c r="AA8" s="1">
        <v>269</v>
      </c>
    </row>
    <row r="9" spans="1:27" x14ac:dyDescent="0.25">
      <c r="A9" s="1" t="s">
        <v>39</v>
      </c>
      <c r="B9" s="1">
        <v>300</v>
      </c>
      <c r="C9" s="13" t="s">
        <v>35</v>
      </c>
      <c r="D9" s="1">
        <v>9</v>
      </c>
      <c r="E9" s="1">
        <v>3</v>
      </c>
      <c r="F9" s="1">
        <v>16</v>
      </c>
      <c r="G9" s="1">
        <v>2</v>
      </c>
      <c r="H9" s="1">
        <v>30</v>
      </c>
      <c r="I9" s="76">
        <v>1</v>
      </c>
      <c r="K9" s="1" t="s">
        <v>40</v>
      </c>
      <c r="M9" s="4">
        <v>2</v>
      </c>
      <c r="N9" s="1">
        <f t="shared" si="0"/>
        <v>32</v>
      </c>
      <c r="O9" s="4">
        <v>65</v>
      </c>
      <c r="P9" s="1">
        <f t="shared" si="1"/>
        <v>1950</v>
      </c>
      <c r="Q9" s="4">
        <v>180</v>
      </c>
      <c r="R9" s="1">
        <f t="shared" si="2"/>
        <v>0</v>
      </c>
      <c r="S9" s="1">
        <f t="shared" si="3"/>
        <v>1982</v>
      </c>
      <c r="U9" s="1">
        <v>3</v>
      </c>
      <c r="V9" s="1">
        <v>3</v>
      </c>
      <c r="W9" s="1">
        <v>16</v>
      </c>
      <c r="X9" s="1">
        <v>2</v>
      </c>
      <c r="Y9" s="1">
        <v>30</v>
      </c>
      <c r="Z9" s="76">
        <v>1</v>
      </c>
      <c r="AA9" s="1">
        <v>275</v>
      </c>
    </row>
    <row r="10" spans="1:27" x14ac:dyDescent="0.25">
      <c r="A10" s="1" t="s">
        <v>41</v>
      </c>
      <c r="B10" s="1">
        <v>300</v>
      </c>
      <c r="C10" s="13" t="s">
        <v>42</v>
      </c>
      <c r="D10" s="1">
        <v>11</v>
      </c>
      <c r="E10" s="1">
        <v>2</v>
      </c>
      <c r="F10" s="1">
        <v>16</v>
      </c>
      <c r="G10" s="1">
        <v>2</v>
      </c>
      <c r="H10" s="1">
        <v>31</v>
      </c>
      <c r="I10" s="76">
        <v>1</v>
      </c>
      <c r="K10" s="1" t="s">
        <v>43</v>
      </c>
      <c r="M10" s="4">
        <v>10</v>
      </c>
      <c r="N10" s="1">
        <f t="shared" si="0"/>
        <v>160</v>
      </c>
      <c r="O10" s="4">
        <v>55</v>
      </c>
      <c r="P10" s="1">
        <f t="shared" si="1"/>
        <v>1705</v>
      </c>
      <c r="Q10" s="4">
        <v>180</v>
      </c>
      <c r="R10" s="1">
        <f t="shared" si="2"/>
        <v>0</v>
      </c>
      <c r="S10" s="1">
        <f t="shared" si="3"/>
        <v>1865</v>
      </c>
      <c r="U10" s="1">
        <v>2</v>
      </c>
      <c r="V10" s="1">
        <v>3</v>
      </c>
      <c r="W10" s="1">
        <v>19</v>
      </c>
      <c r="X10" s="1">
        <v>2</v>
      </c>
      <c r="Y10" s="1">
        <v>28</v>
      </c>
      <c r="Z10" s="76">
        <v>1</v>
      </c>
      <c r="AA10" s="1">
        <v>264</v>
      </c>
    </row>
    <row r="11" spans="1:27" x14ac:dyDescent="0.25">
      <c r="A11" s="1" t="s">
        <v>44</v>
      </c>
      <c r="B11" s="1">
        <v>300</v>
      </c>
      <c r="C11" s="13" t="s">
        <v>42</v>
      </c>
      <c r="D11" s="1">
        <v>12</v>
      </c>
      <c r="E11" s="1">
        <v>2</v>
      </c>
      <c r="F11" s="1">
        <v>16</v>
      </c>
      <c r="G11" s="1">
        <v>2</v>
      </c>
      <c r="H11" s="1">
        <v>31</v>
      </c>
      <c r="I11" s="76">
        <v>1</v>
      </c>
      <c r="K11" s="1" t="s">
        <v>45</v>
      </c>
      <c r="M11" s="4">
        <v>5</v>
      </c>
      <c r="N11" s="1">
        <f t="shared" si="0"/>
        <v>80</v>
      </c>
      <c r="O11" s="4">
        <v>50</v>
      </c>
      <c r="P11" s="1">
        <f t="shared" si="1"/>
        <v>1550</v>
      </c>
      <c r="Q11" s="4">
        <v>150</v>
      </c>
      <c r="R11" s="1">
        <f t="shared" si="2"/>
        <v>0</v>
      </c>
      <c r="S11" s="1">
        <f t="shared" si="3"/>
        <v>1630</v>
      </c>
      <c r="U11" s="1">
        <v>3</v>
      </c>
      <c r="V11" s="1">
        <v>3</v>
      </c>
      <c r="W11" s="1">
        <v>16</v>
      </c>
      <c r="X11" s="1">
        <v>2</v>
      </c>
      <c r="Y11" s="1">
        <v>31</v>
      </c>
      <c r="Z11" s="76">
        <v>1</v>
      </c>
      <c r="AA11" s="1">
        <v>295</v>
      </c>
    </row>
    <row r="12" spans="1:27" x14ac:dyDescent="0.25">
      <c r="A12" s="1" t="s">
        <v>46</v>
      </c>
      <c r="B12" s="1">
        <v>300</v>
      </c>
      <c r="C12" s="13" t="s">
        <v>42</v>
      </c>
      <c r="D12" s="1">
        <v>11</v>
      </c>
      <c r="E12" s="1">
        <v>3</v>
      </c>
      <c r="F12" s="1">
        <v>16</v>
      </c>
      <c r="G12" s="1">
        <v>2</v>
      </c>
      <c r="H12" s="1">
        <v>30</v>
      </c>
      <c r="I12" s="76">
        <v>1</v>
      </c>
      <c r="K12" s="1" t="s">
        <v>47</v>
      </c>
      <c r="M12" s="4">
        <v>6</v>
      </c>
      <c r="N12" s="1">
        <f t="shared" si="0"/>
        <v>96</v>
      </c>
      <c r="O12" s="4">
        <v>65</v>
      </c>
      <c r="P12" s="1">
        <f t="shared" si="1"/>
        <v>1950</v>
      </c>
      <c r="Q12" s="4">
        <v>125</v>
      </c>
      <c r="R12" s="1">
        <f t="shared" si="2"/>
        <v>0</v>
      </c>
      <c r="S12" s="1">
        <f t="shared" si="3"/>
        <v>2046</v>
      </c>
      <c r="U12" s="1">
        <v>6</v>
      </c>
      <c r="V12" s="1">
        <v>3</v>
      </c>
      <c r="W12" s="1">
        <v>16</v>
      </c>
      <c r="X12" s="1">
        <v>2</v>
      </c>
      <c r="Y12" s="1">
        <v>30</v>
      </c>
      <c r="Z12" s="76">
        <v>1</v>
      </c>
      <c r="AA12" s="1">
        <v>290</v>
      </c>
    </row>
    <row r="13" spans="1:27" x14ac:dyDescent="0.25">
      <c r="A13" s="1" t="s">
        <v>48</v>
      </c>
      <c r="B13" s="1">
        <v>300</v>
      </c>
      <c r="C13" s="13" t="s">
        <v>49</v>
      </c>
      <c r="D13" s="1">
        <v>15</v>
      </c>
      <c r="E13" s="1">
        <v>2</v>
      </c>
      <c r="F13" s="1">
        <v>16</v>
      </c>
      <c r="G13" s="1">
        <v>2</v>
      </c>
      <c r="H13" s="1">
        <v>30</v>
      </c>
      <c r="I13" s="1">
        <v>1</v>
      </c>
      <c r="K13" s="1" t="s">
        <v>50</v>
      </c>
      <c r="M13" s="4">
        <v>3</v>
      </c>
      <c r="N13" s="1">
        <f t="shared" si="0"/>
        <v>48</v>
      </c>
      <c r="O13" s="4">
        <v>50</v>
      </c>
      <c r="P13" s="1">
        <f t="shared" si="1"/>
        <v>1500</v>
      </c>
      <c r="Q13" s="4">
        <v>160</v>
      </c>
      <c r="R13" s="1">
        <f t="shared" si="2"/>
        <v>0</v>
      </c>
      <c r="S13" s="1">
        <f t="shared" si="3"/>
        <v>1548</v>
      </c>
      <c r="Z13" s="76"/>
    </row>
    <row r="14" spans="1:27" x14ac:dyDescent="0.25">
      <c r="A14" s="1" t="s">
        <v>51</v>
      </c>
      <c r="B14" s="1">
        <v>300</v>
      </c>
      <c r="C14" s="13" t="s">
        <v>49</v>
      </c>
      <c r="D14" s="1">
        <v>15</v>
      </c>
      <c r="E14" s="1">
        <v>2</v>
      </c>
      <c r="F14" s="1">
        <v>16</v>
      </c>
      <c r="G14" s="1">
        <v>2</v>
      </c>
      <c r="H14" s="1">
        <v>30</v>
      </c>
      <c r="I14" s="1">
        <v>1</v>
      </c>
      <c r="K14" s="1" t="s">
        <v>52</v>
      </c>
      <c r="M14" s="4">
        <v>3</v>
      </c>
      <c r="N14" s="1">
        <f t="shared" si="0"/>
        <v>48</v>
      </c>
      <c r="O14" s="4">
        <v>50</v>
      </c>
      <c r="P14" s="1">
        <f t="shared" si="1"/>
        <v>1500</v>
      </c>
      <c r="Q14" s="4">
        <v>160</v>
      </c>
      <c r="R14" s="1">
        <f t="shared" si="2"/>
        <v>0</v>
      </c>
      <c r="S14" s="1">
        <f t="shared" si="3"/>
        <v>1548</v>
      </c>
      <c r="Z14" s="76"/>
    </row>
    <row r="15" spans="1:27" x14ac:dyDescent="0.25">
      <c r="A15" s="1" t="s">
        <v>53</v>
      </c>
      <c r="B15" s="1">
        <v>300</v>
      </c>
      <c r="C15" s="13" t="s">
        <v>49</v>
      </c>
      <c r="D15" s="1">
        <v>16</v>
      </c>
      <c r="E15" s="1">
        <v>2</v>
      </c>
      <c r="F15" s="1">
        <v>11</v>
      </c>
      <c r="G15" s="1">
        <v>2</v>
      </c>
      <c r="H15" s="1">
        <v>31</v>
      </c>
      <c r="I15" s="1">
        <v>1</v>
      </c>
      <c r="K15" s="1" t="s">
        <v>54</v>
      </c>
      <c r="M15" s="4">
        <v>6</v>
      </c>
      <c r="N15" s="1">
        <f t="shared" si="0"/>
        <v>66</v>
      </c>
      <c r="O15" s="4">
        <v>25</v>
      </c>
      <c r="P15" s="1">
        <f t="shared" si="1"/>
        <v>775</v>
      </c>
      <c r="Q15" s="4">
        <v>180</v>
      </c>
      <c r="R15" s="1">
        <f t="shared" si="2"/>
        <v>0</v>
      </c>
      <c r="S15" s="1">
        <f t="shared" si="3"/>
        <v>841</v>
      </c>
      <c r="Z15" s="76"/>
    </row>
    <row r="16" spans="1:27" x14ac:dyDescent="0.25">
      <c r="Z16" s="76"/>
    </row>
    <row r="17" spans="11:26" x14ac:dyDescent="0.25">
      <c r="K17" s="1" t="s">
        <v>55</v>
      </c>
      <c r="M17" s="1" t="s">
        <v>56</v>
      </c>
      <c r="O17" s="1" t="s">
        <v>56</v>
      </c>
      <c r="Q17" s="1" t="s">
        <v>56</v>
      </c>
      <c r="S17" s="1" t="s">
        <v>57</v>
      </c>
      <c r="Z17" s="76"/>
    </row>
    <row r="18" spans="11:26" x14ac:dyDescent="0.25">
      <c r="K18" s="1" t="s">
        <v>58</v>
      </c>
      <c r="M18" s="1">
        <v>3</v>
      </c>
      <c r="N18" s="1">
        <f>M18*N20</f>
        <v>30</v>
      </c>
      <c r="O18" s="1">
        <v>2</v>
      </c>
      <c r="P18" s="1">
        <f>O18*P20</f>
        <v>100</v>
      </c>
      <c r="Q18" s="1">
        <v>1</v>
      </c>
      <c r="R18" s="1">
        <f>Q18*R20</f>
        <v>160</v>
      </c>
      <c r="S18" s="1">
        <f>N18+P18+R18</f>
        <v>290</v>
      </c>
      <c r="Z18" s="76"/>
    </row>
    <row r="19" spans="11:26" x14ac:dyDescent="0.25">
      <c r="M19" s="1" t="s">
        <v>59</v>
      </c>
      <c r="O19" s="1" t="s">
        <v>59</v>
      </c>
      <c r="Q19" s="1" t="s">
        <v>59</v>
      </c>
      <c r="Z19" s="76"/>
    </row>
    <row r="20" spans="11:26" x14ac:dyDescent="0.25">
      <c r="K20" s="1" t="s">
        <v>60</v>
      </c>
      <c r="M20" s="1">
        <v>6</v>
      </c>
      <c r="N20" s="1">
        <v>10</v>
      </c>
      <c r="O20" s="1">
        <v>16</v>
      </c>
      <c r="P20" s="1">
        <v>50</v>
      </c>
      <c r="Q20" s="1">
        <v>30</v>
      </c>
      <c r="R20" s="1">
        <v>160</v>
      </c>
      <c r="Z20" s="76"/>
    </row>
    <row r="21" spans="11:26" x14ac:dyDescent="0.25">
      <c r="K21" s="1" t="s">
        <v>61</v>
      </c>
      <c r="M21" s="1">
        <f>M20</f>
        <v>6</v>
      </c>
      <c r="N21" s="1">
        <f>M18</f>
        <v>3</v>
      </c>
      <c r="O21" s="1">
        <f>O20</f>
        <v>16</v>
      </c>
      <c r="P21" s="1">
        <f>O18</f>
        <v>2</v>
      </c>
      <c r="Q21" s="1">
        <f>Q20</f>
        <v>30</v>
      </c>
      <c r="R21" s="1">
        <f>Q18</f>
        <v>1</v>
      </c>
      <c r="S21" s="1">
        <f>S18</f>
        <v>290</v>
      </c>
      <c r="Z21" s="76"/>
    </row>
    <row r="22" spans="11:26" x14ac:dyDescent="0.25">
      <c r="Z22" s="76"/>
    </row>
    <row r="23" spans="11:26" x14ac:dyDescent="0.25">
      <c r="K23" s="1" t="s">
        <v>62</v>
      </c>
      <c r="L23" s="1" t="s">
        <v>63</v>
      </c>
      <c r="M23" s="1" t="s">
        <v>64</v>
      </c>
      <c r="N23" s="1" t="s">
        <v>63</v>
      </c>
      <c r="O23" s="1" t="s">
        <v>65</v>
      </c>
      <c r="P23" s="1" t="s">
        <v>63</v>
      </c>
      <c r="Q23" s="1" t="s">
        <v>66</v>
      </c>
      <c r="R23" s="1" t="s">
        <v>63</v>
      </c>
      <c r="Z23" s="76"/>
    </row>
    <row r="24" spans="11:26" x14ac:dyDescent="0.25">
      <c r="K24" s="1">
        <v>1</v>
      </c>
      <c r="L24" s="1">
        <v>2</v>
      </c>
      <c r="M24" s="4">
        <v>7</v>
      </c>
      <c r="N24" s="1">
        <v>12</v>
      </c>
      <c r="O24" s="1">
        <v>23</v>
      </c>
      <c r="P24" s="1">
        <v>80</v>
      </c>
      <c r="Q24" s="4">
        <v>26</v>
      </c>
      <c r="R24" s="1">
        <v>100</v>
      </c>
      <c r="Z24" s="76"/>
    </row>
    <row r="25" spans="11:26" x14ac:dyDescent="0.25">
      <c r="K25" s="4">
        <v>2</v>
      </c>
      <c r="L25" s="1">
        <v>3</v>
      </c>
      <c r="M25" s="1">
        <v>8</v>
      </c>
      <c r="N25" s="1">
        <v>15</v>
      </c>
      <c r="O25" s="1">
        <v>24</v>
      </c>
      <c r="P25" s="1">
        <v>85</v>
      </c>
      <c r="Q25" s="4">
        <v>27</v>
      </c>
      <c r="R25" s="1">
        <v>120</v>
      </c>
      <c r="Z25" s="76"/>
    </row>
    <row r="26" spans="11:26" x14ac:dyDescent="0.25">
      <c r="K26" s="1">
        <v>3</v>
      </c>
      <c r="L26" s="1">
        <v>5</v>
      </c>
      <c r="M26" s="1">
        <v>9</v>
      </c>
      <c r="N26" s="1">
        <v>18</v>
      </c>
      <c r="O26" s="1">
        <v>25</v>
      </c>
      <c r="P26" s="1">
        <v>90</v>
      </c>
      <c r="Q26" s="4">
        <v>28</v>
      </c>
      <c r="R26" s="1">
        <v>125</v>
      </c>
      <c r="Z26" s="76"/>
    </row>
    <row r="27" spans="11:26" x14ac:dyDescent="0.25">
      <c r="K27" s="1">
        <v>4</v>
      </c>
      <c r="L27" s="1">
        <v>6</v>
      </c>
      <c r="M27" s="1">
        <v>10</v>
      </c>
      <c r="N27" s="1">
        <v>20</v>
      </c>
      <c r="Q27" s="4">
        <v>29</v>
      </c>
      <c r="R27" s="1">
        <v>150</v>
      </c>
      <c r="Z27" s="76"/>
    </row>
    <row r="28" spans="11:26" x14ac:dyDescent="0.25">
      <c r="K28" s="4">
        <v>5</v>
      </c>
      <c r="L28" s="1">
        <v>8</v>
      </c>
      <c r="M28" s="1">
        <v>11</v>
      </c>
      <c r="N28" s="1">
        <v>25</v>
      </c>
      <c r="Q28" s="1">
        <v>30</v>
      </c>
      <c r="R28" s="1">
        <v>160</v>
      </c>
      <c r="Z28" s="76"/>
    </row>
    <row r="29" spans="11:26" x14ac:dyDescent="0.25">
      <c r="K29" s="1">
        <v>6</v>
      </c>
      <c r="L29" s="1">
        <v>10</v>
      </c>
      <c r="M29" s="1">
        <v>12</v>
      </c>
      <c r="N29" s="1">
        <v>30</v>
      </c>
      <c r="Q29" s="1">
        <v>31</v>
      </c>
      <c r="R29" s="1">
        <v>180</v>
      </c>
      <c r="Z29" s="76"/>
    </row>
    <row r="30" spans="11:26" x14ac:dyDescent="0.25">
      <c r="M30" s="1">
        <v>13</v>
      </c>
      <c r="N30" s="1">
        <v>35</v>
      </c>
      <c r="Q30" s="1">
        <v>32</v>
      </c>
      <c r="R30" s="1">
        <v>200</v>
      </c>
      <c r="Z30" s="76"/>
    </row>
    <row r="31" spans="11:26" x14ac:dyDescent="0.25">
      <c r="M31" s="1">
        <v>14</v>
      </c>
      <c r="N31" s="1">
        <v>40</v>
      </c>
      <c r="Q31" s="1">
        <v>33</v>
      </c>
      <c r="R31" s="1">
        <v>220</v>
      </c>
      <c r="Z31" s="76"/>
    </row>
    <row r="32" spans="11:26" x14ac:dyDescent="0.25">
      <c r="M32" s="4">
        <v>15</v>
      </c>
      <c r="N32" s="1">
        <v>45</v>
      </c>
      <c r="Q32" s="1">
        <v>34</v>
      </c>
      <c r="R32" s="1">
        <v>250</v>
      </c>
      <c r="Z32" s="76"/>
    </row>
    <row r="33" spans="13:26" x14ac:dyDescent="0.25">
      <c r="M33" s="1">
        <v>16</v>
      </c>
      <c r="N33" s="1">
        <v>50</v>
      </c>
      <c r="Z33" s="76"/>
    </row>
    <row r="34" spans="13:26" x14ac:dyDescent="0.25">
      <c r="M34" s="4">
        <v>17</v>
      </c>
      <c r="N34" s="1">
        <v>55</v>
      </c>
      <c r="Z34" s="76"/>
    </row>
    <row r="35" spans="13:26" x14ac:dyDescent="0.25">
      <c r="M35" s="4">
        <v>18</v>
      </c>
      <c r="N35" s="1">
        <v>60</v>
      </c>
      <c r="Z35" s="76"/>
    </row>
    <row r="36" spans="13:26" x14ac:dyDescent="0.25">
      <c r="M36" s="4">
        <v>19</v>
      </c>
      <c r="N36" s="1">
        <v>65</v>
      </c>
      <c r="Z36" s="76"/>
    </row>
    <row r="37" spans="13:26" x14ac:dyDescent="0.25">
      <c r="M37" s="1">
        <v>20</v>
      </c>
      <c r="N37" s="1">
        <v>70</v>
      </c>
      <c r="Z37" s="76"/>
    </row>
    <row r="38" spans="13:26" x14ac:dyDescent="0.25">
      <c r="M38" s="1">
        <v>21</v>
      </c>
      <c r="N38" s="1">
        <v>75</v>
      </c>
      <c r="Z38" s="76"/>
    </row>
  </sheetData>
  <phoneticPr fontId="21" type="noConversion"/>
  <conditionalFormatting sqref="M20">
    <cfRule type="containsText" dxfId="194" priority="5" operator="containsText" text=" ">
      <formula>NOT(ISERROR(SEARCH(" ",M20)))</formula>
    </cfRule>
  </conditionalFormatting>
  <conditionalFormatting sqref="N20">
    <cfRule type="containsText" dxfId="193" priority="4" operator="containsText" text=" ">
      <formula>NOT(ISERROR(SEARCH(" ",N20)))</formula>
    </cfRule>
  </conditionalFormatting>
  <conditionalFormatting sqref="O20:P20">
    <cfRule type="containsText" dxfId="192" priority="3" operator="containsText" text=" ">
      <formula>NOT(ISERROR(SEARCH(" ",O20)))</formula>
    </cfRule>
  </conditionalFormatting>
  <conditionalFormatting sqref="Q20:R20">
    <cfRule type="containsText" dxfId="191" priority="2" operator="containsText" text=" ">
      <formula>NOT(ISERROR(SEARCH(" ",Q20)))</formula>
    </cfRule>
  </conditionalFormatting>
  <conditionalFormatting sqref="M21:N21">
    <cfRule type="containsText" dxfId="190" priority="7" operator="containsText" text=" ">
      <formula>NOT(ISERROR(SEARCH(" ",M21)))</formula>
    </cfRule>
  </conditionalFormatting>
  <conditionalFormatting sqref="O21:Q21">
    <cfRule type="containsText" dxfId="189" priority="6" operator="containsText" text=" ">
      <formula>NOT(ISERROR(SEARCH(" ",O21)))</formula>
    </cfRule>
  </conditionalFormatting>
  <conditionalFormatting sqref="R21">
    <cfRule type="containsText" dxfId="188" priority="8" operator="containsText" text=" ">
      <formula>NOT(ISERROR(SEARCH(" ",R21)))</formula>
    </cfRule>
  </conditionalFormatting>
  <conditionalFormatting sqref="M23:N23">
    <cfRule type="containsText" dxfId="187" priority="9" operator="containsText" text=" ">
      <formula>NOT(ISERROR(SEARCH(" ",M23)))</formula>
    </cfRule>
  </conditionalFormatting>
  <conditionalFormatting sqref="K39:K1048576">
    <cfRule type="containsText" dxfId="186" priority="19" operator="containsText" text="高级">
      <formula>NOT(ISERROR(SEARCH("高级",K39)))</formula>
    </cfRule>
    <cfRule type="containsText" dxfId="185" priority="20" operator="containsText" text="中级">
      <formula>NOT(ISERROR(SEARCH("中级",K39)))</formula>
    </cfRule>
    <cfRule type="containsText" dxfId="184" priority="21" operator="containsText" text="初级">
      <formula>NOT(ISERROR(SEARCH("初级",K39)))</formula>
    </cfRule>
    <cfRule type="containsText" dxfId="183" priority="22" operator="containsText" text="新手">
      <formula>NOT(ISERROR(SEARCH("新手",K39)))</formula>
    </cfRule>
  </conditionalFormatting>
  <conditionalFormatting sqref="A39:XFD1048576 J5:J15 A16:J38 AB5:XFD38">
    <cfRule type="containsText" dxfId="182" priority="18" operator="containsText" text=" ">
      <formula>NOT(ISERROR(SEARCH(" ",A5)))</formula>
    </cfRule>
  </conditionalFormatting>
  <conditionalFormatting sqref="A5:C5 C6:C12 C13:I15 A6:B15">
    <cfRule type="containsText" dxfId="181" priority="17" operator="containsText" text=" ">
      <formula>NOT(ISERROR(SEARCH(" ",A5)))</formula>
    </cfRule>
  </conditionalFormatting>
  <conditionalFormatting sqref="D5:I12">
    <cfRule type="containsText" dxfId="180" priority="1" operator="containsText" text=" ">
      <formula>NOT(ISERROR(SEARCH(" ",D5)))</formula>
    </cfRule>
  </conditionalFormatting>
  <conditionalFormatting sqref="K5:K18 K22 L19:L21">
    <cfRule type="containsText" dxfId="179" priority="13" operator="containsText" text="高级">
      <formula>NOT(ISERROR(SEARCH("高级",K5)))</formula>
    </cfRule>
    <cfRule type="containsText" dxfId="178" priority="14" operator="containsText" text="中级">
      <formula>NOT(ISERROR(SEARCH("中级",K5)))</formula>
    </cfRule>
    <cfRule type="containsText" dxfId="177" priority="15" operator="containsText" text="初级">
      <formula>NOT(ISERROR(SEARCH("初级",K5)))</formula>
    </cfRule>
    <cfRule type="containsText" dxfId="176" priority="16" operator="containsText" text="新手">
      <formula>NOT(ISERROR(SEARCH("新手",K5)))</formula>
    </cfRule>
  </conditionalFormatting>
  <conditionalFormatting sqref="S5:AA15 K23:L23 K5:L15 Q16:AA16 U23:AA38 L30:L38 K24:K29 N33:R38 M24:M38 O23:R28 O29:P29 N30:P32 Q29:R32 K16:M16 K22:M22 Q22:AA22 K17:K18 S20:AA21 M17:AA18 N19:AA19 K19:L21">
    <cfRule type="containsText" dxfId="175" priority="12" operator="containsText" text=" ">
      <formula>NOT(ISERROR(SEARCH(" ",K5)))</formula>
    </cfRule>
  </conditionalFormatting>
  <conditionalFormatting sqref="M5:R15">
    <cfRule type="containsText" dxfId="174" priority="10" operator="containsText" text=" ">
      <formula>NOT(ISERROR(SEARCH(" ",M5)))</formula>
    </cfRule>
  </conditionalFormatting>
  <conditionalFormatting sqref="N16:P16 L24:L29 N24:N29 N22:P22">
    <cfRule type="containsText" dxfId="173" priority="11" operator="containsText" text=" ">
      <formula>NOT(ISERROR(SEARCH(" ",L16)))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87"/>
  <sheetViews>
    <sheetView tabSelected="1" workbookViewId="0">
      <selection activeCell="AB20" sqref="AB20"/>
    </sheetView>
  </sheetViews>
  <sheetFormatPr defaultColWidth="9" defaultRowHeight="15.6" x14ac:dyDescent="0.25"/>
  <cols>
    <col min="1" max="1" width="13.6640625" style="1" customWidth="1"/>
    <col min="2" max="2" width="12.88671875" style="1" customWidth="1"/>
    <col min="3" max="3" width="20" style="1" customWidth="1"/>
    <col min="4" max="6" width="12.33203125" style="1" customWidth="1"/>
    <col min="7" max="8" width="13.88671875" style="1" customWidth="1"/>
    <col min="9" max="9" width="9" style="1"/>
    <col min="10" max="12" width="6.5546875" style="1" customWidth="1"/>
    <col min="13" max="13" width="9" style="1"/>
    <col min="14" max="14" width="8" style="1" customWidth="1"/>
    <col min="15" max="15" width="6.6640625" style="1" customWidth="1"/>
    <col min="16" max="16" width="8.6640625" style="1" customWidth="1"/>
    <col min="17" max="17" width="6.5546875" style="1" customWidth="1"/>
    <col min="18" max="18" width="9.88671875" style="1" customWidth="1"/>
    <col min="19" max="19" width="7.21875" style="1" customWidth="1"/>
    <col min="20" max="20" width="9" style="1" customWidth="1"/>
    <col min="21" max="21" width="9" style="1"/>
    <col min="22" max="22" width="10.88671875" style="1" customWidth="1"/>
    <col min="23" max="23" width="11.33203125" style="1" bestFit="1" customWidth="1"/>
    <col min="24" max="24" width="9.5546875" style="1" bestFit="1" customWidth="1"/>
    <col min="25" max="26" width="8.88671875" style="1" customWidth="1"/>
    <col min="27" max="27" width="12.21875" style="1" bestFit="1" customWidth="1"/>
    <col min="28" max="16384" width="9" style="1"/>
  </cols>
  <sheetData>
    <row r="1" spans="1:44" x14ac:dyDescent="0.35">
      <c r="A1" s="5" t="s">
        <v>0</v>
      </c>
      <c r="B1" s="5" t="s">
        <v>0</v>
      </c>
      <c r="C1" s="5" t="s">
        <v>0</v>
      </c>
      <c r="D1" s="6" t="s">
        <v>0</v>
      </c>
      <c r="E1" s="7" t="s">
        <v>0</v>
      </c>
      <c r="F1" s="6" t="s">
        <v>0</v>
      </c>
      <c r="G1" s="8" t="s">
        <v>67</v>
      </c>
      <c r="H1" s="8" t="s">
        <v>67</v>
      </c>
    </row>
    <row r="2" spans="1:44" x14ac:dyDescent="0.35">
      <c r="A2" s="5" t="s">
        <v>1</v>
      </c>
      <c r="B2" s="5" t="s">
        <v>1</v>
      </c>
      <c r="C2" s="5" t="s">
        <v>1</v>
      </c>
      <c r="D2" s="6" t="s">
        <v>1</v>
      </c>
      <c r="E2" s="7" t="s">
        <v>1</v>
      </c>
      <c r="F2" s="6" t="s">
        <v>1</v>
      </c>
      <c r="G2" s="8" t="s">
        <v>1</v>
      </c>
      <c r="H2" s="8" t="s">
        <v>1</v>
      </c>
      <c r="AD2" s="1" t="s">
        <v>55</v>
      </c>
      <c r="AF2" s="1" t="s">
        <v>56</v>
      </c>
      <c r="AG2" s="1" t="s">
        <v>68</v>
      </c>
      <c r="AH2" s="1" t="s">
        <v>56</v>
      </c>
      <c r="AI2" s="1" t="s">
        <v>68</v>
      </c>
      <c r="AJ2" s="1" t="s">
        <v>56</v>
      </c>
      <c r="AK2" s="1" t="s">
        <v>68</v>
      </c>
      <c r="AL2" s="1" t="s">
        <v>57</v>
      </c>
      <c r="AN2" s="1">
        <v>26</v>
      </c>
      <c r="AO2" s="1">
        <v>15</v>
      </c>
      <c r="AP2" s="1">
        <v>2</v>
      </c>
      <c r="AR2" s="1">
        <v>148</v>
      </c>
    </row>
    <row r="3" spans="1:44" x14ac:dyDescent="0.35">
      <c r="A3" s="5" t="s">
        <v>69</v>
      </c>
      <c r="B3" s="5" t="s">
        <v>5</v>
      </c>
      <c r="C3" s="5" t="s">
        <v>70</v>
      </c>
      <c r="D3" s="6" t="s">
        <v>7</v>
      </c>
      <c r="E3" s="7" t="s">
        <v>9</v>
      </c>
      <c r="F3" s="6" t="s">
        <v>11</v>
      </c>
      <c r="G3" s="8" t="s">
        <v>71</v>
      </c>
      <c r="H3" s="8" t="s">
        <v>72</v>
      </c>
      <c r="J3" s="82" t="s">
        <v>73</v>
      </c>
      <c r="K3" s="82"/>
      <c r="L3" s="82"/>
      <c r="AD3" s="1" t="s">
        <v>58</v>
      </c>
      <c r="AF3" s="1">
        <v>1</v>
      </c>
      <c r="AG3" s="1">
        <f>AF3*AG5</f>
        <v>180</v>
      </c>
      <c r="AH3" s="1">
        <v>1</v>
      </c>
      <c r="AI3" s="1">
        <f>AH3*AI5</f>
        <v>90</v>
      </c>
      <c r="AJ3" s="1">
        <v>1</v>
      </c>
      <c r="AK3" s="1">
        <f>AJ3*AK5</f>
        <v>50</v>
      </c>
      <c r="AL3" s="1">
        <f>AG3+AI3+AK3</f>
        <v>320</v>
      </c>
      <c r="AN3" s="1">
        <v>27</v>
      </c>
      <c r="AO3" s="1">
        <v>17</v>
      </c>
      <c r="AP3" s="1">
        <v>2</v>
      </c>
      <c r="AR3" s="1">
        <v>178</v>
      </c>
    </row>
    <row r="4" spans="1:44" ht="45" x14ac:dyDescent="0.25">
      <c r="A4" s="9" t="s">
        <v>74</v>
      </c>
      <c r="B4" s="9" t="s">
        <v>14</v>
      </c>
      <c r="C4" s="9" t="s">
        <v>75</v>
      </c>
      <c r="D4" s="10" t="s">
        <v>76</v>
      </c>
      <c r="E4" s="11" t="s">
        <v>77</v>
      </c>
      <c r="F4" s="10" t="s">
        <v>78</v>
      </c>
      <c r="G4" s="12" t="s">
        <v>79</v>
      </c>
      <c r="H4" s="12" t="s">
        <v>80</v>
      </c>
      <c r="J4" s="15" t="s">
        <v>81</v>
      </c>
      <c r="K4" s="15" t="s">
        <v>82</v>
      </c>
      <c r="L4" s="15" t="s">
        <v>83</v>
      </c>
      <c r="M4" s="14"/>
      <c r="N4" s="16"/>
      <c r="O4" s="17" t="s">
        <v>84</v>
      </c>
      <c r="P4" s="17" t="s">
        <v>85</v>
      </c>
      <c r="Q4" s="40" t="s">
        <v>86</v>
      </c>
      <c r="R4" s="40" t="s">
        <v>87</v>
      </c>
      <c r="S4" s="41" t="s">
        <v>88</v>
      </c>
      <c r="T4" s="41" t="s">
        <v>89</v>
      </c>
      <c r="U4" s="42" t="s">
        <v>90</v>
      </c>
      <c r="V4" s="42" t="s">
        <v>91</v>
      </c>
      <c r="W4" s="43" t="s">
        <v>92</v>
      </c>
      <c r="X4" s="44" t="s">
        <v>191</v>
      </c>
      <c r="Y4" s="44" t="s">
        <v>93</v>
      </c>
      <c r="Z4" s="53" t="s">
        <v>94</v>
      </c>
      <c r="AA4" s="1" t="s">
        <v>95</v>
      </c>
      <c r="AF4" s="1" t="s">
        <v>59</v>
      </c>
      <c r="AH4" s="1" t="s">
        <v>59</v>
      </c>
      <c r="AJ4" s="1" t="s">
        <v>59</v>
      </c>
      <c r="AN4" s="1">
        <v>29</v>
      </c>
      <c r="AO4" s="1">
        <v>19</v>
      </c>
      <c r="AP4" s="1">
        <v>2</v>
      </c>
      <c r="AR4" s="1">
        <v>218</v>
      </c>
    </row>
    <row r="5" spans="1:44" ht="16.2" x14ac:dyDescent="0.35">
      <c r="A5" s="1">
        <v>7101</v>
      </c>
      <c r="B5" s="1">
        <v>95</v>
      </c>
      <c r="C5" s="13" t="s">
        <v>96</v>
      </c>
      <c r="D5" s="1">
        <v>34</v>
      </c>
      <c r="E5" s="1">
        <v>13</v>
      </c>
      <c r="F5" s="1">
        <v>16</v>
      </c>
      <c r="G5" s="1">
        <f>J5</f>
        <v>101</v>
      </c>
      <c r="H5" s="1">
        <f>K5</f>
        <v>499</v>
      </c>
      <c r="J5" s="4">
        <v>101</v>
      </c>
      <c r="K5" s="4">
        <v>499</v>
      </c>
      <c r="L5" s="4">
        <f>SUM(J5:K5)/2</f>
        <v>300</v>
      </c>
      <c r="N5" s="18" t="s">
        <v>97</v>
      </c>
      <c r="O5" s="19">
        <v>500</v>
      </c>
      <c r="P5" s="19">
        <v>1</v>
      </c>
      <c r="Q5" s="19">
        <v>500</v>
      </c>
      <c r="R5" s="19">
        <v>2</v>
      </c>
      <c r="S5" s="19">
        <v>500</v>
      </c>
      <c r="T5" s="19">
        <v>3</v>
      </c>
      <c r="U5" s="45">
        <v>1</v>
      </c>
      <c r="V5" s="46">
        <v>1</v>
      </c>
      <c r="W5" s="78">
        <f>(O5*P5+Q5*R5+S5*T5)*U5*V5*$AA$5+SUM($L$5:$L$12)</f>
        <v>3930</v>
      </c>
      <c r="X5" s="79">
        <f>(O5*P5+Q5*R5+S5*T5)*U5*V5*$AA$5*1.5+SUM($L$5:$L$12)</f>
        <v>5370</v>
      </c>
      <c r="Y5" s="54">
        <v>18</v>
      </c>
      <c r="Z5" s="55">
        <f>Y5/(1/6)</f>
        <v>108</v>
      </c>
      <c r="AA5" s="80">
        <f>'[1]全局参数|GlobalPar'!$B$19/10000</f>
        <v>0.96</v>
      </c>
      <c r="AD5" s="1" t="s">
        <v>60</v>
      </c>
      <c r="AF5" s="1">
        <v>31</v>
      </c>
      <c r="AG5" s="1">
        <v>180</v>
      </c>
      <c r="AH5" s="1">
        <v>25</v>
      </c>
      <c r="AI5" s="1">
        <v>90</v>
      </c>
      <c r="AJ5" s="1">
        <v>16</v>
      </c>
      <c r="AK5" s="1">
        <v>50</v>
      </c>
      <c r="AN5" s="1">
        <v>28</v>
      </c>
      <c r="AO5" s="1">
        <v>18</v>
      </c>
      <c r="AP5" s="1">
        <v>7</v>
      </c>
      <c r="AR5" s="1">
        <v>202</v>
      </c>
    </row>
    <row r="6" spans="1:44" x14ac:dyDescent="0.35">
      <c r="A6" s="1">
        <v>7102</v>
      </c>
      <c r="B6" s="1">
        <v>95</v>
      </c>
      <c r="C6" s="13" t="s">
        <v>96</v>
      </c>
      <c r="D6" s="1">
        <v>28</v>
      </c>
      <c r="E6" s="1">
        <v>19</v>
      </c>
      <c r="F6" s="1">
        <v>17</v>
      </c>
      <c r="G6" s="1">
        <f>G5</f>
        <v>101</v>
      </c>
      <c r="H6" s="1">
        <f>H5</f>
        <v>499</v>
      </c>
      <c r="N6" s="18" t="s">
        <v>98</v>
      </c>
      <c r="O6" s="19">
        <f t="shared" ref="O6:T8" si="0">O5</f>
        <v>500</v>
      </c>
      <c r="P6" s="19">
        <f t="shared" si="0"/>
        <v>1</v>
      </c>
      <c r="Q6" s="19">
        <f t="shared" si="0"/>
        <v>500</v>
      </c>
      <c r="R6" s="19">
        <f t="shared" si="0"/>
        <v>2</v>
      </c>
      <c r="S6" s="19">
        <f t="shared" si="0"/>
        <v>500</v>
      </c>
      <c r="T6" s="19">
        <f t="shared" si="0"/>
        <v>3</v>
      </c>
      <c r="U6" s="45">
        <v>0.8</v>
      </c>
      <c r="V6" s="46">
        <v>2</v>
      </c>
      <c r="W6" s="47">
        <f>(O6*P6+Q6*R6+S6*T6)*U6*V6*$AA$5+SUM($L$5:$L$12)</f>
        <v>5658</v>
      </c>
      <c r="X6" s="79">
        <f t="shared" ref="X6:X8" si="1">(O6*P6+Q6*R6+S6*T6)*U6*V6*$AA$5*1.5+SUM($L$5:$L$12)</f>
        <v>7962</v>
      </c>
      <c r="Y6" s="56"/>
      <c r="AD6" s="1" t="s">
        <v>61</v>
      </c>
      <c r="AF6" s="1">
        <f>AF5</f>
        <v>31</v>
      </c>
      <c r="AH6" s="1">
        <f>AH5</f>
        <v>25</v>
      </c>
      <c r="AJ6" s="1">
        <f>AJ5</f>
        <v>16</v>
      </c>
      <c r="AL6" s="1">
        <f>AL3</f>
        <v>320</v>
      </c>
      <c r="AN6" s="1">
        <v>26</v>
      </c>
      <c r="AO6" s="1">
        <v>17</v>
      </c>
      <c r="AP6" s="1">
        <v>18</v>
      </c>
      <c r="AR6" s="1">
        <v>215</v>
      </c>
    </row>
    <row r="7" spans="1:44" x14ac:dyDescent="0.25">
      <c r="A7" s="1">
        <v>7103</v>
      </c>
      <c r="B7" s="1">
        <v>95</v>
      </c>
      <c r="C7" s="13" t="s">
        <v>96</v>
      </c>
      <c r="D7" s="1">
        <v>26</v>
      </c>
      <c r="E7" s="1">
        <v>18</v>
      </c>
      <c r="F7" s="1">
        <v>17</v>
      </c>
      <c r="G7" s="1">
        <f>G6</f>
        <v>101</v>
      </c>
      <c r="H7" s="1">
        <f>H6</f>
        <v>499</v>
      </c>
      <c r="N7" s="18" t="s">
        <v>99</v>
      </c>
      <c r="O7" s="19">
        <f t="shared" si="0"/>
        <v>500</v>
      </c>
      <c r="P7" s="19">
        <f t="shared" si="0"/>
        <v>1</v>
      </c>
      <c r="Q7" s="19">
        <f t="shared" si="0"/>
        <v>500</v>
      </c>
      <c r="R7" s="19">
        <f t="shared" si="0"/>
        <v>2</v>
      </c>
      <c r="S7" s="19">
        <f t="shared" si="0"/>
        <v>500</v>
      </c>
      <c r="T7" s="19">
        <f t="shared" si="0"/>
        <v>3</v>
      </c>
      <c r="U7" s="45">
        <v>0.6</v>
      </c>
      <c r="V7" s="46">
        <v>3</v>
      </c>
      <c r="W7" s="47">
        <f>(O7*P7+Q7*R7+S7*T7)*U7*V7*$AA$5+SUM($L$5:$L$12)</f>
        <v>6234</v>
      </c>
      <c r="X7" s="79">
        <f t="shared" si="1"/>
        <v>8826</v>
      </c>
      <c r="Y7" s="57" t="s">
        <v>100</v>
      </c>
      <c r="Z7" s="58" t="s">
        <v>101</v>
      </c>
      <c r="AA7" s="59" t="s">
        <v>102</v>
      </c>
      <c r="AC7" s="81" t="s">
        <v>192</v>
      </c>
      <c r="AN7" s="1">
        <v>31</v>
      </c>
      <c r="AO7" s="1">
        <v>16</v>
      </c>
      <c r="AP7" s="1">
        <v>6</v>
      </c>
      <c r="AR7" s="1">
        <v>240</v>
      </c>
    </row>
    <row r="8" spans="1:44" x14ac:dyDescent="0.35">
      <c r="A8" s="1">
        <v>7201</v>
      </c>
      <c r="B8" s="1">
        <v>95</v>
      </c>
      <c r="C8" s="13" t="s">
        <v>103</v>
      </c>
      <c r="D8" s="1">
        <v>32</v>
      </c>
      <c r="E8" s="1">
        <v>25</v>
      </c>
      <c r="F8" s="1">
        <v>24</v>
      </c>
      <c r="G8" s="1">
        <f>J8</f>
        <v>501</v>
      </c>
      <c r="H8" s="1">
        <f>K8</f>
        <v>999</v>
      </c>
      <c r="J8" s="4">
        <v>501</v>
      </c>
      <c r="K8" s="4">
        <v>999</v>
      </c>
      <c r="L8" s="4">
        <f>SUM(J8:K8)/2</f>
        <v>750</v>
      </c>
      <c r="N8" s="20" t="s">
        <v>104</v>
      </c>
      <c r="O8" s="21">
        <f t="shared" si="0"/>
        <v>500</v>
      </c>
      <c r="P8" s="21">
        <f t="shared" si="0"/>
        <v>1</v>
      </c>
      <c r="Q8" s="21">
        <f t="shared" si="0"/>
        <v>500</v>
      </c>
      <c r="R8" s="21">
        <f t="shared" si="0"/>
        <v>2</v>
      </c>
      <c r="S8" s="21">
        <f t="shared" si="0"/>
        <v>500</v>
      </c>
      <c r="T8" s="21">
        <f t="shared" si="0"/>
        <v>3</v>
      </c>
      <c r="U8" s="48">
        <v>0.5</v>
      </c>
      <c r="V8" s="49">
        <v>4</v>
      </c>
      <c r="W8" s="50">
        <f>(O8*P8+Q8*R8+S8*T8)*U8*V8*$AA$5+SUM($L$5:$L$12)</f>
        <v>6810</v>
      </c>
      <c r="X8" s="79">
        <f t="shared" si="1"/>
        <v>9690</v>
      </c>
      <c r="Y8" s="60" t="s">
        <v>105</v>
      </c>
      <c r="Z8" s="61">
        <v>4500</v>
      </c>
      <c r="AA8" s="84" t="s">
        <v>193</v>
      </c>
      <c r="AB8" s="1">
        <f>Z8*1.5</f>
        <v>6750</v>
      </c>
      <c r="AC8" s="81">
        <v>5000</v>
      </c>
      <c r="AD8" s="1" t="s">
        <v>62</v>
      </c>
      <c r="AE8" s="1" t="s">
        <v>63</v>
      </c>
      <c r="AF8" s="1" t="s">
        <v>64</v>
      </c>
      <c r="AG8" s="1" t="s">
        <v>63</v>
      </c>
      <c r="AH8" s="1" t="s">
        <v>65</v>
      </c>
      <c r="AI8" s="1" t="s">
        <v>63</v>
      </c>
      <c r="AJ8" s="1" t="s">
        <v>66</v>
      </c>
      <c r="AK8" s="1" t="s">
        <v>63</v>
      </c>
      <c r="AN8" s="1">
        <v>33</v>
      </c>
      <c r="AO8" s="1">
        <v>24</v>
      </c>
      <c r="AP8" s="1">
        <v>3</v>
      </c>
      <c r="AR8" s="1">
        <v>310</v>
      </c>
    </row>
    <row r="9" spans="1:44" x14ac:dyDescent="0.35">
      <c r="A9" s="1">
        <v>7202</v>
      </c>
      <c r="B9" s="1">
        <v>95</v>
      </c>
      <c r="C9" s="13" t="s">
        <v>103</v>
      </c>
      <c r="D9" s="1">
        <v>34</v>
      </c>
      <c r="E9" s="1">
        <v>24</v>
      </c>
      <c r="F9" s="1">
        <v>16</v>
      </c>
      <c r="G9" s="1">
        <f>G8</f>
        <v>501</v>
      </c>
      <c r="H9" s="1">
        <f>H8</f>
        <v>999</v>
      </c>
      <c r="Y9" s="60" t="s">
        <v>106</v>
      </c>
      <c r="Z9" s="61">
        <v>5000</v>
      </c>
      <c r="AA9" s="84" t="s">
        <v>190</v>
      </c>
      <c r="AB9" s="1">
        <f t="shared" ref="AB9:AB10" si="2">Z9*1.5</f>
        <v>7500</v>
      </c>
      <c r="AC9" s="81">
        <v>7500</v>
      </c>
      <c r="AD9" s="62">
        <v>1</v>
      </c>
      <c r="AE9" s="62">
        <v>2</v>
      </c>
      <c r="AF9" s="62">
        <v>13</v>
      </c>
      <c r="AG9" s="62">
        <v>18</v>
      </c>
      <c r="AH9" s="62">
        <v>20</v>
      </c>
      <c r="AI9" s="62">
        <v>50</v>
      </c>
      <c r="AJ9" s="62">
        <v>26</v>
      </c>
      <c r="AK9" s="62">
        <v>75</v>
      </c>
      <c r="AN9" s="1">
        <v>31</v>
      </c>
      <c r="AO9" s="1">
        <v>25</v>
      </c>
      <c r="AP9" s="1">
        <v>6</v>
      </c>
      <c r="AR9" s="1">
        <v>280</v>
      </c>
    </row>
    <row r="10" spans="1:44" ht="26.4" x14ac:dyDescent="0.35">
      <c r="A10" s="1">
        <v>7203</v>
      </c>
      <c r="B10" s="1">
        <v>95</v>
      </c>
      <c r="C10" s="13" t="s">
        <v>103</v>
      </c>
      <c r="D10" s="1">
        <v>32</v>
      </c>
      <c r="E10" s="1">
        <v>25</v>
      </c>
      <c r="F10" s="1">
        <v>16</v>
      </c>
      <c r="G10" s="1">
        <f>G9</f>
        <v>501</v>
      </c>
      <c r="H10" s="1">
        <f>H9</f>
        <v>999</v>
      </c>
      <c r="O10" s="22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2" t="s">
        <v>112</v>
      </c>
      <c r="U10" s="22" t="s">
        <v>113</v>
      </c>
      <c r="V10" s="22" t="s">
        <v>114</v>
      </c>
      <c r="Y10" s="63" t="s">
        <v>115</v>
      </c>
      <c r="Z10" s="64">
        <v>6000</v>
      </c>
      <c r="AA10" s="65" t="s">
        <v>116</v>
      </c>
      <c r="AB10" s="1">
        <f t="shared" si="2"/>
        <v>9000</v>
      </c>
      <c r="AC10" s="81">
        <v>10000</v>
      </c>
      <c r="AD10" s="62">
        <v>2</v>
      </c>
      <c r="AE10" s="62">
        <v>2</v>
      </c>
      <c r="AF10" s="62">
        <v>14</v>
      </c>
      <c r="AG10" s="62">
        <v>20</v>
      </c>
      <c r="AH10" s="62">
        <v>21</v>
      </c>
      <c r="AI10" s="62">
        <v>50</v>
      </c>
      <c r="AJ10" s="62">
        <v>27</v>
      </c>
      <c r="AK10" s="62">
        <v>75</v>
      </c>
    </row>
    <row r="11" spans="1:44" x14ac:dyDescent="0.35">
      <c r="N11" s="24" t="s">
        <v>105</v>
      </c>
      <c r="O11" s="1">
        <v>1</v>
      </c>
      <c r="P11" s="4">
        <v>0</v>
      </c>
      <c r="Q11" s="51">
        <f>VLOOKUP(P11+1,IF({1,0},$V$5:$V$8,$U$5:$U$8),2,0)</f>
        <v>1</v>
      </c>
      <c r="R11" s="1">
        <f>P11+1</f>
        <v>1</v>
      </c>
      <c r="S11" s="4">
        <v>0</v>
      </c>
      <c r="T11" s="1">
        <f>S11*$Z$5</f>
        <v>0</v>
      </c>
      <c r="U11" s="1">
        <f>500-T11</f>
        <v>500</v>
      </c>
      <c r="V11" s="13">
        <f>(T11*Q11*R11+U11)*O11*$AA$5</f>
        <v>480</v>
      </c>
      <c r="AD11" s="62">
        <v>3</v>
      </c>
      <c r="AE11" s="62">
        <v>3</v>
      </c>
      <c r="AF11" s="62">
        <v>15</v>
      </c>
      <c r="AG11" s="62">
        <v>25</v>
      </c>
      <c r="AH11" s="66">
        <v>22</v>
      </c>
      <c r="AI11" s="66">
        <v>75</v>
      </c>
      <c r="AJ11" s="62">
        <v>28</v>
      </c>
      <c r="AK11" s="62">
        <v>100</v>
      </c>
    </row>
    <row r="12" spans="1:44" x14ac:dyDescent="0.35">
      <c r="N12" s="24" t="s">
        <v>106</v>
      </c>
      <c r="O12" s="1">
        <v>2</v>
      </c>
      <c r="P12" s="4">
        <v>0</v>
      </c>
      <c r="Q12" s="51">
        <f>VLOOKUP(P12+1,IF({1,0},$V$5:$V$8,$U$5:$U$8),2,0)</f>
        <v>1</v>
      </c>
      <c r="R12" s="1">
        <f t="shared" ref="R12:R13" si="3">P12+1</f>
        <v>1</v>
      </c>
      <c r="S12" s="4">
        <f>5-S13</f>
        <v>0.37037037037037024</v>
      </c>
      <c r="T12" s="1">
        <f t="shared" ref="T12:T13" si="4">S12*$Z$5</f>
        <v>39.999999999999986</v>
      </c>
      <c r="U12" s="1">
        <f t="shared" ref="U12:U13" si="5">500-T12</f>
        <v>460</v>
      </c>
      <c r="V12" s="13">
        <f t="shared" ref="V12:V13" si="6">(T12*Q12*R12+U12)*O12*$AA$5</f>
        <v>960</v>
      </c>
      <c r="AD12" s="62">
        <v>4</v>
      </c>
      <c r="AE12" s="62">
        <v>4</v>
      </c>
      <c r="AF12" s="62">
        <v>16</v>
      </c>
      <c r="AG12" s="62">
        <v>30</v>
      </c>
      <c r="AH12" s="62">
        <v>23</v>
      </c>
      <c r="AI12" s="62">
        <v>50</v>
      </c>
      <c r="AJ12" s="62">
        <v>29</v>
      </c>
      <c r="AK12" s="62">
        <v>100</v>
      </c>
    </row>
    <row r="13" spans="1:44" x14ac:dyDescent="0.35">
      <c r="N13" s="24" t="s">
        <v>115</v>
      </c>
      <c r="O13" s="1">
        <v>3</v>
      </c>
      <c r="P13" s="4">
        <v>3</v>
      </c>
      <c r="Q13" s="51">
        <f>VLOOKUP(P13+1,IF({1,0},$V$5:$V$8,$U$5:$U$8),2,0)</f>
        <v>0.5</v>
      </c>
      <c r="R13" s="1">
        <f t="shared" si="3"/>
        <v>4</v>
      </c>
      <c r="S13" s="4">
        <f>500/108</f>
        <v>4.6296296296296298</v>
      </c>
      <c r="T13" s="1">
        <f t="shared" si="4"/>
        <v>500</v>
      </c>
      <c r="U13" s="1">
        <f t="shared" si="5"/>
        <v>0</v>
      </c>
      <c r="V13" s="13">
        <f t="shared" si="6"/>
        <v>2880</v>
      </c>
      <c r="AD13" s="62">
        <v>5</v>
      </c>
      <c r="AE13" s="62">
        <v>5</v>
      </c>
      <c r="AF13" s="62">
        <v>17</v>
      </c>
      <c r="AG13" s="62">
        <v>30</v>
      </c>
      <c r="AH13" s="62">
        <v>24</v>
      </c>
      <c r="AI13" s="62">
        <v>60</v>
      </c>
      <c r="AJ13" s="62">
        <v>30</v>
      </c>
      <c r="AK13" s="62">
        <v>125</v>
      </c>
    </row>
    <row r="14" spans="1:44" x14ac:dyDescent="0.35">
      <c r="U14" s="52" t="s">
        <v>117</v>
      </c>
      <c r="V14" s="1">
        <f>SUM($L$5:$L$12)</f>
        <v>1050</v>
      </c>
      <c r="X14" s="1" t="s">
        <v>118</v>
      </c>
      <c r="Y14" s="1" t="s">
        <v>119</v>
      </c>
      <c r="Z14" s="1" t="s">
        <v>120</v>
      </c>
      <c r="AA14" s="1" t="s">
        <v>121</v>
      </c>
      <c r="AD14" s="62">
        <v>6</v>
      </c>
      <c r="AE14" s="62">
        <v>5</v>
      </c>
      <c r="AF14" s="62">
        <v>18</v>
      </c>
      <c r="AG14" s="62">
        <v>45</v>
      </c>
      <c r="AH14" s="62">
        <v>25</v>
      </c>
      <c r="AI14" s="62">
        <v>60</v>
      </c>
      <c r="AJ14" s="62">
        <v>31</v>
      </c>
      <c r="AK14" s="62">
        <v>125</v>
      </c>
    </row>
    <row r="15" spans="1:44" x14ac:dyDescent="0.35">
      <c r="U15" s="1" t="s">
        <v>122</v>
      </c>
      <c r="V15" s="13">
        <f>SUM(V11:V14)</f>
        <v>5370</v>
      </c>
      <c r="X15" s="1" t="s">
        <v>123</v>
      </c>
      <c r="Y15" s="1">
        <v>4303.2479999999996</v>
      </c>
      <c r="Z15" s="1">
        <v>4427.6639999999998</v>
      </c>
      <c r="AA15" s="1">
        <v>4552.08</v>
      </c>
      <c r="AD15" s="62">
        <v>7</v>
      </c>
      <c r="AE15" s="62">
        <v>7</v>
      </c>
      <c r="AF15" s="62">
        <v>19</v>
      </c>
      <c r="AG15" s="62">
        <v>45</v>
      </c>
      <c r="AJ15" s="62">
        <v>32</v>
      </c>
      <c r="AK15" s="62">
        <v>150</v>
      </c>
    </row>
    <row r="16" spans="1:44" x14ac:dyDescent="0.35">
      <c r="X16" s="1" t="s">
        <v>124</v>
      </c>
      <c r="Y16" s="1">
        <v>4794</v>
      </c>
      <c r="Z16" s="1">
        <v>5082</v>
      </c>
      <c r="AA16" s="1">
        <v>5370</v>
      </c>
      <c r="AD16" s="62">
        <v>8</v>
      </c>
      <c r="AE16" s="62">
        <v>8</v>
      </c>
      <c r="AJ16" s="62">
        <v>33</v>
      </c>
      <c r="AK16" s="62">
        <v>150</v>
      </c>
    </row>
    <row r="17" spans="10:37" x14ac:dyDescent="0.35">
      <c r="J17" s="25"/>
      <c r="K17" s="25"/>
      <c r="L17" s="25"/>
      <c r="M17" s="25"/>
      <c r="N17" s="26"/>
      <c r="O17" s="26"/>
      <c r="P17" s="26"/>
      <c r="Q17" s="26"/>
      <c r="R17" s="26"/>
      <c r="S17" s="26"/>
      <c r="T17" s="26"/>
      <c r="AD17" s="62">
        <v>9</v>
      </c>
      <c r="AE17" s="62">
        <v>10</v>
      </c>
      <c r="AJ17" s="62">
        <v>34</v>
      </c>
      <c r="AK17" s="62">
        <v>200</v>
      </c>
    </row>
    <row r="18" spans="10:37" x14ac:dyDescent="0.35">
      <c r="J18" s="25"/>
      <c r="K18" s="25"/>
      <c r="L18" s="25"/>
      <c r="M18" s="25"/>
      <c r="N18" s="26"/>
      <c r="O18" s="26"/>
      <c r="P18" s="26"/>
      <c r="Q18" s="26"/>
      <c r="R18" s="26"/>
      <c r="S18" s="26"/>
      <c r="T18" s="26"/>
      <c r="AD18" s="62">
        <v>10</v>
      </c>
      <c r="AE18" s="62">
        <v>12</v>
      </c>
      <c r="AK18" s="62"/>
    </row>
    <row r="19" spans="10:37" x14ac:dyDescent="0.35">
      <c r="J19" s="25"/>
      <c r="K19" s="25"/>
      <c r="L19" s="25"/>
      <c r="M19" s="25"/>
      <c r="N19" s="26"/>
      <c r="O19" s="26"/>
      <c r="P19" s="26"/>
      <c r="Q19" s="26"/>
      <c r="R19" s="26"/>
      <c r="S19" s="26"/>
      <c r="T19" s="26"/>
      <c r="Y19" s="62">
        <v>11</v>
      </c>
      <c r="Z19" s="62">
        <v>14</v>
      </c>
      <c r="AF19" s="62"/>
    </row>
    <row r="20" spans="10:37" ht="211.2" x14ac:dyDescent="0.35">
      <c r="J20" s="27" t="s">
        <v>125</v>
      </c>
      <c r="K20" s="28" t="s">
        <v>126</v>
      </c>
      <c r="L20" s="28" t="s">
        <v>127</v>
      </c>
      <c r="M20" s="29" t="s">
        <v>128</v>
      </c>
      <c r="N20" s="30"/>
      <c r="O20" s="29"/>
      <c r="P20" s="29"/>
      <c r="Q20" s="29"/>
      <c r="R20" s="29"/>
      <c r="T20" s="29"/>
      <c r="Y20" s="62">
        <v>12</v>
      </c>
      <c r="Z20" s="62">
        <v>16</v>
      </c>
      <c r="AF20" s="62"/>
    </row>
    <row r="21" spans="10:37" x14ac:dyDescent="0.35">
      <c r="J21" s="31"/>
      <c r="K21" s="32" t="s">
        <v>129</v>
      </c>
      <c r="L21" s="31">
        <v>1</v>
      </c>
      <c r="M21" s="33">
        <v>0</v>
      </c>
      <c r="N21" s="34"/>
      <c r="O21" s="33"/>
      <c r="P21" s="33"/>
      <c r="Q21" s="33"/>
      <c r="R21" s="33"/>
      <c r="T21" s="33"/>
      <c r="AF21" s="62"/>
    </row>
    <row r="22" spans="10:37" x14ac:dyDescent="0.35">
      <c r="J22" s="31"/>
      <c r="K22" s="32" t="s">
        <v>130</v>
      </c>
      <c r="L22" s="31">
        <v>1</v>
      </c>
      <c r="M22" s="35">
        <v>0</v>
      </c>
      <c r="N22" s="34"/>
      <c r="O22" s="36"/>
      <c r="P22" s="36"/>
      <c r="Q22" s="36"/>
      <c r="R22" s="36"/>
      <c r="T22" s="36"/>
      <c r="AF22" s="62"/>
    </row>
    <row r="23" spans="10:37" x14ac:dyDescent="0.35">
      <c r="J23" s="31">
        <v>3</v>
      </c>
      <c r="K23" s="32" t="s">
        <v>131</v>
      </c>
      <c r="L23" s="31">
        <v>1</v>
      </c>
      <c r="M23" s="26">
        <v>1</v>
      </c>
      <c r="N23" s="34"/>
      <c r="O23" s="26"/>
      <c r="P23" s="26"/>
      <c r="Q23" s="26"/>
      <c r="R23" s="26"/>
      <c r="T23" s="26"/>
      <c r="AF23" s="62"/>
    </row>
    <row r="24" spans="10:37" x14ac:dyDescent="0.35">
      <c r="J24" s="31"/>
      <c r="K24" s="32" t="s">
        <v>132</v>
      </c>
      <c r="L24" s="31">
        <v>1</v>
      </c>
      <c r="M24" s="29">
        <v>0</v>
      </c>
      <c r="N24" s="34"/>
      <c r="O24" s="29"/>
      <c r="P24" s="29"/>
      <c r="Q24" s="29"/>
      <c r="R24" s="29"/>
      <c r="T24" s="29"/>
    </row>
    <row r="25" spans="10:37" x14ac:dyDescent="0.35">
      <c r="J25" s="31"/>
      <c r="K25" s="32" t="s">
        <v>133</v>
      </c>
      <c r="L25" s="31">
        <v>1</v>
      </c>
      <c r="M25" s="26">
        <v>0</v>
      </c>
      <c r="N25" s="34"/>
      <c r="O25" s="26"/>
      <c r="P25" s="26"/>
      <c r="Q25" s="26"/>
      <c r="R25" s="26"/>
      <c r="T25" s="26"/>
    </row>
    <row r="26" spans="10:37" x14ac:dyDescent="0.35">
      <c r="J26" s="31">
        <v>6</v>
      </c>
      <c r="K26" s="32" t="s">
        <v>134</v>
      </c>
      <c r="L26" s="31">
        <v>1</v>
      </c>
      <c r="M26" s="26">
        <v>1</v>
      </c>
      <c r="N26" s="34"/>
      <c r="O26" s="26"/>
      <c r="P26" s="26"/>
      <c r="Q26" s="26"/>
      <c r="R26" s="26"/>
      <c r="T26" s="26"/>
    </row>
    <row r="27" spans="10:37" x14ac:dyDescent="0.35">
      <c r="J27" s="31">
        <v>7</v>
      </c>
      <c r="K27" s="32" t="s">
        <v>135</v>
      </c>
      <c r="L27" s="31">
        <v>1</v>
      </c>
      <c r="M27" s="26">
        <v>1</v>
      </c>
      <c r="N27" s="34"/>
      <c r="O27" s="26"/>
      <c r="P27" s="26"/>
      <c r="Q27" s="26"/>
      <c r="R27" s="26"/>
      <c r="T27" s="26"/>
    </row>
    <row r="28" spans="10:37" x14ac:dyDescent="0.35">
      <c r="J28" s="31">
        <v>8</v>
      </c>
      <c r="K28" s="32" t="s">
        <v>136</v>
      </c>
      <c r="L28" s="31">
        <v>1</v>
      </c>
      <c r="M28" s="35">
        <v>1</v>
      </c>
      <c r="N28" s="34"/>
      <c r="O28" s="26"/>
      <c r="P28" s="26"/>
      <c r="Q28" s="26"/>
      <c r="R28" s="26"/>
      <c r="T28" s="26"/>
    </row>
    <row r="29" spans="10:37" x14ac:dyDescent="0.35">
      <c r="J29" s="31">
        <v>9</v>
      </c>
      <c r="K29" s="32" t="s">
        <v>137</v>
      </c>
      <c r="L29" s="31">
        <v>11</v>
      </c>
      <c r="M29" s="35">
        <v>1</v>
      </c>
      <c r="N29" s="34"/>
      <c r="O29" s="26"/>
      <c r="P29" s="26"/>
      <c r="Q29" s="26"/>
      <c r="R29" s="26"/>
      <c r="T29" s="26"/>
    </row>
    <row r="30" spans="10:37" x14ac:dyDescent="0.35">
      <c r="J30" s="31"/>
      <c r="K30" s="32" t="s">
        <v>138</v>
      </c>
      <c r="L30" s="31">
        <v>1</v>
      </c>
      <c r="M30" s="26">
        <v>0</v>
      </c>
      <c r="N30" s="34"/>
      <c r="O30" s="26"/>
      <c r="P30" s="26"/>
      <c r="Q30" s="26"/>
      <c r="R30" s="26"/>
      <c r="T30" s="26"/>
    </row>
    <row r="31" spans="10:37" x14ac:dyDescent="0.35">
      <c r="J31" s="31">
        <v>11</v>
      </c>
      <c r="K31" s="32" t="s">
        <v>139</v>
      </c>
      <c r="L31" s="31">
        <v>1</v>
      </c>
      <c r="M31" s="26">
        <v>1</v>
      </c>
      <c r="N31" s="34"/>
      <c r="O31" s="26"/>
      <c r="P31" s="26"/>
      <c r="Q31" s="26"/>
      <c r="R31" s="26"/>
      <c r="T31" s="26"/>
    </row>
    <row r="32" spans="10:37" x14ac:dyDescent="0.35">
      <c r="J32" s="31">
        <v>12</v>
      </c>
      <c r="K32" s="32" t="s">
        <v>140</v>
      </c>
      <c r="L32" s="31">
        <v>1</v>
      </c>
      <c r="M32" s="26">
        <v>1</v>
      </c>
      <c r="N32" s="34"/>
      <c r="O32" s="26"/>
      <c r="P32" s="26"/>
      <c r="Q32" s="26"/>
      <c r="R32" s="26"/>
      <c r="T32" s="26"/>
    </row>
    <row r="33" spans="10:20" x14ac:dyDescent="0.35">
      <c r="J33" s="31">
        <v>13</v>
      </c>
      <c r="K33" s="32" t="s">
        <v>141</v>
      </c>
      <c r="L33" s="31">
        <v>2</v>
      </c>
      <c r="M33" s="26">
        <v>1</v>
      </c>
      <c r="N33" s="34"/>
      <c r="O33" s="26"/>
      <c r="P33" s="26"/>
      <c r="Q33" s="26"/>
      <c r="R33" s="26"/>
      <c r="T33" s="26"/>
    </row>
    <row r="34" spans="10:20" x14ac:dyDescent="0.35">
      <c r="J34" s="31"/>
      <c r="K34" s="32" t="s">
        <v>142</v>
      </c>
      <c r="L34" s="31">
        <v>2</v>
      </c>
      <c r="M34" s="35">
        <v>0</v>
      </c>
      <c r="N34" s="34"/>
      <c r="O34" s="26"/>
      <c r="P34" s="26"/>
      <c r="Q34" s="26"/>
      <c r="R34" s="26"/>
      <c r="T34" s="26"/>
    </row>
    <row r="35" spans="10:20" x14ac:dyDescent="0.35">
      <c r="J35" s="31"/>
      <c r="K35" s="32" t="s">
        <v>143</v>
      </c>
      <c r="L35" s="31">
        <v>2</v>
      </c>
      <c r="M35" s="35">
        <v>0</v>
      </c>
      <c r="N35" s="34"/>
      <c r="O35" s="26"/>
      <c r="P35" s="26"/>
      <c r="Q35" s="26"/>
      <c r="R35" s="26"/>
      <c r="T35" s="26"/>
    </row>
    <row r="36" spans="10:20" x14ac:dyDescent="0.35">
      <c r="J36" s="31">
        <v>16</v>
      </c>
      <c r="K36" s="32" t="s">
        <v>144</v>
      </c>
      <c r="L36" s="31">
        <v>2</v>
      </c>
      <c r="M36" s="26">
        <v>1</v>
      </c>
      <c r="N36" s="34"/>
      <c r="O36" s="26"/>
      <c r="P36" s="26"/>
      <c r="Q36" s="26"/>
      <c r="R36" s="26"/>
      <c r="T36" s="26"/>
    </row>
    <row r="37" spans="10:20" x14ac:dyDescent="0.35">
      <c r="J37" s="31">
        <v>17</v>
      </c>
      <c r="K37" s="32" t="s">
        <v>145</v>
      </c>
      <c r="L37" s="31">
        <v>2</v>
      </c>
      <c r="M37" s="26">
        <v>1</v>
      </c>
      <c r="N37" s="34"/>
      <c r="O37" s="26"/>
      <c r="P37" s="26"/>
      <c r="Q37" s="26"/>
      <c r="R37" s="26"/>
      <c r="T37" s="26"/>
    </row>
    <row r="38" spans="10:20" x14ac:dyDescent="0.35">
      <c r="J38" s="31">
        <v>18</v>
      </c>
      <c r="K38" s="32" t="s">
        <v>146</v>
      </c>
      <c r="L38" s="31">
        <v>2</v>
      </c>
      <c r="M38" s="26">
        <v>1</v>
      </c>
      <c r="N38" s="34"/>
      <c r="O38" s="26"/>
      <c r="P38" s="26"/>
      <c r="Q38" s="26"/>
      <c r="R38" s="26"/>
      <c r="T38" s="26"/>
    </row>
    <row r="39" spans="10:20" x14ac:dyDescent="0.35">
      <c r="J39" s="31">
        <v>19</v>
      </c>
      <c r="K39" s="32" t="s">
        <v>147</v>
      </c>
      <c r="L39" s="31">
        <v>2</v>
      </c>
      <c r="M39" s="26">
        <v>1</v>
      </c>
      <c r="N39" s="34"/>
      <c r="O39" s="26"/>
      <c r="P39" s="26"/>
      <c r="Q39" s="26"/>
      <c r="R39" s="26"/>
      <c r="T39" s="26"/>
    </row>
    <row r="40" spans="10:20" x14ac:dyDescent="0.35">
      <c r="J40" s="31"/>
      <c r="K40" s="32" t="s">
        <v>148</v>
      </c>
      <c r="L40" s="31">
        <v>3</v>
      </c>
      <c r="M40" s="26">
        <v>0</v>
      </c>
      <c r="N40" s="34"/>
      <c r="O40" s="26"/>
      <c r="P40" s="26"/>
      <c r="Q40" s="26"/>
      <c r="R40" s="26"/>
      <c r="T40" s="26"/>
    </row>
    <row r="41" spans="10:20" x14ac:dyDescent="0.35">
      <c r="J41" s="31"/>
      <c r="K41" s="32" t="s">
        <v>149</v>
      </c>
      <c r="L41" s="31">
        <v>3</v>
      </c>
      <c r="M41" s="26">
        <v>0</v>
      </c>
      <c r="N41" s="34"/>
      <c r="O41" s="26"/>
      <c r="P41" s="26"/>
      <c r="Q41" s="26"/>
      <c r="R41" s="26"/>
      <c r="T41" s="26"/>
    </row>
    <row r="42" spans="10:20" x14ac:dyDescent="0.35">
      <c r="J42" s="31"/>
      <c r="K42" s="34" t="s">
        <v>150</v>
      </c>
      <c r="L42" s="31">
        <v>3</v>
      </c>
      <c r="M42" s="26"/>
      <c r="N42" s="34"/>
      <c r="O42" s="26"/>
      <c r="P42" s="26"/>
      <c r="Q42" s="26"/>
      <c r="R42" s="26"/>
      <c r="T42" s="26"/>
    </row>
    <row r="43" spans="10:20" x14ac:dyDescent="0.35">
      <c r="J43" s="31"/>
      <c r="K43" s="32" t="s">
        <v>151</v>
      </c>
      <c r="L43" s="31">
        <v>3</v>
      </c>
      <c r="M43" s="35">
        <v>0</v>
      </c>
      <c r="N43" s="34"/>
      <c r="O43" s="29"/>
      <c r="P43" s="29"/>
      <c r="Q43" s="29"/>
      <c r="R43" s="29"/>
      <c r="T43" s="29"/>
    </row>
    <row r="44" spans="10:20" x14ac:dyDescent="0.35">
      <c r="J44" s="31">
        <v>24</v>
      </c>
      <c r="K44" s="32" t="s">
        <v>152</v>
      </c>
      <c r="L44" s="31">
        <v>3</v>
      </c>
      <c r="M44" s="26">
        <v>1</v>
      </c>
      <c r="N44" s="34"/>
      <c r="O44" s="26"/>
      <c r="P44" s="26"/>
      <c r="Q44" s="26"/>
      <c r="R44" s="26"/>
      <c r="T44" s="26"/>
    </row>
    <row r="45" spans="10:20" x14ac:dyDescent="0.35">
      <c r="J45" s="31">
        <v>25</v>
      </c>
      <c r="K45" s="32" t="s">
        <v>153</v>
      </c>
      <c r="L45" s="31">
        <v>3</v>
      </c>
      <c r="M45" s="26">
        <v>1</v>
      </c>
      <c r="N45" s="34"/>
      <c r="O45" s="26"/>
      <c r="P45" s="26"/>
      <c r="Q45" s="26"/>
      <c r="R45" s="26"/>
      <c r="T45" s="26"/>
    </row>
    <row r="46" spans="10:20" x14ac:dyDescent="0.35">
      <c r="J46" s="31">
        <v>26</v>
      </c>
      <c r="K46" s="32" t="s">
        <v>154</v>
      </c>
      <c r="L46" s="31">
        <v>4</v>
      </c>
      <c r="M46" s="26">
        <v>1</v>
      </c>
      <c r="N46" s="34"/>
      <c r="O46" s="26"/>
      <c r="P46" s="26"/>
      <c r="Q46" s="26"/>
      <c r="R46" s="26"/>
      <c r="T46" s="26"/>
    </row>
    <row r="47" spans="10:20" x14ac:dyDescent="0.35">
      <c r="J47" s="31">
        <v>27</v>
      </c>
      <c r="K47" s="32" t="s">
        <v>155</v>
      </c>
      <c r="L47" s="31">
        <v>4</v>
      </c>
      <c r="M47" s="26">
        <v>1</v>
      </c>
      <c r="N47" s="34"/>
      <c r="O47" s="26"/>
      <c r="P47" s="26"/>
      <c r="Q47" s="26"/>
      <c r="R47" s="26"/>
      <c r="T47" s="26"/>
    </row>
    <row r="48" spans="10:20" x14ac:dyDescent="0.35">
      <c r="J48" s="31">
        <v>28</v>
      </c>
      <c r="K48" s="32" t="s">
        <v>156</v>
      </c>
      <c r="L48" s="31">
        <v>4</v>
      </c>
      <c r="M48" s="26">
        <v>1</v>
      </c>
      <c r="N48" s="34"/>
      <c r="O48" s="26"/>
      <c r="P48" s="26"/>
      <c r="Q48" s="26"/>
      <c r="R48" s="26"/>
      <c r="T48" s="26"/>
    </row>
    <row r="49" spans="10:20" x14ac:dyDescent="0.35">
      <c r="J49" s="31"/>
      <c r="K49" s="32" t="s">
        <v>157</v>
      </c>
      <c r="L49" s="31">
        <v>4</v>
      </c>
      <c r="M49" s="35">
        <v>0</v>
      </c>
      <c r="N49" s="34"/>
      <c r="O49" s="26"/>
      <c r="P49" s="26"/>
      <c r="Q49" s="26"/>
      <c r="R49" s="26"/>
      <c r="T49" s="26"/>
    </row>
    <row r="50" spans="10:20" x14ac:dyDescent="0.35">
      <c r="J50" s="31"/>
      <c r="K50" s="32" t="s">
        <v>158</v>
      </c>
      <c r="L50" s="31">
        <v>4</v>
      </c>
      <c r="M50" s="26">
        <v>0</v>
      </c>
      <c r="N50" s="34"/>
      <c r="O50" s="26"/>
      <c r="P50" s="26"/>
      <c r="Q50" s="26"/>
      <c r="R50" s="26"/>
      <c r="T50" s="26"/>
    </row>
    <row r="51" spans="10:20" x14ac:dyDescent="0.35">
      <c r="J51" s="31"/>
      <c r="K51" s="32" t="s">
        <v>159</v>
      </c>
      <c r="L51" s="31">
        <v>4</v>
      </c>
      <c r="M51" s="26">
        <v>0</v>
      </c>
      <c r="N51" s="34"/>
      <c r="O51" s="26"/>
      <c r="P51" s="26"/>
      <c r="Q51" s="26"/>
      <c r="R51" s="26"/>
      <c r="T51" s="26"/>
    </row>
    <row r="52" spans="10:20" x14ac:dyDescent="0.35">
      <c r="J52" s="31">
        <v>32</v>
      </c>
      <c r="K52" s="32" t="s">
        <v>160</v>
      </c>
      <c r="L52" s="31">
        <v>4</v>
      </c>
      <c r="M52" s="26">
        <v>1</v>
      </c>
      <c r="N52" s="34"/>
      <c r="O52" s="26"/>
      <c r="P52" s="26"/>
      <c r="Q52" s="26"/>
      <c r="R52" s="26"/>
      <c r="T52" s="26"/>
    </row>
    <row r="53" spans="10:20" x14ac:dyDescent="0.35">
      <c r="J53" s="31"/>
      <c r="K53" s="32" t="s">
        <v>161</v>
      </c>
      <c r="L53" s="31">
        <v>4</v>
      </c>
      <c r="M53" s="26">
        <v>0</v>
      </c>
      <c r="N53" s="34"/>
      <c r="O53" s="26"/>
      <c r="P53" s="26"/>
      <c r="Q53" s="26"/>
      <c r="R53" s="26"/>
      <c r="T53" s="26"/>
    </row>
    <row r="54" spans="10:20" x14ac:dyDescent="0.35">
      <c r="J54" s="31">
        <v>34</v>
      </c>
      <c r="K54" s="32" t="s">
        <v>162</v>
      </c>
      <c r="L54" s="31">
        <v>4</v>
      </c>
      <c r="M54" s="26">
        <v>1</v>
      </c>
      <c r="N54" s="34"/>
      <c r="O54" s="26"/>
      <c r="P54" s="26"/>
      <c r="Q54" s="26"/>
      <c r="R54" s="26"/>
      <c r="T54" s="26"/>
    </row>
    <row r="55" spans="10:20" x14ac:dyDescent="0.35">
      <c r="J55" s="31"/>
      <c r="K55" s="37"/>
      <c r="L55" s="31">
        <v>6</v>
      </c>
      <c r="M55" s="26">
        <v>0</v>
      </c>
      <c r="N55" s="34"/>
      <c r="O55" s="26"/>
      <c r="P55" s="26"/>
      <c r="Q55" s="26"/>
      <c r="R55" s="26"/>
      <c r="T55" s="26"/>
    </row>
    <row r="56" spans="10:20" x14ac:dyDescent="0.35">
      <c r="J56" s="31"/>
      <c r="K56" s="37"/>
      <c r="L56" s="31">
        <v>6</v>
      </c>
      <c r="M56" s="26"/>
      <c r="N56" s="34"/>
      <c r="O56" s="26"/>
      <c r="P56" s="26"/>
      <c r="Q56" s="26"/>
      <c r="R56" s="26"/>
      <c r="T56" s="26"/>
    </row>
    <row r="57" spans="10:20" x14ac:dyDescent="0.35">
      <c r="J57" s="31"/>
      <c r="K57" s="32" t="s">
        <v>163</v>
      </c>
      <c r="L57" s="31">
        <v>6</v>
      </c>
      <c r="M57" s="26">
        <v>0</v>
      </c>
      <c r="N57" s="34"/>
      <c r="O57" s="26"/>
      <c r="P57" s="26"/>
      <c r="Q57" s="26"/>
      <c r="R57" s="26"/>
      <c r="T57" s="26"/>
    </row>
    <row r="58" spans="10:20" x14ac:dyDescent="0.35">
      <c r="J58" s="31"/>
      <c r="K58" s="32" t="s">
        <v>164</v>
      </c>
      <c r="L58" s="31">
        <v>6</v>
      </c>
      <c r="M58" s="26">
        <v>0</v>
      </c>
      <c r="N58" s="34"/>
      <c r="O58" s="26"/>
      <c r="P58" s="26"/>
      <c r="Q58" s="26"/>
      <c r="R58" s="26"/>
      <c r="T58" s="26"/>
    </row>
    <row r="59" spans="10:20" x14ac:dyDescent="0.35">
      <c r="J59" s="31"/>
      <c r="K59" s="32" t="s">
        <v>165</v>
      </c>
      <c r="L59" s="31">
        <v>6</v>
      </c>
      <c r="M59" s="26">
        <v>0</v>
      </c>
      <c r="N59" s="34"/>
      <c r="O59" s="26"/>
      <c r="P59" s="26"/>
      <c r="Q59" s="26"/>
      <c r="R59" s="26"/>
      <c r="T59" s="26"/>
    </row>
    <row r="60" spans="10:20" x14ac:dyDescent="0.35">
      <c r="J60" s="31"/>
      <c r="K60" s="32" t="s">
        <v>166</v>
      </c>
      <c r="L60" s="31">
        <v>6</v>
      </c>
      <c r="M60" s="26">
        <v>0</v>
      </c>
      <c r="N60" s="34"/>
      <c r="O60" s="26"/>
      <c r="P60" s="26"/>
      <c r="Q60" s="26"/>
      <c r="R60" s="26"/>
      <c r="T60" s="26"/>
    </row>
    <row r="61" spans="10:20" x14ac:dyDescent="0.35">
      <c r="J61" s="31"/>
      <c r="K61" s="32" t="s">
        <v>167</v>
      </c>
      <c r="L61" s="31">
        <v>6</v>
      </c>
      <c r="M61" s="26">
        <v>0</v>
      </c>
      <c r="N61" s="34"/>
      <c r="O61" s="26"/>
      <c r="P61" s="26"/>
      <c r="Q61" s="26"/>
      <c r="R61" s="26"/>
      <c r="T61" s="26"/>
    </row>
    <row r="62" spans="10:20" ht="16.2" x14ac:dyDescent="0.35">
      <c r="J62" s="31"/>
      <c r="K62" s="32" t="s">
        <v>168</v>
      </c>
      <c r="L62" s="31">
        <v>6</v>
      </c>
      <c r="M62" s="26">
        <v>0</v>
      </c>
      <c r="N62" s="34"/>
      <c r="O62" s="38"/>
      <c r="P62" s="38"/>
      <c r="Q62" s="38"/>
      <c r="R62" s="38"/>
      <c r="T62" s="26"/>
    </row>
    <row r="63" spans="10:20" x14ac:dyDescent="0.35">
      <c r="J63" s="31"/>
      <c r="K63" s="37" t="s">
        <v>169</v>
      </c>
      <c r="L63" s="31">
        <v>6</v>
      </c>
      <c r="M63" s="26"/>
      <c r="N63" s="34"/>
      <c r="O63" s="26"/>
      <c r="P63" s="26"/>
      <c r="Q63" s="26"/>
      <c r="R63" s="26"/>
      <c r="T63" s="26"/>
    </row>
    <row r="64" spans="10:20" x14ac:dyDescent="0.35">
      <c r="J64" s="31"/>
      <c r="K64" s="32" t="s">
        <v>170</v>
      </c>
      <c r="L64" s="39">
        <v>5</v>
      </c>
      <c r="M64" s="26">
        <v>0</v>
      </c>
      <c r="N64" s="39"/>
      <c r="O64" s="26"/>
      <c r="P64" s="26"/>
      <c r="Q64" s="26"/>
      <c r="R64" s="26"/>
      <c r="T64" s="26"/>
    </row>
    <row r="65" spans="10:20" x14ac:dyDescent="0.35">
      <c r="J65" s="31"/>
      <c r="K65" s="67" t="s">
        <v>171</v>
      </c>
      <c r="L65" s="39">
        <v>5</v>
      </c>
      <c r="M65" s="26">
        <v>0</v>
      </c>
      <c r="N65" s="39"/>
      <c r="O65" s="26"/>
      <c r="P65" s="26"/>
      <c r="Q65" s="26"/>
      <c r="R65" s="26"/>
      <c r="T65" s="26"/>
    </row>
    <row r="66" spans="10:20" x14ac:dyDescent="0.35">
      <c r="J66" s="31"/>
      <c r="K66" s="32" t="s">
        <v>172</v>
      </c>
      <c r="L66" s="39">
        <v>5</v>
      </c>
      <c r="M66" s="26">
        <v>0</v>
      </c>
      <c r="N66" s="39"/>
      <c r="O66" s="26"/>
      <c r="P66" s="26"/>
      <c r="Q66" s="26"/>
      <c r="R66" s="26"/>
      <c r="T66" s="26"/>
    </row>
    <row r="67" spans="10:20" x14ac:dyDescent="0.35">
      <c r="J67" s="31"/>
      <c r="K67" s="32" t="s">
        <v>173</v>
      </c>
      <c r="L67" s="39">
        <v>5</v>
      </c>
      <c r="M67" s="26">
        <v>0</v>
      </c>
      <c r="N67" s="39"/>
      <c r="O67" s="26"/>
      <c r="P67" s="26"/>
      <c r="Q67" s="26"/>
      <c r="R67" s="26"/>
      <c r="T67" s="26"/>
    </row>
    <row r="68" spans="10:20" x14ac:dyDescent="0.35">
      <c r="J68" s="31"/>
      <c r="K68" s="68"/>
      <c r="L68" s="39">
        <v>5</v>
      </c>
      <c r="M68" s="26"/>
      <c r="N68" s="39"/>
      <c r="O68" s="26"/>
      <c r="P68" s="26"/>
      <c r="Q68" s="26"/>
      <c r="R68" s="26"/>
      <c r="T68" s="26"/>
    </row>
    <row r="69" spans="10:20" x14ac:dyDescent="0.35">
      <c r="J69" s="31"/>
      <c r="K69" s="68" t="s">
        <v>174</v>
      </c>
      <c r="L69" s="69">
        <v>7</v>
      </c>
      <c r="M69" s="26">
        <v>0</v>
      </c>
      <c r="N69" s="34"/>
      <c r="O69" s="26"/>
      <c r="P69" s="26"/>
      <c r="Q69" s="26"/>
      <c r="R69" s="26"/>
      <c r="T69" s="26"/>
    </row>
    <row r="70" spans="10:20" x14ac:dyDescent="0.35">
      <c r="J70" s="31"/>
      <c r="K70" s="68"/>
      <c r="L70" s="39">
        <v>5</v>
      </c>
      <c r="M70" s="26"/>
      <c r="N70" s="39"/>
      <c r="O70" s="26"/>
      <c r="P70" s="26"/>
      <c r="Q70" s="26"/>
      <c r="R70" s="26"/>
      <c r="T70" s="26"/>
    </row>
    <row r="71" spans="10:20" x14ac:dyDescent="0.35">
      <c r="J71" s="31"/>
      <c r="K71" s="68"/>
      <c r="L71" s="39">
        <v>5</v>
      </c>
      <c r="M71" s="31"/>
      <c r="N71" s="39"/>
      <c r="O71" s="26"/>
      <c r="P71" s="26"/>
      <c r="Q71" s="26"/>
      <c r="R71" s="26"/>
      <c r="S71" s="26"/>
      <c r="T71" s="26"/>
    </row>
    <row r="72" spans="10:20" x14ac:dyDescent="0.35">
      <c r="J72" s="62"/>
      <c r="K72" s="62"/>
      <c r="L72" s="62"/>
      <c r="M72" s="62"/>
      <c r="N72" s="70"/>
      <c r="O72" s="70"/>
    </row>
    <row r="73" spans="10:20" x14ac:dyDescent="0.35">
      <c r="J73" s="62"/>
      <c r="K73" s="62"/>
      <c r="L73" s="62"/>
      <c r="M73" s="62"/>
      <c r="N73" s="70"/>
      <c r="O73" s="70"/>
    </row>
    <row r="74" spans="10:20" x14ac:dyDescent="0.35">
      <c r="J74" s="62"/>
      <c r="K74" s="62"/>
      <c r="L74" s="62"/>
      <c r="M74" s="71"/>
      <c r="N74" s="70"/>
      <c r="O74" s="70"/>
    </row>
    <row r="75" spans="10:20" x14ac:dyDescent="0.35">
      <c r="J75" s="62"/>
      <c r="K75" s="62"/>
      <c r="L75" s="62"/>
      <c r="M75" s="71"/>
      <c r="N75" s="70"/>
      <c r="O75" s="70"/>
    </row>
    <row r="76" spans="10:20" x14ac:dyDescent="0.35">
      <c r="J76" s="62"/>
      <c r="K76" s="62"/>
      <c r="L76" s="62"/>
      <c r="M76" s="71"/>
      <c r="N76" s="70"/>
      <c r="O76" s="70"/>
    </row>
    <row r="77" spans="10:20" x14ac:dyDescent="0.35">
      <c r="J77" s="71"/>
      <c r="K77" s="71"/>
      <c r="L77" s="71"/>
      <c r="M77" s="71"/>
      <c r="N77" s="70"/>
      <c r="O77" s="70"/>
    </row>
    <row r="78" spans="10:20" x14ac:dyDescent="0.35">
      <c r="J78" s="71"/>
      <c r="K78" s="71"/>
      <c r="L78" s="71"/>
      <c r="M78" s="71"/>
      <c r="N78" s="70"/>
      <c r="O78" s="70"/>
    </row>
    <row r="79" spans="10:20" x14ac:dyDescent="0.35">
      <c r="J79" s="71"/>
      <c r="K79" s="71"/>
      <c r="L79" s="71"/>
      <c r="M79" s="71"/>
      <c r="N79" s="70"/>
      <c r="O79" s="70"/>
    </row>
    <row r="80" spans="10:20" x14ac:dyDescent="0.35">
      <c r="J80" s="71"/>
      <c r="K80" s="71"/>
      <c r="L80" s="71"/>
      <c r="M80" s="71"/>
      <c r="N80" s="70"/>
      <c r="O80" s="70"/>
    </row>
    <row r="81" spans="10:15" x14ac:dyDescent="0.35">
      <c r="J81" s="71"/>
      <c r="K81" s="71"/>
      <c r="L81" s="71"/>
      <c r="M81" s="71"/>
      <c r="N81" s="70"/>
      <c r="O81" s="70"/>
    </row>
    <row r="82" spans="10:15" x14ac:dyDescent="0.35">
      <c r="J82" s="71"/>
      <c r="K82" s="71"/>
      <c r="L82" s="71"/>
      <c r="M82" s="71"/>
      <c r="N82" s="70"/>
      <c r="O82" s="70"/>
    </row>
    <row r="83" spans="10:15" x14ac:dyDescent="0.35">
      <c r="J83" s="71"/>
      <c r="K83" s="71"/>
      <c r="L83" s="71"/>
      <c r="M83" s="71"/>
      <c r="N83" s="70"/>
      <c r="O83" s="70"/>
    </row>
    <row r="84" spans="10:15" x14ac:dyDescent="0.35">
      <c r="J84" s="71"/>
      <c r="K84" s="71"/>
      <c r="L84" s="71"/>
      <c r="M84" s="71"/>
      <c r="N84" s="70"/>
      <c r="O84" s="70"/>
    </row>
    <row r="85" spans="10:15" x14ac:dyDescent="0.35">
      <c r="J85" s="71"/>
      <c r="K85" s="71"/>
      <c r="L85" s="71"/>
      <c r="M85" s="71"/>
      <c r="N85" s="70"/>
      <c r="O85" s="70"/>
    </row>
    <row r="86" spans="10:15" x14ac:dyDescent="0.25">
      <c r="O86" s="70"/>
    </row>
    <row r="87" spans="10:15" x14ac:dyDescent="0.25">
      <c r="O87" s="70"/>
    </row>
  </sheetData>
  <mergeCells count="1">
    <mergeCell ref="J3:L3"/>
  </mergeCells>
  <phoneticPr fontId="21" type="noConversion"/>
  <conditionalFormatting sqref="D5">
    <cfRule type="containsText" dxfId="172" priority="229" operator="containsText" text=" ">
      <formula>NOT(ISERROR(SEARCH(" ",D5)))</formula>
    </cfRule>
    <cfRule type="containsText" dxfId="171" priority="230" operator="containsText" text=" ">
      <formula>NOT(ISERROR(SEARCH(" ",D5)))</formula>
    </cfRule>
  </conditionalFormatting>
  <conditionalFormatting sqref="AF5:AG5">
    <cfRule type="containsText" dxfId="170" priority="259" operator="containsText" text=" ">
      <formula>NOT(ISERROR(SEARCH(" ",AF5)))</formula>
    </cfRule>
  </conditionalFormatting>
  <conditionalFormatting sqref="AH5:AI5">
    <cfRule type="containsText" dxfId="169" priority="258" operator="containsText" text=" ">
      <formula>NOT(ISERROR(SEARCH(" ",AH5)))</formula>
    </cfRule>
  </conditionalFormatting>
  <conditionalFormatting sqref="AJ5:AK5">
    <cfRule type="containsText" dxfId="168" priority="260" operator="containsText" text=" ">
      <formula>NOT(ISERROR(SEARCH(" ",AJ5)))</formula>
    </cfRule>
  </conditionalFormatting>
  <conditionalFormatting sqref="AQ5">
    <cfRule type="containsText" dxfId="167" priority="266" operator="containsText" text=" ">
      <formula>NOT(ISERROR(SEARCH(" ",AQ5)))</formula>
    </cfRule>
  </conditionalFormatting>
  <conditionalFormatting sqref="AR5">
    <cfRule type="containsText" dxfId="166" priority="264" operator="containsText" text=" ">
      <formula>NOT(ISERROR(SEARCH(" ",AR5)))</formula>
    </cfRule>
  </conditionalFormatting>
  <conditionalFormatting sqref="D6">
    <cfRule type="containsText" dxfId="165" priority="228" operator="containsText" text=" ">
      <formula>NOT(ISERROR(SEARCH(" ",D6)))</formula>
    </cfRule>
  </conditionalFormatting>
  <conditionalFormatting sqref="AF6:AG6">
    <cfRule type="containsText" dxfId="164" priority="268" operator="containsText" text=" ">
      <formula>NOT(ISERROR(SEARCH(" ",AF6)))</formula>
    </cfRule>
  </conditionalFormatting>
  <conditionalFormatting sqref="AH6:AJ6">
    <cfRule type="containsText" dxfId="163" priority="267" operator="containsText" text=" ">
      <formula>NOT(ISERROR(SEARCH(" ",AH6)))</formula>
    </cfRule>
  </conditionalFormatting>
  <conditionalFormatting sqref="AK6">
    <cfRule type="containsText" dxfId="162" priority="269" operator="containsText" text=" ">
      <formula>NOT(ISERROR(SEARCH(" ",AK6)))</formula>
    </cfRule>
  </conditionalFormatting>
  <conditionalFormatting sqref="AG7:AI7">
    <cfRule type="containsText" dxfId="161" priority="271" operator="containsText" text=" ">
      <formula>NOT(ISERROR(SEARCH(" ",AG7)))</formula>
    </cfRule>
  </conditionalFormatting>
  <conditionalFormatting sqref="G8:H8">
    <cfRule type="containsText" dxfId="160" priority="236" operator="containsText" text=" ">
      <formula>NOT(ISERROR(SEARCH(" ",G8)))</formula>
    </cfRule>
  </conditionalFormatting>
  <conditionalFormatting sqref="AF8:AG8">
    <cfRule type="containsText" dxfId="159" priority="270" operator="containsText" text=" ">
      <formula>NOT(ISERROR(SEARCH(" ",AF8)))</formula>
    </cfRule>
  </conditionalFormatting>
  <conditionalFormatting sqref="AK9">
    <cfRule type="containsText" dxfId="158" priority="237" operator="containsText" text=" ">
      <formula>NOT(ISERROR(SEARCH(" ",AK9)))</formula>
    </cfRule>
    <cfRule type="containsText" dxfId="157" priority="238" operator="containsText" text=" ">
      <formula>NOT(ISERROR(SEARCH(" ",AK9)))</formula>
    </cfRule>
  </conditionalFormatting>
  <conditionalFormatting sqref="D10:F10">
    <cfRule type="containsText" dxfId="156" priority="227" operator="containsText" text=" ">
      <formula>NOT(ISERROR(SEARCH(" ",D10)))</formula>
    </cfRule>
  </conditionalFormatting>
  <conditionalFormatting sqref="Z10">
    <cfRule type="containsText" dxfId="155" priority="289" operator="containsText" text=" ">
      <formula>NOT(ISERROR(SEARCH(" ",Z10)))</formula>
    </cfRule>
  </conditionalFormatting>
  <conditionalFormatting sqref="AG12">
    <cfRule type="containsText" dxfId="154" priority="247" operator="containsText" text=" ">
      <formula>NOT(ISERROR(SEARCH(" ",AG12)))</formula>
    </cfRule>
    <cfRule type="containsText" dxfId="153" priority="248" operator="containsText" text=" ">
      <formula>NOT(ISERROR(SEARCH(" ",AG12)))</formula>
    </cfRule>
  </conditionalFormatting>
  <conditionalFormatting sqref="K31">
    <cfRule type="containsText" dxfId="152" priority="42" operator="containsText" text=" ">
      <formula>NOT(ISERROR(SEARCH(" ",K31)))</formula>
    </cfRule>
    <cfRule type="containsText" dxfId="151" priority="41" operator="containsText" text=" ">
      <formula>NOT(ISERROR(SEARCH(" ",K31)))</formula>
    </cfRule>
  </conditionalFormatting>
  <conditionalFormatting sqref="K36">
    <cfRule type="containsText" dxfId="150" priority="38" operator="containsText" text=" ">
      <formula>NOT(ISERROR(SEARCH(" ",K36)))</formula>
    </cfRule>
    <cfRule type="containsText" dxfId="149" priority="37" operator="containsText" text=" ">
      <formula>NOT(ISERROR(SEARCH(" ",K36)))</formula>
    </cfRule>
  </conditionalFormatting>
  <conditionalFormatting sqref="K42">
    <cfRule type="containsText" dxfId="148" priority="10" operator="containsText" text=" ">
      <formula>NOT(ISERROR(SEARCH(" ",K42)))</formula>
    </cfRule>
    <cfRule type="containsText" dxfId="147" priority="9" operator="containsText" text=" ">
      <formula>NOT(ISERROR(SEARCH(" ",K42)))</formula>
    </cfRule>
  </conditionalFormatting>
  <conditionalFormatting sqref="K57">
    <cfRule type="containsText" dxfId="146" priority="26" operator="containsText" text=" ">
      <formula>NOT(ISERROR(SEARCH(" ",K57)))</formula>
    </cfRule>
    <cfRule type="containsText" dxfId="145" priority="25" operator="containsText" text=" ">
      <formula>NOT(ISERROR(SEARCH(" ",K57)))</formula>
    </cfRule>
  </conditionalFormatting>
  <conditionalFormatting sqref="K58">
    <cfRule type="containsText" dxfId="144" priority="24" operator="containsText" text=" ">
      <formula>NOT(ISERROR(SEARCH(" ",K58)))</formula>
    </cfRule>
    <cfRule type="containsText" dxfId="143" priority="23" operator="containsText" text=" ">
      <formula>NOT(ISERROR(SEARCH(" ",K58)))</formula>
    </cfRule>
  </conditionalFormatting>
  <conditionalFormatting sqref="K59">
    <cfRule type="containsText" dxfId="142" priority="28" operator="containsText" text=" ">
      <formula>NOT(ISERROR(SEARCH(" ",K59)))</formula>
    </cfRule>
    <cfRule type="containsText" dxfId="141" priority="27" operator="containsText" text=" ">
      <formula>NOT(ISERROR(SEARCH(" ",K59)))</formula>
    </cfRule>
  </conditionalFormatting>
  <conditionalFormatting sqref="K60">
    <cfRule type="containsText" dxfId="140" priority="34" operator="containsText" text=" ">
      <formula>NOT(ISERROR(SEARCH(" ",K60)))</formula>
    </cfRule>
    <cfRule type="containsText" dxfId="139" priority="33" operator="containsText" text=" ">
      <formula>NOT(ISERROR(SEARCH(" ",K60)))</formula>
    </cfRule>
  </conditionalFormatting>
  <conditionalFormatting sqref="K61">
    <cfRule type="containsText" dxfId="138" priority="30" operator="containsText" text=" ">
      <formula>NOT(ISERROR(SEARCH(" ",K61)))</formula>
    </cfRule>
    <cfRule type="containsText" dxfId="137" priority="29" operator="containsText" text=" ">
      <formula>NOT(ISERROR(SEARCH(" ",K61)))</formula>
    </cfRule>
  </conditionalFormatting>
  <conditionalFormatting sqref="K62">
    <cfRule type="containsText" dxfId="136" priority="32" operator="containsText" text=" ">
      <formula>NOT(ISERROR(SEARCH(" ",K62)))</formula>
    </cfRule>
    <cfRule type="containsText" dxfId="135" priority="31" operator="containsText" text=" ">
      <formula>NOT(ISERROR(SEARCH(" ",K62)))</formula>
    </cfRule>
  </conditionalFormatting>
  <conditionalFormatting sqref="K64">
    <cfRule type="containsText" dxfId="134" priority="22" operator="containsText" text=" ">
      <formula>NOT(ISERROR(SEARCH(" ",K64)))</formula>
    </cfRule>
    <cfRule type="containsText" dxfId="133" priority="21" operator="containsText" text=" ">
      <formula>NOT(ISERROR(SEARCH(" ",K64)))</formula>
    </cfRule>
  </conditionalFormatting>
  <conditionalFormatting sqref="K65">
    <cfRule type="containsText" dxfId="132" priority="16" operator="containsText" text=" ">
      <formula>NOT(ISERROR(SEARCH(" ",K65)))</formula>
    </cfRule>
    <cfRule type="containsText" dxfId="131" priority="15" operator="containsText" text=" ">
      <formula>NOT(ISERROR(SEARCH(" ",K65)))</formula>
    </cfRule>
  </conditionalFormatting>
  <conditionalFormatting sqref="M65">
    <cfRule type="containsText" dxfId="130" priority="3" operator="containsText" text=" ">
      <formula>NOT(ISERROR(SEARCH(" ",M65)))</formula>
    </cfRule>
  </conditionalFormatting>
  <conditionalFormatting sqref="O65:Q65">
    <cfRule type="containsText" dxfId="129" priority="4" operator="containsText" text=" ">
      <formula>NOT(ISERROR(SEARCH(" ",O65)))</formula>
    </cfRule>
  </conditionalFormatting>
  <conditionalFormatting sqref="R65">
    <cfRule type="containsText" dxfId="128" priority="1" operator="containsText" text=" ">
      <formula>NOT(ISERROR(SEARCH(" ",R65)))</formula>
    </cfRule>
  </conditionalFormatting>
  <conditionalFormatting sqref="T65">
    <cfRule type="containsText" dxfId="127" priority="2" operator="containsText" text=" ">
      <formula>NOT(ISERROR(SEARCH(" ",T65)))</formula>
    </cfRule>
  </conditionalFormatting>
  <conditionalFormatting sqref="K66">
    <cfRule type="containsText" dxfId="126" priority="20" operator="containsText" text=" ">
      <formula>NOT(ISERROR(SEARCH(" ",K66)))</formula>
    </cfRule>
    <cfRule type="containsText" dxfId="125" priority="19" operator="containsText" text=" ">
      <formula>NOT(ISERROR(SEARCH(" ",K66)))</formula>
    </cfRule>
  </conditionalFormatting>
  <conditionalFormatting sqref="K67">
    <cfRule type="containsText" dxfId="124" priority="18" operator="containsText" text=" ">
      <formula>NOT(ISERROR(SEARCH(" ",K67)))</formula>
    </cfRule>
    <cfRule type="containsText" dxfId="123" priority="17" operator="containsText" text=" ">
      <formula>NOT(ISERROR(SEARCH(" ",K67)))</formula>
    </cfRule>
  </conditionalFormatting>
  <conditionalFormatting sqref="L67">
    <cfRule type="containsText" dxfId="122" priority="91" operator="containsText" text=" ">
      <formula>NOT(ISERROR(SEARCH(" ",L67)))</formula>
    </cfRule>
    <cfRule type="containsText" dxfId="121" priority="90" operator="containsText" text=" ">
      <formula>NOT(ISERROR(SEARCH(" ",L67)))</formula>
    </cfRule>
  </conditionalFormatting>
  <conditionalFormatting sqref="N67">
    <cfRule type="containsText" dxfId="120" priority="53" operator="containsText" text=" ">
      <formula>NOT(ISERROR(SEARCH(" ",N67)))</formula>
    </cfRule>
    <cfRule type="containsText" dxfId="119" priority="52" operator="containsText" text=" ">
      <formula>NOT(ISERROR(SEARCH(" ",N67)))</formula>
    </cfRule>
  </conditionalFormatting>
  <conditionalFormatting sqref="J71">
    <cfRule type="containsText" dxfId="118" priority="6" operator="containsText" text=" ">
      <formula>NOT(ISERROR(SEARCH(" ",J71)))</formula>
    </cfRule>
    <cfRule type="containsText" dxfId="117" priority="5" operator="containsText" text=" ">
      <formula>NOT(ISERROR(SEARCH(" ",J71)))</formula>
    </cfRule>
  </conditionalFormatting>
  <conditionalFormatting sqref="K71">
    <cfRule type="containsText" dxfId="116" priority="36" operator="containsText" text=" ">
      <formula>NOT(ISERROR(SEARCH(" ",K71)))</formula>
    </cfRule>
    <cfRule type="containsText" dxfId="115" priority="35" operator="containsText" text=" ">
      <formula>NOT(ISERROR(SEARCH(" ",K71)))</formula>
    </cfRule>
  </conditionalFormatting>
  <conditionalFormatting sqref="L71">
    <cfRule type="containsText" dxfId="114" priority="89" operator="containsText" text=" ">
      <formula>NOT(ISERROR(SEARCH(" ",L71)))</formula>
    </cfRule>
    <cfRule type="containsText" dxfId="113" priority="88" operator="containsText" text=" ">
      <formula>NOT(ISERROR(SEARCH(" ",L71)))</formula>
    </cfRule>
  </conditionalFormatting>
  <conditionalFormatting sqref="M71">
    <cfRule type="containsText" dxfId="112" priority="73" operator="containsText" text=" ">
      <formula>NOT(ISERROR(SEARCH(" ",M71)))</formula>
    </cfRule>
    <cfRule type="containsText" dxfId="111" priority="72" operator="containsText" text=" ">
      <formula>NOT(ISERROR(SEARCH(" ",M71)))</formula>
    </cfRule>
  </conditionalFormatting>
  <conditionalFormatting sqref="N71">
    <cfRule type="containsText" dxfId="110" priority="51" operator="containsText" text=" ">
      <formula>NOT(ISERROR(SEARCH(" ",N71)))</formula>
    </cfRule>
    <cfRule type="containsText" dxfId="109" priority="50" operator="containsText" text=" ">
      <formula>NOT(ISERROR(SEARCH(" ",N71)))</formula>
    </cfRule>
  </conditionalFormatting>
  <conditionalFormatting sqref="J21:J70">
    <cfRule type="containsText" dxfId="108" priority="8" operator="containsText" text=" ">
      <formula>NOT(ISERROR(SEARCH(" ",J21)))</formula>
    </cfRule>
    <cfRule type="containsText" dxfId="107" priority="7" operator="containsText" text=" ">
      <formula>NOT(ISERROR(SEARCH(" ",J21)))</formula>
    </cfRule>
  </conditionalFormatting>
  <conditionalFormatting sqref="J72:J76">
    <cfRule type="containsText" dxfId="106" priority="110" operator="containsText" text=" ">
      <formula>NOT(ISERROR(SEARCH(" ",J72)))</formula>
    </cfRule>
    <cfRule type="containsText" dxfId="105" priority="111" operator="containsText" text=" ">
      <formula>NOT(ISERROR(SEARCH(" ",J72)))</formula>
    </cfRule>
  </conditionalFormatting>
  <conditionalFormatting sqref="K29:K30">
    <cfRule type="containsText" dxfId="104" priority="40" operator="containsText" text=" ">
      <formula>NOT(ISERROR(SEARCH(" ",K29)))</formula>
    </cfRule>
    <cfRule type="containsText" dxfId="103" priority="39" operator="containsText" text=" ">
      <formula>NOT(ISERROR(SEARCH(" ",K29)))</formula>
    </cfRule>
  </conditionalFormatting>
  <conditionalFormatting sqref="K50:K54">
    <cfRule type="containsText" dxfId="102" priority="13" operator="containsText" text=" ">
      <formula>NOT(ISERROR(SEARCH(" ",K50)))</formula>
    </cfRule>
    <cfRule type="containsText" dxfId="101" priority="12" operator="containsText" text=" ">
      <formula>NOT(ISERROR(SEARCH(" ",K50)))</formula>
    </cfRule>
    <cfRule type="cellIs" dxfId="100" priority="11" operator="equal">
      <formula>" "</formula>
    </cfRule>
  </conditionalFormatting>
  <conditionalFormatting sqref="K72:K73">
    <cfRule type="cellIs" dxfId="99" priority="124" operator="equal">
      <formula>" "</formula>
    </cfRule>
  </conditionalFormatting>
  <conditionalFormatting sqref="K72:K73">
    <cfRule type="containsText" dxfId="98" priority="145" operator="containsText" text=" ">
      <formula>NOT(ISERROR(SEARCH(" ",K72)))</formula>
    </cfRule>
    <cfRule type="containsText" dxfId="97" priority="146" operator="containsText" text=" ">
      <formula>NOT(ISERROR(SEARCH(" ",K72)))</formula>
    </cfRule>
  </conditionalFormatting>
  <conditionalFormatting sqref="K74:K76">
    <cfRule type="cellIs" dxfId="96" priority="116" operator="equal">
      <formula>" "</formula>
    </cfRule>
    <cfRule type="containsText" dxfId="95" priority="117" operator="containsText" text=" ">
      <formula>NOT(ISERROR(SEARCH(" ",K74)))</formula>
    </cfRule>
    <cfRule type="containsText" dxfId="94" priority="118" operator="containsText" text=" ">
      <formula>NOT(ISERROR(SEARCH(" ",K74)))</formula>
    </cfRule>
  </conditionalFormatting>
  <conditionalFormatting sqref="L46:L54">
    <cfRule type="containsText" dxfId="93" priority="97" operator="containsText" text=" ">
      <formula>NOT(ISERROR(SEARCH(" ",L46)))</formula>
    </cfRule>
    <cfRule type="containsText" dxfId="92" priority="96" operator="containsText" text=" ">
      <formula>NOT(ISERROR(SEARCH(" ",L46)))</formula>
    </cfRule>
  </conditionalFormatting>
  <conditionalFormatting sqref="L72:L73">
    <cfRule type="containsText" dxfId="91" priority="108" operator="containsText" text=" ">
      <formula>NOT(ISERROR(SEARCH(" ",L72)))</formula>
    </cfRule>
    <cfRule type="containsText" dxfId="90" priority="109" operator="containsText" text=" ">
      <formula>NOT(ISERROR(SEARCH(" ",L72)))</formula>
    </cfRule>
  </conditionalFormatting>
  <conditionalFormatting sqref="L74:L76">
    <cfRule type="containsText" dxfId="89" priority="106" operator="containsText" text=" ">
      <formula>NOT(ISERROR(SEARCH(" ",L74)))</formula>
    </cfRule>
    <cfRule type="containsText" dxfId="88" priority="107" operator="containsText" text=" ">
      <formula>NOT(ISERROR(SEARCH(" ",L74)))</formula>
    </cfRule>
  </conditionalFormatting>
  <conditionalFormatting sqref="M72:M73">
    <cfRule type="containsText" dxfId="87" priority="177" operator="containsText" text=" ">
      <formula>NOT(ISERROR(SEARCH(" ",M72)))</formula>
    </cfRule>
    <cfRule type="containsText" dxfId="86" priority="178" operator="containsText" text=" ">
      <formula>NOT(ISERROR(SEARCH(" ",M72)))</formula>
    </cfRule>
  </conditionalFormatting>
  <conditionalFormatting sqref="M74:M76">
    <cfRule type="containsText" dxfId="85" priority="215" operator="containsText" text=" ">
      <formula>NOT(ISERROR(SEARCH(" ",M74)))</formula>
    </cfRule>
    <cfRule type="containsText" dxfId="84" priority="216" operator="containsText" text=" ">
      <formula>NOT(ISERROR(SEARCH(" ",M74)))</formula>
    </cfRule>
  </conditionalFormatting>
  <conditionalFormatting sqref="N46:N54">
    <cfRule type="containsText" dxfId="83" priority="59" operator="containsText" text=" ">
      <formula>NOT(ISERROR(SEARCH(" ",N46)))</formula>
    </cfRule>
    <cfRule type="containsText" dxfId="82" priority="58" operator="containsText" text=" ">
      <formula>NOT(ISERROR(SEARCH(" ",N46)))</formula>
    </cfRule>
  </conditionalFormatting>
  <conditionalFormatting sqref="N72:N76">
    <cfRule type="containsText" dxfId="81" priority="159" operator="containsText" text=" ">
      <formula>NOT(ISERROR(SEARCH(" ",N72)))</formula>
    </cfRule>
  </conditionalFormatting>
  <conditionalFormatting sqref="O72:O78">
    <cfRule type="containsText" dxfId="80" priority="158" operator="containsText" text=" ">
      <formula>NOT(ISERROR(SEARCH(" ",O72)))</formula>
    </cfRule>
  </conditionalFormatting>
  <conditionalFormatting sqref="T17:T19">
    <cfRule type="containsText" dxfId="79" priority="101" operator="containsText" text=" ">
      <formula>NOT(ISERROR(SEARCH(" ",T17)))</formula>
    </cfRule>
  </conditionalFormatting>
  <conditionalFormatting sqref="Y24:Y25">
    <cfRule type="containsText" dxfId="78" priority="292" operator="containsText" text="高级">
      <formula>NOT(ISERROR(SEARCH("高级",Y24)))</formula>
    </cfRule>
    <cfRule type="containsText" dxfId="77" priority="293" operator="containsText" text="中级">
      <formula>NOT(ISERROR(SEARCH("中级",Y24)))</formula>
    </cfRule>
    <cfRule type="containsText" dxfId="76" priority="294" operator="containsText" text="初级">
      <formula>NOT(ISERROR(SEARCH("初级",Y24)))</formula>
    </cfRule>
    <cfRule type="containsText" dxfId="75" priority="295" operator="containsText" text="新手">
      <formula>NOT(ISERROR(SEARCH("新手",Y24)))</formula>
    </cfRule>
  </conditionalFormatting>
  <conditionalFormatting sqref="AF9:AF15">
    <cfRule type="containsText" dxfId="74" priority="252" operator="containsText" text=" ">
      <formula>NOT(ISERROR(SEARCH(" ",AF9)))</formula>
    </cfRule>
    <cfRule type="containsText" dxfId="73" priority="253" operator="containsText" text=" ">
      <formula>NOT(ISERROR(SEARCH(" ",AF9)))</formula>
    </cfRule>
  </conditionalFormatting>
  <conditionalFormatting sqref="AG9:AG11">
    <cfRule type="containsText" dxfId="72" priority="249" operator="containsText" text=" ">
      <formula>NOT(ISERROR(SEARCH(" ",AG9)))</formula>
    </cfRule>
    <cfRule type="containsText" dxfId="71" priority="250" operator="containsText" text=" ">
      <formula>NOT(ISERROR(SEARCH(" ",AG9)))</formula>
    </cfRule>
  </conditionalFormatting>
  <conditionalFormatting sqref="AK10:AK17">
    <cfRule type="containsText" dxfId="70" priority="239" operator="containsText" text=" ">
      <formula>NOT(ISERROR(SEARCH(" ",AK10)))</formula>
    </cfRule>
    <cfRule type="containsText" dxfId="69" priority="240" operator="containsText" text=" ">
      <formula>NOT(ISERROR(SEARCH(" ",AK10)))</formula>
    </cfRule>
  </conditionalFormatting>
  <conditionalFormatting sqref="AD8:AE8 AI15:AI17 AI18:AJ18 AD7:AF7 AJ7:AL7 AD2:AD3 AL5:AL6 AF2:AL3 AG4:AL4 AD4:AE6 AH8:AK8 Z21:Z23 AA23:AB23 AD19:AE23">
    <cfRule type="containsText" dxfId="68" priority="272" operator="containsText" text=" ">
      <formula>NOT(ISERROR(SEARCH(" ",Z2)))</formula>
    </cfRule>
  </conditionalFormatting>
  <conditionalFormatting sqref="AD2:AD3 AD7 AE4:AE6">
    <cfRule type="containsText" dxfId="67" priority="273" operator="containsText" text="高级">
      <formula>NOT(ISERROR(SEARCH("高级",AD2)))</formula>
    </cfRule>
    <cfRule type="containsText" dxfId="66" priority="274" operator="containsText" text="中级">
      <formula>NOT(ISERROR(SEARCH("中级",AD2)))</formula>
    </cfRule>
    <cfRule type="containsText" dxfId="65" priority="275" operator="containsText" text="初级">
      <formula>NOT(ISERROR(SEARCH("初级",AD2)))</formula>
    </cfRule>
    <cfRule type="containsText" dxfId="64" priority="276" operator="containsText" text="新手">
      <formula>NOT(ISERROR(SEARCH("新手",AD2)))</formula>
    </cfRule>
  </conditionalFormatting>
  <conditionalFormatting sqref="AM2:AN4 AM5 AM10:AO18 AM9 AH19:AJ23">
    <cfRule type="containsText" dxfId="63" priority="278" operator="containsText" text=" ">
      <formula>NOT(ISERROR(SEARCH(" ",AH2)))</formula>
    </cfRule>
  </conditionalFormatting>
  <conditionalFormatting sqref="AM6:AM8 AN7:AR9 AO2:AR4 AO5:AP5">
    <cfRule type="containsText" dxfId="62" priority="277" operator="containsText" text=" ">
      <formula>NOT(ISERROR(SEARCH(" ",AM2)))</formula>
    </cfRule>
  </conditionalFormatting>
  <conditionalFormatting sqref="X11:X12 Z8:Z9 AB7:AC8 AA8:AA10 G5:I5 A21:I42 AS7:XFD9 I6 G6:H7 AC9 AB9:AB10">
    <cfRule type="containsText" dxfId="61" priority="290" operator="containsText" text=" ">
      <formula>NOT(ISERROR(SEARCH(" ",A5)))</formula>
    </cfRule>
  </conditionalFormatting>
  <conditionalFormatting sqref="Y5:AC6 Y8:Y10 AC10 A5:C10 AS5:XFD6 AS10:XFD18 W26:XFD42 W21:X25 AN19:XFD25">
    <cfRule type="containsText" dxfId="60" priority="291" operator="containsText" text=" ">
      <formula>NOT(ISERROR(SEARCH(" ",A5)))</formula>
    </cfRule>
  </conditionalFormatting>
  <conditionalFormatting sqref="AN5 J12:M12 J5:L5 J9:L11 M10:M11 N11:N13 O10:P13 S10 I13:M14 A45:I1048576 A16:X16 O88:XFD1048576 U18:X20 W15:X15 AB14:AC14 A17:I20 Y15:AC18 U17:W17 R14:S14 X13:X14 A15:S15 N14:P14 U15 X10 V10 V11:W13 Y11:AC13 U45:XFD71 P72:XFD87 J86:N1048576 M5:X9">
    <cfRule type="containsText" dxfId="59" priority="265" operator="containsText" text=" ">
      <formula>NOT(ISERROR(SEARCH(" ",A5)))</formula>
    </cfRule>
  </conditionalFormatting>
  <conditionalFormatting sqref="D7:F7 E5:F6">
    <cfRule type="containsText" dxfId="58" priority="231" operator="containsText" text=" ">
      <formula>NOT(ISERROR(SEARCH(" ",D5)))</formula>
    </cfRule>
  </conditionalFormatting>
  <conditionalFormatting sqref="L6 J8:L8">
    <cfRule type="containsText" dxfId="57" priority="282" operator="containsText" text=" ">
      <formula>NOT(ISERROR(SEARCH(" ",J6)))</formula>
    </cfRule>
  </conditionalFormatting>
  <conditionalFormatting sqref="A43:I44 G8:H8 W43:XFD44 Y24:AM25">
    <cfRule type="containsText" dxfId="56" priority="288" operator="containsText" text=" ">
      <formula>NOT(ISERROR(SEARCH(" ",A8)))</formula>
    </cfRule>
  </conditionalFormatting>
  <conditionalFormatting sqref="D8:F10">
    <cfRule type="containsText" dxfId="55" priority="226" operator="containsText" text=" ">
      <formula>NOT(ISERROR(SEARCH(" ",D8)))</formula>
    </cfRule>
  </conditionalFormatting>
  <conditionalFormatting sqref="G9:H10">
    <cfRule type="containsText" dxfId="54" priority="219" operator="containsText" text=" ">
      <formula>NOT(ISERROR(SEARCH(" ",G9)))</formula>
    </cfRule>
  </conditionalFormatting>
  <conditionalFormatting sqref="AD9:AD18 Y19:Y20">
    <cfRule type="containsText" dxfId="53" priority="254" operator="containsText" text=" ">
      <formula>NOT(ISERROR(SEARCH(" ",Y9)))</formula>
    </cfRule>
    <cfRule type="containsText" dxfId="52" priority="255" operator="containsText" text=" ">
      <formula>NOT(ISERROR(SEARCH(" ",Y9)))</formula>
    </cfRule>
  </conditionalFormatting>
  <conditionalFormatting sqref="AE9:AE18 AJ9:AJ17 AG13:AG15 AH9:AI14 Z19:Z20">
    <cfRule type="containsText" dxfId="51" priority="256" operator="containsText" text=" ">
      <formula>NOT(ISERROR(SEARCH(" ",Z9)))</formula>
    </cfRule>
    <cfRule type="containsText" dxfId="50" priority="257" operator="containsText" text=" ">
      <formula>NOT(ISERROR(SEARCH(" ",Z9)))</formula>
    </cfRule>
  </conditionalFormatting>
  <conditionalFormatting sqref="AP10:AR18 AK19:AM23">
    <cfRule type="containsText" dxfId="49" priority="279" operator="containsText" text=" ">
      <formula>NOT(ISERROR(SEARCH(" ",AK10)))</formula>
    </cfRule>
  </conditionalFormatting>
  <conditionalFormatting sqref="A11:H14">
    <cfRule type="containsText" dxfId="48" priority="225" operator="containsText" text=" ">
      <formula>NOT(ISERROR(SEARCH(" ",A11)))</formula>
    </cfRule>
  </conditionalFormatting>
  <conditionalFormatting sqref="AF16:AF18 AA22:AB22 AA19:AA21">
    <cfRule type="containsText" dxfId="47" priority="251" operator="containsText" text=" ">
      <formula>NOT(ISERROR(SEARCH(" ",AA16)))</formula>
    </cfRule>
  </conditionalFormatting>
  <conditionalFormatting sqref="J17:L20 M17:M19">
    <cfRule type="containsText" dxfId="46" priority="48" operator="containsText" text=" ">
      <formula>NOT(ISERROR(SEARCH(" ",J17)))</formula>
    </cfRule>
    <cfRule type="containsText" dxfId="45" priority="49" operator="containsText" text=" ">
      <formula>NOT(ISERROR(SEARCH(" ",J17)))</formula>
    </cfRule>
  </conditionalFormatting>
  <conditionalFormatting sqref="AK18 AF19:AF23">
    <cfRule type="containsText" dxfId="44" priority="243" operator="containsText" text=" ">
      <formula>NOT(ISERROR(SEARCH(" ",AF18)))</formula>
    </cfRule>
    <cfRule type="containsText" dxfId="43" priority="244" operator="containsText" text=" ">
      <formula>NOT(ISERROR(SEARCH(" ",AF18)))</formula>
    </cfRule>
  </conditionalFormatting>
  <conditionalFormatting sqref="K32:K35 K68:K70 K37:K41 K43:K49 K21:K28">
    <cfRule type="containsText" dxfId="42" priority="44" operator="containsText" text=" ">
      <formula>NOT(ISERROR(SEARCH(" ",K21)))</formula>
    </cfRule>
    <cfRule type="containsText" dxfId="41" priority="43" operator="containsText" text=" ">
      <formula>NOT(ISERROR(SEARCH(" ",K21)))</formula>
    </cfRule>
  </conditionalFormatting>
  <conditionalFormatting sqref="K21:K49 K55:K71">
    <cfRule type="cellIs" dxfId="40" priority="14" operator="equal">
      <formula>" "</formula>
    </cfRule>
  </conditionalFormatting>
  <conditionalFormatting sqref="L55:L64 L68 L21:L45">
    <cfRule type="containsText" dxfId="39" priority="99" operator="containsText" text=" ">
      <formula>NOT(ISERROR(SEARCH(" ",L21)))</formula>
    </cfRule>
    <cfRule type="containsText" dxfId="38" priority="98" operator="containsText" text=" ">
      <formula>NOT(ISERROR(SEARCH(" ",L21)))</formula>
    </cfRule>
  </conditionalFormatting>
  <conditionalFormatting sqref="S71 M66:M70 M21:M64">
    <cfRule type="containsText" dxfId="37" priority="47" operator="containsText" text=" ">
      <formula>NOT(ISERROR(SEARCH(" ",M21)))</formula>
    </cfRule>
  </conditionalFormatting>
  <conditionalFormatting sqref="N55:N64 N68 N21:N45">
    <cfRule type="containsText" dxfId="36" priority="61" operator="containsText" text=" ">
      <formula>NOT(ISERROR(SEARCH(" ",N21)))</formula>
    </cfRule>
    <cfRule type="containsText" dxfId="35" priority="60" operator="containsText" text=" ">
      <formula>NOT(ISERROR(SEARCH(" ",N21)))</formula>
    </cfRule>
  </conditionalFormatting>
  <conditionalFormatting sqref="O21:Q64 O66:Q71">
    <cfRule type="containsText" dxfId="34" priority="100" operator="containsText" text=" ">
      <formula>NOT(ISERROR(SEARCH(" ",O21)))</formula>
    </cfRule>
  </conditionalFormatting>
  <conditionalFormatting sqref="R21:R64 R66:R71">
    <cfRule type="containsText" dxfId="33" priority="45" operator="containsText" text=" ">
      <formula>NOT(ISERROR(SEARCH(" ",R21)))</formula>
    </cfRule>
  </conditionalFormatting>
  <conditionalFormatting sqref="T21:T64 T66:T71">
    <cfRule type="containsText" dxfId="32" priority="46" operator="containsText" text=" ">
      <formula>NOT(ISERROR(SEARCH(" ",T21)))</formula>
    </cfRule>
  </conditionalFormatting>
  <conditionalFormatting sqref="L65 L69">
    <cfRule type="containsText" dxfId="31" priority="93" operator="containsText" text=" ">
      <formula>NOT(ISERROR(SEARCH(" ",L65)))</formula>
    </cfRule>
    <cfRule type="containsText" dxfId="30" priority="92" operator="containsText" text=" ">
      <formula>NOT(ISERROR(SEARCH(" ",L65)))</formula>
    </cfRule>
  </conditionalFormatting>
  <conditionalFormatting sqref="N65 N69">
    <cfRule type="containsText" dxfId="29" priority="55" operator="containsText" text=" ">
      <formula>NOT(ISERROR(SEARCH(" ",N65)))</formula>
    </cfRule>
    <cfRule type="containsText" dxfId="28" priority="54" operator="containsText" text=" ">
      <formula>NOT(ISERROR(SEARCH(" ",N65)))</formula>
    </cfRule>
  </conditionalFormatting>
  <conditionalFormatting sqref="L66 L70">
    <cfRule type="containsText" dxfId="27" priority="95" operator="containsText" text=" ">
      <formula>NOT(ISERROR(SEARCH(" ",L66)))</formula>
    </cfRule>
    <cfRule type="containsText" dxfId="26" priority="94" operator="containsText" text=" ">
      <formula>NOT(ISERROR(SEARCH(" ",L66)))</formula>
    </cfRule>
  </conditionalFormatting>
  <conditionalFormatting sqref="N66 N70">
    <cfRule type="containsText" dxfId="25" priority="57" operator="containsText" text=" ">
      <formula>NOT(ISERROR(SEARCH(" ",N66)))</formula>
    </cfRule>
    <cfRule type="containsText" dxfId="24" priority="56" operator="containsText" text=" ">
      <formula>NOT(ISERROR(SEARCH(" ",N66)))</formula>
    </cfRule>
  </conditionalFormatting>
  <conditionalFormatting sqref="J77:M85">
    <cfRule type="containsText" dxfId="23" priority="185" operator="containsText" text=" ">
      <formula>NOT(ISERROR(SEARCH(" ",J77)))</formula>
    </cfRule>
    <cfRule type="containsText" dxfId="22" priority="186" operator="containsText" text=" ">
      <formula>NOT(ISERROR(SEARCH(" ",J77)))</formula>
    </cfRule>
  </conditionalFormatting>
  <conditionalFormatting sqref="O79:O87 N77:N85">
    <cfRule type="containsText" dxfId="21" priority="160" operator="containsText" text=" ">
      <formula>NOT(ISERROR(SEARCH(" ",N77)))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2"/>
  <sheetViews>
    <sheetView workbookViewId="0">
      <selection activeCell="H23" sqref="H23"/>
    </sheetView>
  </sheetViews>
  <sheetFormatPr defaultColWidth="9" defaultRowHeight="15.6" x14ac:dyDescent="0.25"/>
  <cols>
    <col min="1" max="1" width="9" style="1"/>
    <col min="2" max="2" width="9.88671875" style="1" customWidth="1"/>
    <col min="3" max="3" width="11.109375" style="1" customWidth="1"/>
    <col min="4" max="9" width="9" style="1"/>
    <col min="10" max="10" width="11.21875" style="1" customWidth="1"/>
    <col min="11" max="11" width="9" style="1"/>
    <col min="12" max="12" width="11.21875" style="1" customWidth="1"/>
    <col min="13" max="13" width="9" style="1"/>
    <col min="14" max="14" width="11.21875" style="1" customWidth="1"/>
    <col min="15" max="15" width="9" style="1"/>
    <col min="16" max="16" width="11.21875" style="1" customWidth="1"/>
    <col min="17" max="19" width="9" style="1"/>
    <col min="20" max="20" width="27.77734375" style="1" customWidth="1"/>
    <col min="21" max="16384" width="9" style="1"/>
  </cols>
  <sheetData>
    <row r="1" spans="1:20" x14ac:dyDescent="0.35">
      <c r="A1" s="2" t="s">
        <v>0</v>
      </c>
      <c r="B1" s="2" t="s">
        <v>0</v>
      </c>
      <c r="C1" s="2" t="s">
        <v>0</v>
      </c>
      <c r="J1" s="1" t="s">
        <v>55</v>
      </c>
      <c r="L1" s="1" t="s">
        <v>56</v>
      </c>
      <c r="N1" s="1" t="s">
        <v>56</v>
      </c>
      <c r="P1" s="1" t="s">
        <v>56</v>
      </c>
      <c r="R1" s="1" t="s">
        <v>57</v>
      </c>
    </row>
    <row r="2" spans="1:20" x14ac:dyDescent="0.35">
      <c r="A2" s="2" t="s">
        <v>1</v>
      </c>
      <c r="B2" s="2" t="s">
        <v>1</v>
      </c>
      <c r="C2" s="2" t="s">
        <v>175</v>
      </c>
      <c r="J2" s="1" t="s">
        <v>58</v>
      </c>
      <c r="L2" s="1">
        <v>3</v>
      </c>
      <c r="M2" s="1">
        <f>L2*M4</f>
        <v>18</v>
      </c>
      <c r="N2" s="1">
        <v>2</v>
      </c>
      <c r="O2" s="1">
        <f>N2*O4</f>
        <v>30</v>
      </c>
      <c r="P2" s="1">
        <v>1</v>
      </c>
      <c r="Q2" s="1">
        <f>P2*Q4</f>
        <v>180</v>
      </c>
      <c r="R2" s="1">
        <f>M2+O2+Q2</f>
        <v>228</v>
      </c>
    </row>
    <row r="3" spans="1:20" x14ac:dyDescent="0.35">
      <c r="A3" s="2" t="s">
        <v>176</v>
      </c>
      <c r="B3" s="2" t="s">
        <v>177</v>
      </c>
      <c r="C3" s="2" t="s">
        <v>178</v>
      </c>
      <c r="L3" s="1" t="s">
        <v>59</v>
      </c>
      <c r="N3" s="1" t="s">
        <v>59</v>
      </c>
      <c r="P3" s="1" t="s">
        <v>59</v>
      </c>
    </row>
    <row r="4" spans="1:20" ht="52.8" x14ac:dyDescent="0.25">
      <c r="A4" s="3" t="s">
        <v>179</v>
      </c>
      <c r="B4" s="3" t="s">
        <v>180</v>
      </c>
      <c r="C4" s="3" t="s">
        <v>181</v>
      </c>
      <c r="J4" s="1" t="s">
        <v>60</v>
      </c>
      <c r="L4" s="1">
        <v>4</v>
      </c>
      <c r="M4" s="1">
        <v>6</v>
      </c>
      <c r="N4" s="1">
        <v>8</v>
      </c>
      <c r="O4" s="1">
        <v>15</v>
      </c>
      <c r="P4" s="1">
        <v>31</v>
      </c>
      <c r="Q4" s="1">
        <v>180</v>
      </c>
      <c r="T4" s="83" t="s">
        <v>182</v>
      </c>
    </row>
    <row r="5" spans="1:20" x14ac:dyDescent="0.25">
      <c r="A5" s="1">
        <v>1</v>
      </c>
      <c r="B5" s="1">
        <v>2</v>
      </c>
      <c r="C5" s="1" t="s">
        <v>183</v>
      </c>
      <c r="J5" s="1" t="s">
        <v>61</v>
      </c>
      <c r="L5" s="1">
        <f>L4</f>
        <v>4</v>
      </c>
      <c r="M5" s="1">
        <f>L2</f>
        <v>3</v>
      </c>
      <c r="N5" s="1">
        <f>N4</f>
        <v>8</v>
      </c>
      <c r="O5" s="1">
        <f>N2</f>
        <v>2</v>
      </c>
      <c r="P5" s="1">
        <f>P4</f>
        <v>31</v>
      </c>
      <c r="Q5" s="1">
        <f>P2</f>
        <v>1</v>
      </c>
      <c r="R5" s="1">
        <f>R2</f>
        <v>228</v>
      </c>
      <c r="T5" s="83"/>
    </row>
    <row r="6" spans="1:20" x14ac:dyDescent="0.25">
      <c r="A6" s="1">
        <v>2</v>
      </c>
      <c r="B6" s="1">
        <v>2</v>
      </c>
      <c r="C6" s="1" t="s">
        <v>184</v>
      </c>
      <c r="T6" s="83"/>
    </row>
    <row r="7" spans="1:20" x14ac:dyDescent="0.25">
      <c r="A7" s="1">
        <v>3</v>
      </c>
      <c r="B7" s="1">
        <v>3</v>
      </c>
      <c r="C7" s="1" t="s">
        <v>185</v>
      </c>
      <c r="J7" s="1" t="s">
        <v>62</v>
      </c>
      <c r="K7" s="1" t="s">
        <v>63</v>
      </c>
      <c r="L7" s="1" t="s">
        <v>64</v>
      </c>
      <c r="M7" s="1" t="s">
        <v>63</v>
      </c>
      <c r="N7" s="1" t="s">
        <v>65</v>
      </c>
      <c r="O7" s="1" t="s">
        <v>63</v>
      </c>
      <c r="P7" s="1" t="s">
        <v>66</v>
      </c>
      <c r="Q7" s="1" t="s">
        <v>63</v>
      </c>
      <c r="T7" s="83"/>
    </row>
    <row r="8" spans="1:20" x14ac:dyDescent="0.25">
      <c r="A8" s="1">
        <v>4</v>
      </c>
      <c r="B8" s="1">
        <v>3</v>
      </c>
      <c r="C8" s="1" t="s">
        <v>186</v>
      </c>
      <c r="J8" s="1">
        <v>1</v>
      </c>
      <c r="K8" s="1">
        <v>2</v>
      </c>
      <c r="L8" s="4">
        <v>7</v>
      </c>
      <c r="M8" s="1">
        <v>12</v>
      </c>
      <c r="N8" s="1">
        <v>23</v>
      </c>
      <c r="O8" s="1">
        <v>80</v>
      </c>
      <c r="P8" s="4">
        <v>26</v>
      </c>
      <c r="Q8" s="1">
        <v>100</v>
      </c>
      <c r="T8" s="83"/>
    </row>
    <row r="9" spans="1:20" x14ac:dyDescent="0.25">
      <c r="A9" s="1">
        <v>5</v>
      </c>
      <c r="B9" s="1">
        <v>3</v>
      </c>
      <c r="C9" s="1" t="s">
        <v>187</v>
      </c>
      <c r="J9" s="4">
        <v>2</v>
      </c>
      <c r="K9" s="1">
        <v>3</v>
      </c>
      <c r="L9" s="1">
        <v>8</v>
      </c>
      <c r="M9" s="1">
        <v>15</v>
      </c>
      <c r="N9" s="1">
        <v>24</v>
      </c>
      <c r="O9" s="1">
        <v>85</v>
      </c>
      <c r="P9" s="4">
        <v>27</v>
      </c>
      <c r="Q9" s="1">
        <v>120</v>
      </c>
      <c r="T9" s="83"/>
    </row>
    <row r="10" spans="1:20" x14ac:dyDescent="0.25">
      <c r="A10" s="1">
        <v>6</v>
      </c>
      <c r="B10" s="1">
        <v>1</v>
      </c>
      <c r="C10" s="1" t="s">
        <v>188</v>
      </c>
      <c r="J10" s="1">
        <v>3</v>
      </c>
      <c r="K10" s="1">
        <v>5</v>
      </c>
      <c r="L10" s="1">
        <v>9</v>
      </c>
      <c r="M10" s="1">
        <v>18</v>
      </c>
      <c r="N10" s="1">
        <v>25</v>
      </c>
      <c r="O10" s="1">
        <v>90</v>
      </c>
      <c r="P10" s="4">
        <v>28</v>
      </c>
      <c r="Q10" s="1">
        <v>125</v>
      </c>
      <c r="T10" s="83"/>
    </row>
    <row r="11" spans="1:20" x14ac:dyDescent="0.25">
      <c r="A11" s="1">
        <v>7</v>
      </c>
      <c r="B11" s="1">
        <v>1</v>
      </c>
      <c r="C11" s="1" t="s">
        <v>189</v>
      </c>
      <c r="J11" s="1">
        <v>4</v>
      </c>
      <c r="K11" s="1">
        <v>6</v>
      </c>
      <c r="L11" s="1">
        <v>10</v>
      </c>
      <c r="M11" s="1">
        <v>20</v>
      </c>
      <c r="P11" s="4">
        <v>29</v>
      </c>
      <c r="Q11" s="1">
        <v>150</v>
      </c>
      <c r="T11" s="83"/>
    </row>
    <row r="12" spans="1:20" x14ac:dyDescent="0.25">
      <c r="J12" s="4">
        <v>5</v>
      </c>
      <c r="K12" s="1">
        <v>8</v>
      </c>
      <c r="L12" s="1">
        <v>11</v>
      </c>
      <c r="M12" s="1">
        <v>25</v>
      </c>
      <c r="P12" s="1">
        <v>30</v>
      </c>
      <c r="Q12" s="1">
        <v>160</v>
      </c>
      <c r="T12" s="83"/>
    </row>
    <row r="13" spans="1:20" x14ac:dyDescent="0.25">
      <c r="J13" s="1">
        <v>6</v>
      </c>
      <c r="K13" s="1">
        <v>10</v>
      </c>
      <c r="L13" s="1">
        <v>12</v>
      </c>
      <c r="M13" s="1">
        <v>30</v>
      </c>
      <c r="P13" s="1">
        <v>31</v>
      </c>
      <c r="Q13" s="1">
        <v>180</v>
      </c>
      <c r="T13" s="83"/>
    </row>
    <row r="14" spans="1:20" x14ac:dyDescent="0.25">
      <c r="L14" s="1">
        <v>13</v>
      </c>
      <c r="M14" s="1">
        <v>35</v>
      </c>
      <c r="P14" s="1">
        <v>32</v>
      </c>
      <c r="Q14" s="1">
        <v>200</v>
      </c>
    </row>
    <row r="15" spans="1:20" x14ac:dyDescent="0.25">
      <c r="L15" s="1">
        <v>14</v>
      </c>
      <c r="M15" s="1">
        <v>40</v>
      </c>
      <c r="P15" s="1">
        <v>33</v>
      </c>
      <c r="Q15" s="1">
        <v>220</v>
      </c>
    </row>
    <row r="16" spans="1:20" x14ac:dyDescent="0.25">
      <c r="L16" s="4">
        <v>15</v>
      </c>
      <c r="M16" s="1">
        <v>45</v>
      </c>
      <c r="P16" s="1">
        <v>34</v>
      </c>
      <c r="Q16" s="1">
        <v>250</v>
      </c>
    </row>
    <row r="17" spans="12:13" x14ac:dyDescent="0.25">
      <c r="L17" s="1">
        <v>16</v>
      </c>
      <c r="M17" s="1">
        <v>50</v>
      </c>
    </row>
    <row r="18" spans="12:13" x14ac:dyDescent="0.25">
      <c r="L18" s="4">
        <v>17</v>
      </c>
      <c r="M18" s="1">
        <v>55</v>
      </c>
    </row>
    <row r="19" spans="12:13" x14ac:dyDescent="0.25">
      <c r="L19" s="4">
        <v>18</v>
      </c>
      <c r="M19" s="1">
        <v>60</v>
      </c>
    </row>
    <row r="20" spans="12:13" x14ac:dyDescent="0.25">
      <c r="L20" s="4">
        <v>19</v>
      </c>
      <c r="M20" s="1">
        <v>65</v>
      </c>
    </row>
    <row r="21" spans="12:13" x14ac:dyDescent="0.25">
      <c r="L21" s="1">
        <v>20</v>
      </c>
      <c r="M21" s="1">
        <v>70</v>
      </c>
    </row>
    <row r="22" spans="12:13" x14ac:dyDescent="0.25">
      <c r="L22" s="1">
        <v>21</v>
      </c>
      <c r="M22" s="1">
        <v>75</v>
      </c>
    </row>
  </sheetData>
  <mergeCells count="1">
    <mergeCell ref="T4:T13"/>
  </mergeCells>
  <phoneticPr fontId="21" type="noConversion"/>
  <conditionalFormatting sqref="L4">
    <cfRule type="containsText" dxfId="20" priority="7" operator="containsText" text=" ">
      <formula>NOT(ISERROR(SEARCH(" ",L4)))</formula>
    </cfRule>
  </conditionalFormatting>
  <conditionalFormatting sqref="M4">
    <cfRule type="containsText" dxfId="19" priority="6" operator="containsText" text=" ">
      <formula>NOT(ISERROR(SEARCH(" ",M4)))</formula>
    </cfRule>
  </conditionalFormatting>
  <conditionalFormatting sqref="N4">
    <cfRule type="containsText" dxfId="18" priority="2" operator="containsText" text=" ">
      <formula>NOT(ISERROR(SEARCH(" ",N4)))</formula>
    </cfRule>
  </conditionalFormatting>
  <conditionalFormatting sqref="O4">
    <cfRule type="containsText" dxfId="17" priority="1" operator="containsText" text=" ">
      <formula>NOT(ISERROR(SEARCH(" ",O4)))</formula>
    </cfRule>
  </conditionalFormatting>
  <conditionalFormatting sqref="P4:Q4">
    <cfRule type="containsText" dxfId="16" priority="3" operator="containsText" text=" ">
      <formula>NOT(ISERROR(SEARCH(" ",P4)))</formula>
    </cfRule>
  </conditionalFormatting>
  <conditionalFormatting sqref="T4">
    <cfRule type="containsText" dxfId="15" priority="13" operator="containsText" text=" ">
      <formula>NOT(ISERROR(SEARCH(" ",T4)))</formula>
    </cfRule>
  </conditionalFormatting>
  <conditionalFormatting sqref="L5:M5">
    <cfRule type="containsText" dxfId="14" priority="21" operator="containsText" text=" ">
      <formula>NOT(ISERROR(SEARCH(" ",L5)))</formula>
    </cfRule>
  </conditionalFormatting>
  <conditionalFormatting sqref="N5:P5">
    <cfRule type="containsText" dxfId="13" priority="20" operator="containsText" text=" ">
      <formula>NOT(ISERROR(SEARCH(" ",N5)))</formula>
    </cfRule>
  </conditionalFormatting>
  <conditionalFormatting sqref="Q5">
    <cfRule type="containsText" dxfId="12" priority="22" operator="containsText" text=" ">
      <formula>NOT(ISERROR(SEARCH(" ",Q5)))</formula>
    </cfRule>
  </conditionalFormatting>
  <conditionalFormatting sqref="L7:M7">
    <cfRule type="containsText" dxfId="11" priority="23" operator="containsText" text=" ">
      <formula>NOT(ISERROR(SEARCH(" ",L7)))</formula>
    </cfRule>
  </conditionalFormatting>
  <conditionalFormatting sqref="C5:C9">
    <cfRule type="containsText" dxfId="10" priority="14" operator="containsText" text=" ">
      <formula>NOT(ISERROR(SEARCH(" ",C5)))</formula>
    </cfRule>
  </conditionalFormatting>
  <conditionalFormatting sqref="C10:C12">
    <cfRule type="containsText" dxfId="9" priority="31" operator="containsText" text=" ">
      <formula>NOT(ISERROR(SEARCH(" ",C10)))</formula>
    </cfRule>
  </conditionalFormatting>
  <conditionalFormatting sqref="F5:F9">
    <cfRule type="containsText" dxfId="8" priority="15" operator="containsText" text=" ">
      <formula>NOT(ISERROR(SEARCH(" ",F5)))</formula>
    </cfRule>
  </conditionalFormatting>
  <conditionalFormatting sqref="J1:J2 J6 K3:K5">
    <cfRule type="containsText" dxfId="7" priority="26" operator="containsText" text="高级">
      <formula>NOT(ISERROR(SEARCH("高级",J1)))</formula>
    </cfRule>
    <cfRule type="containsText" dxfId="6" priority="27" operator="containsText" text="中级">
      <formula>NOT(ISERROR(SEARCH("中级",J1)))</formula>
    </cfRule>
    <cfRule type="containsText" dxfId="5" priority="28" operator="containsText" text="初级">
      <formula>NOT(ISERROR(SEARCH("初级",J1)))</formula>
    </cfRule>
    <cfRule type="containsText" dxfId="4" priority="29" operator="containsText" text="新手">
      <formula>NOT(ISERROR(SEARCH("新手",J1)))</formula>
    </cfRule>
  </conditionalFormatting>
  <conditionalFormatting sqref="J7:K7 K14:K22 J8:J13 M17:Q22 L8:L22 N7:Q12 N13:O13 M14:O16 P13:Q16 J6:L6 P6:R6 J1:J2 R4:R5 L1:R2 M3:R3 J3:K5">
    <cfRule type="containsText" dxfId="3" priority="25" operator="containsText" text=" ">
      <formula>NOT(ISERROR(SEARCH(" ",J1)))</formula>
    </cfRule>
  </conditionalFormatting>
  <conditionalFormatting sqref="B5:B12 B13:C13 D35:XFD1048576 A14:C1048576 D5:D34 S14:XFD34 S5:S13 U5:XFD13">
    <cfRule type="containsText" dxfId="2" priority="32" operator="containsText" text=" ">
      <formula>NOT(ISERROR(SEARCH(" ",A5)))</formula>
    </cfRule>
  </conditionalFormatting>
  <conditionalFormatting sqref="E10:I34 E5:E9 G5:I9">
    <cfRule type="containsText" dxfId="1" priority="30" operator="containsText" text=" ">
      <formula>NOT(ISERROR(SEARCH(" ",E5)))</formula>
    </cfRule>
  </conditionalFormatting>
  <conditionalFormatting sqref="K8:K13 M8:M13 M6:O6">
    <cfRule type="containsText" dxfId="0" priority="24" operator="containsText" text=" ">
      <formula>NOT(ISERROR(SEARCH(" ",K6)))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任务表|Mission</vt:lpstr>
      <vt:lpstr>竞技场任务表|ArenaMission</vt:lpstr>
      <vt:lpstr>话费赛目标鱼|CompetitionBillTarget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2020-10-13T03:29:44Z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