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6" windowHeight="7536" activeTab="1"/>
  </bookViews>
  <sheets>
    <sheet name="弹珠抽奖权重分配" sheetId="2" r:id="rId1"/>
    <sheet name="弹珠掉落" sheetId="3" r:id="rId2"/>
    <sheet name="Sheet2" sheetId="5" r:id="rId3"/>
  </sheets>
  <externalReferences>
    <externalReference r:id="rId4"/>
  </externalReferences>
  <definedNames>
    <definedName name="_xlnm._FilterDatabase" localSheetId="0" hidden="1">弹珠抽奖权重分配!$E$2:$K$13</definedName>
    <definedName name="_xlnm._FilterDatabase" localSheetId="1" hidden="1">弹珠掉落!$A$3:$AA$54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5" l="1"/>
  <c r="F5" i="5"/>
  <c r="R12" i="2" l="1"/>
  <c r="Q12" i="2"/>
  <c r="P12" i="2"/>
  <c r="N12" i="2"/>
  <c r="R4" i="2"/>
  <c r="Q4" i="2"/>
  <c r="N4" i="2"/>
  <c r="P4" i="2" s="1"/>
  <c r="R17" i="2"/>
  <c r="Q17" i="2"/>
  <c r="H13" i="2"/>
  <c r="H9" i="2"/>
  <c r="H3" i="2"/>
  <c r="J4" i="2"/>
  <c r="J5" i="2"/>
  <c r="J6" i="2"/>
  <c r="J7" i="2"/>
  <c r="J8" i="2"/>
  <c r="J10" i="2"/>
  <c r="J11" i="2"/>
  <c r="J12" i="2"/>
  <c r="F3" i="3" l="1"/>
  <c r="F32" i="3" s="1"/>
  <c r="F39" i="3" l="1"/>
  <c r="F31" i="3"/>
  <c r="F38" i="3"/>
  <c r="F37" i="3"/>
  <c r="F36" i="3"/>
  <c r="F46" i="3"/>
  <c r="F34" i="3"/>
  <c r="F44" i="3"/>
  <c r="F33" i="3"/>
  <c r="F35" i="3"/>
  <c r="F45" i="3"/>
  <c r="F43" i="3"/>
  <c r="H20" i="2" l="1"/>
  <c r="B4" i="2"/>
  <c r="B5" i="2"/>
  <c r="B3" i="2"/>
  <c r="N13" i="2" l="1"/>
  <c r="N9" i="2"/>
  <c r="N3" i="2"/>
  <c r="N5" i="2"/>
  <c r="N6" i="2"/>
  <c r="N7" i="2"/>
  <c r="N8" i="2"/>
  <c r="N10" i="2"/>
  <c r="N11" i="2"/>
  <c r="O18" i="2" l="1"/>
  <c r="N18" i="2"/>
  <c r="P11" i="2"/>
  <c r="P10" i="2"/>
  <c r="P8" i="2"/>
  <c r="P7" i="2"/>
  <c r="P5" i="2"/>
  <c r="H18" i="2"/>
  <c r="H17" i="2"/>
  <c r="N17" i="2" s="1"/>
  <c r="P17" i="2" s="1"/>
  <c r="R5" i="2"/>
  <c r="R6" i="2"/>
  <c r="R7" i="2"/>
  <c r="R8" i="2"/>
  <c r="R9" i="2"/>
  <c r="R10" i="2"/>
  <c r="R11" i="2"/>
  <c r="R13" i="2"/>
  <c r="R3" i="2"/>
  <c r="V3" i="3"/>
  <c r="W3" i="3"/>
  <c r="X3" i="3"/>
  <c r="Y3" i="3"/>
  <c r="U3" i="3"/>
  <c r="Q3" i="3"/>
  <c r="R3" i="3"/>
  <c r="S3" i="3"/>
  <c r="T3" i="3"/>
  <c r="P3" i="3"/>
  <c r="G3" i="3"/>
  <c r="H3" i="3"/>
  <c r="I3" i="3"/>
  <c r="J3" i="3"/>
  <c r="K3" i="3"/>
  <c r="L3" i="3"/>
  <c r="M3" i="3"/>
  <c r="N3" i="3"/>
  <c r="O3" i="3"/>
  <c r="O37" i="3" l="1"/>
  <c r="O45" i="3"/>
  <c r="O34" i="3"/>
  <c r="O43" i="3"/>
  <c r="O39" i="3"/>
  <c r="O31" i="3"/>
  <c r="O32" i="3"/>
  <c r="O36" i="3"/>
  <c r="O44" i="3"/>
  <c r="O33" i="3"/>
  <c r="O38" i="3"/>
  <c r="O35" i="3"/>
  <c r="O46" i="3"/>
  <c r="P45" i="3"/>
  <c r="P34" i="3"/>
  <c r="P39" i="3"/>
  <c r="P31" i="3"/>
  <c r="P36" i="3"/>
  <c r="P32" i="3"/>
  <c r="P37" i="3"/>
  <c r="P44" i="3"/>
  <c r="P33" i="3"/>
  <c r="P38" i="3"/>
  <c r="P46" i="3"/>
  <c r="P35" i="3"/>
  <c r="P43" i="3"/>
  <c r="X45" i="3"/>
  <c r="X34" i="3"/>
  <c r="X39" i="3"/>
  <c r="X31" i="3"/>
  <c r="X32" i="3"/>
  <c r="X37" i="3"/>
  <c r="X36" i="3"/>
  <c r="X44" i="3"/>
  <c r="X33" i="3"/>
  <c r="X38" i="3"/>
  <c r="X46" i="3"/>
  <c r="X35" i="3"/>
  <c r="X43" i="3"/>
  <c r="N43" i="3"/>
  <c r="N32" i="3"/>
  <c r="N37" i="3"/>
  <c r="N46" i="3"/>
  <c r="N45" i="3"/>
  <c r="N34" i="3"/>
  <c r="N39" i="3"/>
  <c r="N31" i="3"/>
  <c r="N35" i="3"/>
  <c r="N36" i="3"/>
  <c r="N44" i="3"/>
  <c r="N33" i="3"/>
  <c r="N38" i="3"/>
  <c r="M46" i="3"/>
  <c r="M35" i="3"/>
  <c r="M43" i="3"/>
  <c r="M32" i="3"/>
  <c r="M37" i="3"/>
  <c r="M45" i="3"/>
  <c r="M34" i="3"/>
  <c r="M38" i="3"/>
  <c r="M39" i="3"/>
  <c r="M31" i="3"/>
  <c r="M36" i="3"/>
  <c r="M33" i="3"/>
  <c r="M44" i="3"/>
  <c r="S44" i="3"/>
  <c r="S33" i="3"/>
  <c r="S38" i="3"/>
  <c r="S46" i="3"/>
  <c r="S35" i="3"/>
  <c r="S43" i="3"/>
  <c r="S32" i="3"/>
  <c r="S31" i="3"/>
  <c r="S37" i="3"/>
  <c r="S45" i="3"/>
  <c r="S34" i="3"/>
  <c r="S39" i="3"/>
  <c r="S36" i="3"/>
  <c r="R36" i="3"/>
  <c r="R44" i="3"/>
  <c r="R33" i="3"/>
  <c r="R38" i="3"/>
  <c r="R46" i="3"/>
  <c r="R35" i="3"/>
  <c r="R43" i="3"/>
  <c r="R32" i="3"/>
  <c r="R34" i="3"/>
  <c r="R39" i="3"/>
  <c r="R31" i="3"/>
  <c r="R37" i="3"/>
  <c r="R45" i="3"/>
  <c r="Y39" i="3"/>
  <c r="Y31" i="3"/>
  <c r="Y36" i="3"/>
  <c r="Y37" i="3"/>
  <c r="Y44" i="3"/>
  <c r="Y33" i="3"/>
  <c r="Y34" i="3"/>
  <c r="Y38" i="3"/>
  <c r="Y46" i="3"/>
  <c r="Y35" i="3"/>
  <c r="Y45" i="3"/>
  <c r="Y43" i="3"/>
  <c r="Y32" i="3"/>
  <c r="V43" i="3"/>
  <c r="V32" i="3"/>
  <c r="V35" i="3"/>
  <c r="V37" i="3"/>
  <c r="V45" i="3"/>
  <c r="V34" i="3"/>
  <c r="V39" i="3"/>
  <c r="V31" i="3"/>
  <c r="V36" i="3"/>
  <c r="V44" i="3"/>
  <c r="V33" i="3"/>
  <c r="V46" i="3"/>
  <c r="V38" i="3"/>
  <c r="H45" i="3"/>
  <c r="H34" i="3"/>
  <c r="H39" i="3"/>
  <c r="H31" i="3"/>
  <c r="H36" i="3"/>
  <c r="H44" i="3"/>
  <c r="H33" i="3"/>
  <c r="H38" i="3"/>
  <c r="H32" i="3"/>
  <c r="H37" i="3"/>
  <c r="H46" i="3"/>
  <c r="H35" i="3"/>
  <c r="H43" i="3"/>
  <c r="G37" i="3"/>
  <c r="G45" i="3"/>
  <c r="G34" i="3"/>
  <c r="G35" i="3"/>
  <c r="G32" i="3"/>
  <c r="G39" i="3"/>
  <c r="G31" i="3"/>
  <c r="G43" i="3"/>
  <c r="G36" i="3"/>
  <c r="G44" i="3"/>
  <c r="G33" i="3"/>
  <c r="G38" i="3"/>
  <c r="G46" i="3"/>
  <c r="W37" i="3"/>
  <c r="W45" i="3"/>
  <c r="W34" i="3"/>
  <c r="W39" i="3"/>
  <c r="W31" i="3"/>
  <c r="W36" i="3"/>
  <c r="W43" i="3"/>
  <c r="W32" i="3"/>
  <c r="W44" i="3"/>
  <c r="W33" i="3"/>
  <c r="W38" i="3"/>
  <c r="W46" i="3"/>
  <c r="W35" i="3"/>
  <c r="T38" i="3"/>
  <c r="T46" i="3"/>
  <c r="T35" i="3"/>
  <c r="T43" i="3"/>
  <c r="T32" i="3"/>
  <c r="T36" i="3"/>
  <c r="T37" i="3"/>
  <c r="T31" i="3"/>
  <c r="T45" i="3"/>
  <c r="T34" i="3"/>
  <c r="T39" i="3"/>
  <c r="T44" i="3"/>
  <c r="T33" i="3"/>
  <c r="L38" i="3"/>
  <c r="L44" i="3"/>
  <c r="L46" i="3"/>
  <c r="L35" i="3"/>
  <c r="L43" i="3"/>
  <c r="L32" i="3"/>
  <c r="L37" i="3"/>
  <c r="L36" i="3"/>
  <c r="L45" i="3"/>
  <c r="L34" i="3"/>
  <c r="L39" i="3"/>
  <c r="L31" i="3"/>
  <c r="L33" i="3"/>
  <c r="K44" i="3"/>
  <c r="K33" i="3"/>
  <c r="K31" i="3"/>
  <c r="K38" i="3"/>
  <c r="K46" i="3"/>
  <c r="K35" i="3"/>
  <c r="K43" i="3"/>
  <c r="K32" i="3"/>
  <c r="K37" i="3"/>
  <c r="K45" i="3"/>
  <c r="K34" i="3"/>
  <c r="K36" i="3"/>
  <c r="K39" i="3"/>
  <c r="J36" i="3"/>
  <c r="J31" i="3"/>
  <c r="J44" i="3"/>
  <c r="J33" i="3"/>
  <c r="J38" i="3"/>
  <c r="J46" i="3"/>
  <c r="J35" i="3"/>
  <c r="J34" i="3"/>
  <c r="J43" i="3"/>
  <c r="J32" i="3"/>
  <c r="J37" i="3"/>
  <c r="J39" i="3"/>
  <c r="J45" i="3"/>
  <c r="Q39" i="3"/>
  <c r="Q31" i="3"/>
  <c r="Q36" i="3"/>
  <c r="Q34" i="3"/>
  <c r="Q44" i="3"/>
  <c r="Q33" i="3"/>
  <c r="Q45" i="3"/>
  <c r="Q38" i="3"/>
  <c r="Q46" i="3"/>
  <c r="Q35" i="3"/>
  <c r="Q43" i="3"/>
  <c r="Q32" i="3"/>
  <c r="Q37" i="3"/>
  <c r="I39" i="3"/>
  <c r="I31" i="3"/>
  <c r="I36" i="3"/>
  <c r="I44" i="3"/>
  <c r="I33" i="3"/>
  <c r="I38" i="3"/>
  <c r="I45" i="3"/>
  <c r="I46" i="3"/>
  <c r="I35" i="3"/>
  <c r="I32" i="3"/>
  <c r="I37" i="3"/>
  <c r="I34" i="3"/>
  <c r="I43" i="3"/>
  <c r="U46" i="3"/>
  <c r="U35" i="3"/>
  <c r="U43" i="3"/>
  <c r="U32" i="3"/>
  <c r="U37" i="3"/>
  <c r="U45" i="3"/>
  <c r="U34" i="3"/>
  <c r="U39" i="3"/>
  <c r="U31" i="3"/>
  <c r="U36" i="3"/>
  <c r="U44" i="3"/>
  <c r="U33" i="3"/>
  <c r="U38" i="3"/>
  <c r="P6" i="2"/>
  <c r="P13" i="2"/>
  <c r="P9" i="2"/>
  <c r="Q9" i="2"/>
  <c r="Q13" i="2"/>
  <c r="Q5" i="2"/>
  <c r="Q10" i="2"/>
  <c r="Q11" i="2"/>
  <c r="Q3" i="2"/>
  <c r="Q7" i="2"/>
  <c r="Q8" i="2"/>
  <c r="Q6" i="2"/>
  <c r="P3" i="2"/>
  <c r="Z13" i="2"/>
  <c r="Z12" i="2"/>
  <c r="Z11" i="2"/>
  <c r="Z10" i="2"/>
  <c r="Z9" i="2"/>
  <c r="Z8" i="2"/>
  <c r="Z7" i="2"/>
  <c r="Z6" i="2"/>
  <c r="Z5" i="2"/>
  <c r="Z4" i="2"/>
  <c r="Z3" i="2"/>
  <c r="V13" i="2"/>
  <c r="V12" i="2"/>
  <c r="V11" i="2"/>
  <c r="V10" i="2"/>
  <c r="V9" i="2"/>
  <c r="V8" i="2"/>
  <c r="V7" i="2"/>
  <c r="V6" i="2"/>
  <c r="V5" i="2"/>
  <c r="V4" i="2"/>
  <c r="V3" i="2"/>
  <c r="O14" i="2" l="1"/>
  <c r="O15" i="2" s="1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0" i="3"/>
  <c r="F41" i="3"/>
  <c r="F42" i="3"/>
  <c r="F47" i="3"/>
  <c r="F48" i="3"/>
  <c r="F49" i="3"/>
  <c r="F50" i="3"/>
  <c r="F51" i="3"/>
  <c r="F52" i="3"/>
  <c r="F53" i="3"/>
  <c r="F54" i="3"/>
  <c r="F4" i="3"/>
  <c r="Y13" i="2" l="1"/>
  <c r="Y12" i="2"/>
  <c r="Y11" i="2"/>
  <c r="Y10" i="2"/>
  <c r="Y9" i="2"/>
  <c r="Y8" i="2"/>
  <c r="Y7" i="2"/>
  <c r="Y6" i="2"/>
  <c r="Y5" i="2"/>
  <c r="Y4" i="2"/>
  <c r="Y3" i="2"/>
  <c r="U13" i="2"/>
  <c r="U12" i="2"/>
  <c r="U11" i="2"/>
  <c r="U10" i="2"/>
  <c r="U9" i="2"/>
  <c r="U8" i="2"/>
  <c r="U7" i="2"/>
  <c r="U6" i="2"/>
  <c r="U5" i="2"/>
  <c r="U4" i="2"/>
  <c r="U3" i="2"/>
  <c r="AB3" i="2"/>
  <c r="AB15" i="2" s="1"/>
  <c r="AE15" i="2" s="1"/>
  <c r="AB4" i="2"/>
  <c r="AB16" i="2" s="1"/>
  <c r="AE16" i="2" s="1"/>
  <c r="AB5" i="2"/>
  <c r="AB17" i="2" s="1"/>
  <c r="AE17" i="2" s="1"/>
  <c r="AB6" i="2"/>
  <c r="AB18" i="2" s="1"/>
  <c r="AE18" i="2" s="1"/>
  <c r="AB7" i="2"/>
  <c r="AB19" i="2" s="1"/>
  <c r="AE19" i="2" s="1"/>
  <c r="AB8" i="2"/>
  <c r="AB20" i="2" s="1"/>
  <c r="AE20" i="2" s="1"/>
  <c r="AB9" i="2"/>
  <c r="AB21" i="2" s="1"/>
  <c r="AE21" i="2" s="1"/>
  <c r="AB10" i="2"/>
  <c r="AB22" i="2" s="1"/>
  <c r="AE22" i="2" s="1"/>
  <c r="AB11" i="2"/>
  <c r="AB23" i="2" s="1"/>
  <c r="AE23" i="2" s="1"/>
  <c r="AB12" i="2"/>
  <c r="AB24" i="2" s="1"/>
  <c r="AE24" i="2" s="1"/>
  <c r="AB13" i="2"/>
  <c r="AB25" i="2" s="1"/>
  <c r="AE25" i="2" s="1"/>
  <c r="AD3" i="2"/>
  <c r="AD15" i="2" s="1"/>
  <c r="AG15" i="2" s="1"/>
  <c r="AD4" i="2"/>
  <c r="AD16" i="2" s="1"/>
  <c r="AG16" i="2" s="1"/>
  <c r="AD5" i="2"/>
  <c r="AD17" i="2" s="1"/>
  <c r="AG17" i="2" s="1"/>
  <c r="AD6" i="2"/>
  <c r="AD18" i="2" s="1"/>
  <c r="AG18" i="2" s="1"/>
  <c r="AD7" i="2"/>
  <c r="AD19" i="2" s="1"/>
  <c r="AG19" i="2" s="1"/>
  <c r="AD8" i="2"/>
  <c r="AD20" i="2" s="1"/>
  <c r="AG20" i="2" s="1"/>
  <c r="AD9" i="2"/>
  <c r="AD21" i="2" s="1"/>
  <c r="AG21" i="2" s="1"/>
  <c r="AD10" i="2"/>
  <c r="AD22" i="2" s="1"/>
  <c r="AG22" i="2" s="1"/>
  <c r="AD11" i="2"/>
  <c r="AD23" i="2" s="1"/>
  <c r="AG23" i="2" s="1"/>
  <c r="AD12" i="2"/>
  <c r="AD24" i="2" s="1"/>
  <c r="AG24" i="2" s="1"/>
  <c r="AD13" i="2"/>
  <c r="AD25" i="2" s="1"/>
  <c r="AG25" i="2" s="1"/>
  <c r="AC4" i="2"/>
  <c r="AC16" i="2" s="1"/>
  <c r="AF16" i="2" s="1"/>
  <c r="AC5" i="2"/>
  <c r="AC17" i="2" s="1"/>
  <c r="AF17" i="2" s="1"/>
  <c r="AC6" i="2"/>
  <c r="AC18" i="2" s="1"/>
  <c r="AF18" i="2" s="1"/>
  <c r="AC7" i="2"/>
  <c r="AC19" i="2" s="1"/>
  <c r="AF19" i="2" s="1"/>
  <c r="AC8" i="2"/>
  <c r="AC20" i="2" s="1"/>
  <c r="AF20" i="2" s="1"/>
  <c r="AC9" i="2"/>
  <c r="AC21" i="2" s="1"/>
  <c r="AF21" i="2" s="1"/>
  <c r="AC10" i="2"/>
  <c r="AC22" i="2" s="1"/>
  <c r="AF22" i="2" s="1"/>
  <c r="AC11" i="2"/>
  <c r="AC23" i="2" s="1"/>
  <c r="AF23" i="2" s="1"/>
  <c r="AC12" i="2"/>
  <c r="AC24" i="2" s="1"/>
  <c r="AF24" i="2" s="1"/>
  <c r="AC13" i="2"/>
  <c r="AC25" i="2" s="1"/>
  <c r="AF25" i="2" s="1"/>
  <c r="AC3" i="2"/>
  <c r="AC15" i="2" s="1"/>
  <c r="AF15" i="2" s="1"/>
  <c r="AC27" i="2" l="1"/>
  <c r="AC37" i="2" s="1"/>
  <c r="AC51" i="2" s="1"/>
  <c r="T14" i="2"/>
  <c r="T15" i="2" s="1"/>
  <c r="X14" i="2"/>
  <c r="X15" i="2" s="1"/>
  <c r="AB39" i="2"/>
  <c r="AB53" i="2" s="1"/>
  <c r="AD27" i="2"/>
  <c r="AD29" i="2" s="1"/>
  <c r="AD43" i="2" s="1"/>
  <c r="AC33" i="2" l="1"/>
  <c r="AC47" i="2" s="1"/>
  <c r="AC31" i="2"/>
  <c r="AC45" i="2" s="1"/>
  <c r="AC30" i="2"/>
  <c r="AC44" i="2" s="1"/>
  <c r="AC36" i="2"/>
  <c r="AC50" i="2" s="1"/>
  <c r="AC39" i="2"/>
  <c r="AC53" i="2" s="1"/>
  <c r="AC35" i="2"/>
  <c r="AC49" i="2" s="1"/>
  <c r="AC29" i="2"/>
  <c r="AC43" i="2" s="1"/>
  <c r="AC32" i="2"/>
  <c r="AC46" i="2" s="1"/>
  <c r="AC34" i="2"/>
  <c r="AC48" i="2" s="1"/>
  <c r="AC38" i="2"/>
  <c r="AC52" i="2" s="1"/>
  <c r="AB38" i="2"/>
  <c r="AB52" i="2" s="1"/>
  <c r="AB31" i="2"/>
  <c r="AB45" i="2" s="1"/>
  <c r="AB34" i="2"/>
  <c r="AB48" i="2" s="1"/>
  <c r="AB29" i="2"/>
  <c r="AB43" i="2" s="1"/>
  <c r="AB33" i="2"/>
  <c r="AB47" i="2" s="1"/>
  <c r="AB35" i="2"/>
  <c r="AB49" i="2" s="1"/>
  <c r="AB30" i="2"/>
  <c r="AB44" i="2" s="1"/>
  <c r="AB32" i="2"/>
  <c r="AB46" i="2" s="1"/>
  <c r="AB37" i="2"/>
  <c r="AB51" i="2" s="1"/>
  <c r="AB36" i="2"/>
  <c r="AB50" i="2" s="1"/>
  <c r="AD36" i="2"/>
  <c r="AD50" i="2" s="1"/>
  <c r="AD31" i="2"/>
  <c r="AD45" i="2" s="1"/>
  <c r="AD39" i="2"/>
  <c r="AD53" i="2" s="1"/>
  <c r="AD34" i="2"/>
  <c r="AD48" i="2" s="1"/>
  <c r="AD35" i="2"/>
  <c r="AD49" i="2" s="1"/>
  <c r="AD32" i="2"/>
  <c r="AD46" i="2" s="1"/>
  <c r="AD30" i="2"/>
  <c r="AD37" i="2"/>
  <c r="AD51" i="2" s="1"/>
  <c r="AD33" i="2"/>
  <c r="AD47" i="2" s="1"/>
  <c r="AD38" i="2"/>
  <c r="AD52" i="2" s="1"/>
  <c r="AC55" i="2" l="1"/>
  <c r="AC41" i="2"/>
  <c r="AB55" i="2"/>
  <c r="AB41" i="2"/>
  <c r="AD41" i="2"/>
  <c r="AD44" i="2"/>
  <c r="AD55" i="2" s="1"/>
  <c r="I18" i="2" l="1"/>
  <c r="C3" i="2"/>
  <c r="C5" i="2"/>
  <c r="B8" i="2" l="1"/>
  <c r="I9" i="2" l="1"/>
  <c r="I13" i="2"/>
  <c r="J13" i="2" s="1"/>
  <c r="I3" i="2"/>
  <c r="J3" i="2" s="1"/>
  <c r="K10" i="2" l="1"/>
  <c r="K8" i="2"/>
  <c r="K13" i="2"/>
  <c r="K7" i="2"/>
  <c r="I17" i="2"/>
  <c r="K9" i="2"/>
  <c r="J9" i="2"/>
  <c r="I14" i="2" s="1"/>
  <c r="I15" i="2" s="1"/>
  <c r="K4" i="2"/>
  <c r="K11" i="2"/>
  <c r="K5" i="2"/>
  <c r="K6" i="2"/>
  <c r="K12" i="2"/>
  <c r="K3" i="2"/>
</calcChain>
</file>

<file path=xl/comments1.xml><?xml version="1.0" encoding="utf-8"?>
<comments xmlns="http://schemas.openxmlformats.org/spreadsheetml/2006/main">
  <authors>
    <author>User</author>
    <author>jianlong wo</author>
  </authors>
  <commentList>
    <comment ref="A1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B2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从【黄金鱼分值设计】score不能为float类型</t>
        </r>
      </text>
    </comment>
    <comment ref="A40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图鉴占位配置，book_Num填写就表示需要展示，哪怕为空</t>
        </r>
      </text>
    </comment>
    <comment ref="A48" authorId="1" shapeId="0">
      <text>
        <r>
          <rPr>
            <sz val="9"/>
            <rFont val="宋体"/>
            <family val="3"/>
            <charset val="134"/>
          </rPr>
          <t xml:space="preserve">
彩金boss
不掉抽奖券、小游戏卡牌、福卡、免费开火增加时间、无充值池子必中</t>
        </r>
      </text>
    </comment>
    <comment ref="B49" authorId="1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分值没啥意义，实际根据存储总金币计算值</t>
        </r>
      </text>
    </comment>
    <comment ref="B5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卡牌鱼价值和不掉卡牌鱼的分值是一样的</t>
        </r>
      </text>
    </comment>
  </commentList>
</comments>
</file>

<file path=xl/sharedStrings.xml><?xml version="1.0" encoding="utf-8"?>
<sst xmlns="http://schemas.openxmlformats.org/spreadsheetml/2006/main" count="169" uniqueCount="119">
  <si>
    <t>七彩</t>
  </si>
  <si>
    <t>金弹珠</t>
  </si>
  <si>
    <t>玻璃</t>
  </si>
  <si>
    <t>权重</t>
    <phoneticPr fontId="3" type="noConversion"/>
  </si>
  <si>
    <t>xiaohuangyu</t>
  </si>
  <si>
    <t>hudieyu</t>
  </si>
  <si>
    <t>fangyu</t>
  </si>
  <si>
    <t>qingyi</t>
  </si>
  <si>
    <t>yinggehong</t>
  </si>
  <si>
    <t>heibaimo</t>
  </si>
  <si>
    <t>huangbaoshi</t>
  </si>
  <si>
    <t>muguayu</t>
  </si>
  <si>
    <t>baifanyu1</t>
  </si>
  <si>
    <t>fengweiyu</t>
  </si>
  <si>
    <t>bimuyu</t>
  </si>
  <si>
    <t>lvqiyu</t>
  </si>
  <si>
    <t>hetun</t>
  </si>
  <si>
    <t>zhangyu</t>
  </si>
  <si>
    <t>xingbanyu</t>
  </si>
  <si>
    <t>landiaodiao</t>
  </si>
  <si>
    <t>paodanyu</t>
  </si>
  <si>
    <t>shiziyu</t>
  </si>
  <si>
    <t>damaha</t>
  </si>
  <si>
    <t>huashuimu</t>
  </si>
  <si>
    <t>bianfuyu</t>
  </si>
  <si>
    <t>lanhujing</t>
  </si>
  <si>
    <t>baifanyu2</t>
  </si>
  <si>
    <t>jialuolou</t>
  </si>
  <si>
    <t>lansha</t>
  </si>
  <si>
    <t>qiyu</t>
  </si>
  <si>
    <t>shayu</t>
  </si>
  <si>
    <t>jinsanjiao</t>
  </si>
  <si>
    <t>jinwuzei</t>
  </si>
  <si>
    <t>huangjindie</t>
  </si>
  <si>
    <t>jinlongxia</t>
  </si>
  <si>
    <t>yaoyu</t>
  </si>
  <si>
    <t>bixi</t>
  </si>
  <si>
    <t>hujing</t>
  </si>
  <si>
    <t>chuitousha</t>
  </si>
  <si>
    <t>jingsha</t>
  </si>
  <si>
    <t>xiejiangjun</t>
  </si>
  <si>
    <t>kedaya</t>
  </si>
  <si>
    <t>haijingling</t>
  </si>
  <si>
    <t>aisha</t>
  </si>
  <si>
    <t>caishen</t>
  </si>
  <si>
    <t>longjing</t>
  </si>
  <si>
    <t>jinchan</t>
  </si>
  <si>
    <t>leishenchui</t>
  </si>
  <si>
    <t>haidan</t>
  </si>
  <si>
    <t>jubaopen</t>
  </si>
  <si>
    <t>piaoliuping</t>
  </si>
  <si>
    <t>baobaohetun</t>
  </si>
  <si>
    <t>longzhou</t>
  </si>
  <si>
    <t>per</t>
    <phoneticPr fontId="3" type="noConversion"/>
  </si>
  <si>
    <t>per2</t>
    <phoneticPr fontId="3" type="noConversion"/>
  </si>
  <si>
    <t>per3</t>
    <phoneticPr fontId="3" type="noConversion"/>
  </si>
  <si>
    <t>所有黄金鱼+可达鸭、海精灵、爱莎、财神掉落弹珠</t>
    <phoneticPr fontId="3" type="noConversion"/>
  </si>
  <si>
    <t>权重系数</t>
    <phoneticPr fontId="3" type="noConversion"/>
  </si>
  <si>
    <t>奖励系数</t>
    <phoneticPr fontId="3" type="noConversion"/>
  </si>
  <si>
    <t>奖励比例</t>
    <phoneticPr fontId="3" type="noConversion"/>
  </si>
  <si>
    <t>权重比例</t>
    <phoneticPr fontId="3" type="noConversion"/>
  </si>
  <si>
    <t>m</t>
    <phoneticPr fontId="3" type="noConversion"/>
  </si>
  <si>
    <t>n</t>
    <phoneticPr fontId="3" type="noConversion"/>
  </si>
  <si>
    <t>返奖期望</t>
    <phoneticPr fontId="3" type="noConversion"/>
  </si>
  <si>
    <t>bigwinper</t>
  </si>
  <si>
    <t>小奖金额期望</t>
  </si>
  <si>
    <t>大奖倍数</t>
  </si>
  <si>
    <t>中奖倍数</t>
  </si>
  <si>
    <t>midwinMultiple</t>
  </si>
  <si>
    <t>smallwinExpect</t>
  </si>
  <si>
    <t>smallwinShow</t>
  </si>
  <si>
    <t>玻璃</t>
    <phoneticPr fontId="3" type="noConversion"/>
  </si>
  <si>
    <t>鱼</t>
    <phoneticPr fontId="3" type="noConversion"/>
  </si>
  <si>
    <t>score</t>
    <phoneticPr fontId="3" type="noConversion"/>
  </si>
  <si>
    <t>鱼分数</t>
    <phoneticPr fontId="3" type="noConversion"/>
  </si>
  <si>
    <t>name</t>
    <phoneticPr fontId="3" type="noConversion"/>
  </si>
  <si>
    <t>弹珠1p值</t>
    <phoneticPr fontId="3" type="noConversion"/>
  </si>
  <si>
    <t>弹珠2p值</t>
    <phoneticPr fontId="3" type="noConversion"/>
  </si>
  <si>
    <t>弹珠3p值</t>
    <phoneticPr fontId="3" type="noConversion"/>
  </si>
  <si>
    <t>金弹珠</t>
    <phoneticPr fontId="3" type="noConversion"/>
  </si>
  <si>
    <t>七彩</t>
    <phoneticPr fontId="3" type="noConversion"/>
  </si>
  <si>
    <t>七彩</t>
    <phoneticPr fontId="3" type="noConversion"/>
  </si>
  <si>
    <t>奖励</t>
    <phoneticPr fontId="3" type="noConversion"/>
  </si>
  <si>
    <t>奖励</t>
    <phoneticPr fontId="3" type="noConversion"/>
  </si>
  <si>
    <t>CS</t>
    <phoneticPr fontId="15" type="noConversion"/>
  </si>
  <si>
    <t>cs</t>
    <phoneticPr fontId="15" type="noConversion"/>
  </si>
  <si>
    <t>s</t>
    <phoneticPr fontId="15" type="noConversion"/>
  </si>
  <si>
    <t>int</t>
    <phoneticPr fontId="15" type="noConversion"/>
  </si>
  <si>
    <t>float</t>
    <phoneticPr fontId="15" type="noConversion"/>
  </si>
  <si>
    <t>int</t>
  </si>
  <si>
    <t>string</t>
    <phoneticPr fontId="15" type="noConversion"/>
  </si>
  <si>
    <t>id</t>
    <phoneticPr fontId="15" type="noConversion"/>
  </si>
  <si>
    <t>rewardEXpect</t>
    <phoneticPr fontId="15" type="noConversion"/>
  </si>
  <si>
    <t>smallwinAdd</t>
  </si>
  <si>
    <t>AaddChangeTime</t>
  </si>
  <si>
    <t>AaddChangeNum</t>
  </si>
  <si>
    <t>AaddChangeMax</t>
  </si>
  <si>
    <t>AaddChangeTime1</t>
  </si>
  <si>
    <t>AaddChangeNum1</t>
  </si>
  <si>
    <t>AaddChangeMin</t>
  </si>
  <si>
    <t>AaddChangeTime2</t>
  </si>
  <si>
    <t>AaddChangeNum2</t>
  </si>
  <si>
    <t>jackpotTrackXZtime</t>
  </si>
  <si>
    <t>jackpotTrackXZRange</t>
  </si>
  <si>
    <t>返奖期望</t>
    <phoneticPr fontId="15" type="noConversion"/>
  </si>
  <si>
    <t>小奖金额初始值</t>
    <phoneticPr fontId="15" type="noConversion"/>
  </si>
  <si>
    <t>小奖每秒累加值</t>
  </si>
  <si>
    <t>随机间隔（秒）</t>
  </si>
  <si>
    <t>随机增加值</t>
  </si>
  <si>
    <t>小奖超过这个值，走后面的随机时间和范围</t>
  </si>
  <si>
    <t>每10s随机1次</t>
    <phoneticPr fontId="15" type="noConversion"/>
  </si>
  <si>
    <t>随机范围</t>
    <phoneticPr fontId="15" type="noConversion"/>
  </si>
  <si>
    <t>小奖低于这个值，走后面的随机时间和范围</t>
  </si>
  <si>
    <t>奖金池修正时间间隔，秒</t>
  </si>
  <si>
    <t>1200秒后强制的修正范围</t>
  </si>
  <si>
    <t>[[25,-18900,0],[25,-28900,15120],[20,-67800,36820],[10,-56710,66446],[20,0,0]]</t>
    <phoneticPr fontId="15" type="noConversion"/>
  </si>
  <si>
    <t>[[70,-47259,2835],[30,0,0]]</t>
  </si>
  <si>
    <t>[[70,-2835,47259],[30,0,0]]</t>
  </si>
  <si>
    <t>冰海精灵免费开火时不掉落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</si>
</sst>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00%"/>
  </numFmts>
  <fonts count="16" x14ac:knownFonts="1">
    <font>
      <sz val="11"/>
      <color theme="1"/>
      <name val="等线"/>
      <family val="2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8"/>
      <color rgb="FF7030A0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rgb="FF3F3F76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3" tint="0.79967650379955446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10" borderId="6" applyNumberFormat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7" fillId="0" borderId="0" xfId="0" applyFont="1" applyFill="1" applyAlignment="1"/>
    <xf numFmtId="0" fontId="4" fillId="0" borderId="0" xfId="0" applyFont="1" applyFill="1" applyAlignment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176" fontId="4" fillId="0" borderId="0" xfId="1" applyNumberFormat="1" applyFont="1" applyFill="1" applyAlignment="1">
      <alignment horizontal="left"/>
    </xf>
    <xf numFmtId="9" fontId="4" fillId="0" borderId="0" xfId="1" applyNumberFormat="1" applyFont="1" applyFill="1" applyAlignment="1">
      <alignment horizontal="left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9" fontId="5" fillId="7" borderId="3" xfId="0" applyNumberFormat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177" fontId="0" fillId="0" borderId="0" xfId="1" applyNumberFormat="1" applyFont="1" applyAlignment="1">
      <alignment horizontal="left" vertical="center"/>
    </xf>
    <xf numFmtId="10" fontId="0" fillId="0" borderId="0" xfId="1" applyNumberFormat="1" applyFont="1">
      <alignment vertical="center"/>
    </xf>
    <xf numFmtId="0" fontId="0" fillId="0" borderId="0" xfId="0" applyAlignment="1">
      <alignment horizontal="right" vertical="center"/>
    </xf>
    <xf numFmtId="177" fontId="0" fillId="0" borderId="0" xfId="0" applyNumberFormat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1" fillId="7" borderId="3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vertical="center" wrapText="1"/>
    </xf>
    <xf numFmtId="0" fontId="5" fillId="9" borderId="3" xfId="0" applyNumberFormat="1" applyFont="1" applyFill="1" applyBorder="1" applyAlignment="1">
      <alignment horizontal="left" vertical="center" wrapText="1"/>
    </xf>
    <xf numFmtId="0" fontId="13" fillId="10" borderId="6" xfId="2">
      <alignment vertical="center"/>
    </xf>
    <xf numFmtId="0" fontId="0" fillId="0" borderId="0" xfId="0" applyBorder="1" applyAlignment="1">
      <alignment horizontal="left" vertical="center"/>
    </xf>
    <xf numFmtId="0" fontId="14" fillId="11" borderId="3" xfId="0" applyFont="1" applyFill="1" applyBorder="1" applyAlignment="1">
      <alignment horizontal="left"/>
    </xf>
    <xf numFmtId="0" fontId="12" fillId="8" borderId="4" xfId="0" applyFont="1" applyFill="1" applyBorder="1" applyAlignment="1">
      <alignment vertical="center"/>
    </xf>
    <xf numFmtId="0" fontId="12" fillId="8" borderId="5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3">
    <cellStyle name="百分比" xfId="1" builtinId="5"/>
    <cellStyle name="常规" xfId="0" builtinId="0"/>
    <cellStyle name="输入" xfId="2" builtinId="20"/>
  </cellStyles>
  <dxfs count="11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sh\tech\json_fish_8980\DataTable\&#27963;&#21160;Activ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庆7天乐|GuoqingActivity"/>
      <sheetName val="砸金蛋|SmashEgg"/>
      <sheetName val="金蛋任务|EggTask"/>
      <sheetName val="新手明日礼|TomorrowGift"/>
      <sheetName val="幸运抽抽乐|LuckyGold"/>
      <sheetName val="弹珠碰碰碰|MarblesCrash"/>
      <sheetName val="奖池|MarblesJackpot"/>
      <sheetName val="弹珠显示|MarblesPrice"/>
      <sheetName val="你游戏我买单|CashBack"/>
      <sheetName val="勇者斗恶龙|DragonDrop"/>
      <sheetName val="猴王碎片|MonkeyPaoSP"/>
      <sheetName val="翻牌活动|FlopActivity"/>
      <sheetName val="翻牌机制|FlopRule"/>
      <sheetName val="翻牌牌型|FlopType"/>
      <sheetName val="GM配置活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workbookViewId="0">
      <selection activeCell="L34" sqref="K34:L35"/>
    </sheetView>
  </sheetViews>
  <sheetFormatPr defaultRowHeight="13.8" x14ac:dyDescent="0.25"/>
  <cols>
    <col min="2" max="2" width="9" customWidth="1"/>
    <col min="3" max="3" width="16.44140625" hidden="1" customWidth="1"/>
    <col min="4" max="4" width="9.109375" customWidth="1"/>
    <col min="5" max="7" width="4.88671875" style="1" customWidth="1"/>
    <col min="8" max="8" width="11.88671875" style="1" customWidth="1"/>
    <col min="9" max="9" width="8.33203125" style="1" customWidth="1"/>
    <col min="10" max="10" width="20.5546875" style="1" hidden="1" customWidth="1"/>
    <col min="11" max="11" width="8.6640625" style="1" customWidth="1"/>
    <col min="12" max="12" width="13.21875" style="1" customWidth="1"/>
    <col min="13" max="13" width="8.6640625" style="1" customWidth="1"/>
    <col min="14" max="14" width="11.88671875" style="1" hidden="1" customWidth="1"/>
    <col min="15" max="15" width="8.33203125" style="1" hidden="1" customWidth="1"/>
    <col min="16" max="16" width="14" style="1" hidden="1" customWidth="1"/>
    <col min="17" max="18" width="8.6640625" style="1" hidden="1" customWidth="1"/>
    <col min="19" max="20" width="8.33203125" style="1" customWidth="1"/>
    <col min="21" max="21" width="14.77734375" style="1" hidden="1" customWidth="1"/>
    <col min="22" max="22" width="8.6640625" style="1" customWidth="1"/>
    <col min="23" max="24" width="8.33203125" style="1" customWidth="1"/>
    <col min="25" max="25" width="10.33203125" style="1" hidden="1" customWidth="1"/>
    <col min="26" max="27" width="10.33203125" style="1" customWidth="1"/>
  </cols>
  <sheetData>
    <row r="1" spans="1:33" ht="14.4" x14ac:dyDescent="0.25">
      <c r="E1" s="13"/>
      <c r="F1" s="13"/>
      <c r="G1" s="13" t="s">
        <v>83</v>
      </c>
      <c r="H1" s="13" t="s">
        <v>81</v>
      </c>
      <c r="I1" s="13" t="s">
        <v>3</v>
      </c>
      <c r="J1" s="13"/>
      <c r="N1" s="13" t="s">
        <v>0</v>
      </c>
      <c r="O1" s="13" t="s">
        <v>3</v>
      </c>
      <c r="P1" s="13"/>
      <c r="S1" s="13" t="s">
        <v>1</v>
      </c>
      <c r="T1" s="13" t="s">
        <v>3</v>
      </c>
      <c r="U1" s="13"/>
      <c r="W1" s="13" t="s">
        <v>2</v>
      </c>
      <c r="X1" s="13" t="s">
        <v>3</v>
      </c>
      <c r="Y1" s="12"/>
      <c r="Z1" s="26"/>
      <c r="AA1" s="26"/>
    </row>
    <row r="2" spans="1:33" ht="14.4" x14ac:dyDescent="0.25">
      <c r="A2" t="s">
        <v>59</v>
      </c>
      <c r="B2" t="s">
        <v>60</v>
      </c>
      <c r="C2" t="s">
        <v>61</v>
      </c>
      <c r="E2" s="13"/>
      <c r="F2" s="13"/>
      <c r="G2" s="13"/>
      <c r="H2" s="14">
        <v>1000000</v>
      </c>
      <c r="I2" s="14"/>
      <c r="J2" s="14"/>
      <c r="N2" s="14">
        <v>1000000</v>
      </c>
      <c r="O2" s="14"/>
      <c r="P2" s="14"/>
      <c r="S2" s="14">
        <v>400000</v>
      </c>
      <c r="T2" s="14"/>
      <c r="U2" s="14"/>
      <c r="W2" s="14">
        <v>100000</v>
      </c>
      <c r="X2" s="15"/>
      <c r="Y2" s="3"/>
      <c r="Z2" s="27"/>
      <c r="AA2" s="27"/>
    </row>
    <row r="3" spans="1:33" ht="15" thickBot="1" x14ac:dyDescent="0.3">
      <c r="A3" s="36">
        <v>1</v>
      </c>
      <c r="B3">
        <f>1/A3</f>
        <v>1</v>
      </c>
      <c r="C3">
        <f>SUM(J4:J8,J10:J12)</f>
        <v>7117252500000</v>
      </c>
      <c r="D3" s="45" t="s">
        <v>82</v>
      </c>
      <c r="E3" s="16">
        <v>1</v>
      </c>
      <c r="F3" s="16"/>
      <c r="G3" s="16">
        <v>3</v>
      </c>
      <c r="H3" s="17">
        <f>$A$8</f>
        <v>2426997</v>
      </c>
      <c r="I3" s="17">
        <f>B8*B3</f>
        <v>358693.77219008876</v>
      </c>
      <c r="J3" s="17">
        <f t="shared" ref="J3:J13" si="0">I3*H3</f>
        <v>870548709024.02881</v>
      </c>
      <c r="K3" s="28">
        <f t="shared" ref="K3:K13" si="1">I3/SUM(I$3:I$13)</f>
        <v>3.6500209127480386E-2</v>
      </c>
      <c r="L3" s="28"/>
      <c r="M3" s="16">
        <v>3</v>
      </c>
      <c r="N3" s="17">
        <f>H3*M$3</f>
        <v>7280991</v>
      </c>
      <c r="O3" s="17">
        <v>5625</v>
      </c>
      <c r="P3" s="17">
        <f t="shared" ref="P3:P13" si="2">O3*N3</f>
        <v>40955574375</v>
      </c>
      <c r="Q3" s="28">
        <f t="shared" ref="Q3:Q13" si="3">O3/SUM(O$3:O$13)</f>
        <v>5.6825356736961733E-3</v>
      </c>
      <c r="R3" s="1">
        <f>S3/48*40</f>
        <v>625000</v>
      </c>
      <c r="S3" s="17">
        <v>750000</v>
      </c>
      <c r="T3" s="17">
        <v>5000</v>
      </c>
      <c r="U3" s="17">
        <f t="shared" ref="U3:U13" si="4">T3*S3</f>
        <v>3750000000</v>
      </c>
      <c r="V3" s="28">
        <f t="shared" ref="V3:V13" si="5">T3/SUM(T$3:T$13)</f>
        <v>6.8055914739550014E-2</v>
      </c>
      <c r="W3" s="17">
        <v>180000</v>
      </c>
      <c r="X3" s="14">
        <v>6000</v>
      </c>
      <c r="Y3" s="2">
        <f t="shared" ref="Y3:Y13" si="6">X3*W3</f>
        <v>1080000000</v>
      </c>
      <c r="Z3" s="28">
        <f t="shared" ref="Z3:Z13" si="7">X3/SUM(X$3:X$13)</f>
        <v>7.9790417170897771E-2</v>
      </c>
      <c r="AA3"/>
      <c r="AB3">
        <f>H3/H$2</f>
        <v>2.4269970000000001</v>
      </c>
      <c r="AC3">
        <f t="shared" ref="AC3:AC4" si="8">S3/S$2</f>
        <v>1.875</v>
      </c>
      <c r="AD3">
        <f t="shared" ref="AD3:AD4" si="9">W3/W$2</f>
        <v>1.8</v>
      </c>
    </row>
    <row r="4" spans="1:33" ht="15" thickBot="1" x14ac:dyDescent="0.3">
      <c r="A4" s="36">
        <v>3</v>
      </c>
      <c r="B4">
        <f t="shared" ref="B4:B5" si="10">1/A4</f>
        <v>0.33333333333333331</v>
      </c>
      <c r="C4" t="s">
        <v>62</v>
      </c>
      <c r="D4" s="45"/>
      <c r="E4" s="16">
        <v>2</v>
      </c>
      <c r="F4" s="16"/>
      <c r="G4" s="16">
        <v>9</v>
      </c>
      <c r="H4" s="14">
        <v>750000</v>
      </c>
      <c r="I4" s="14">
        <v>1217670</v>
      </c>
      <c r="J4" s="17">
        <f t="shared" si="0"/>
        <v>913252500000</v>
      </c>
      <c r="K4" s="28">
        <f t="shared" si="1"/>
        <v>0.1239085066263861</v>
      </c>
      <c r="L4" s="32"/>
      <c r="M4" s="16">
        <v>9</v>
      </c>
      <c r="N4" s="33">
        <f t="shared" ref="N4" si="11">H4</f>
        <v>750000</v>
      </c>
      <c r="O4" s="14">
        <v>120000</v>
      </c>
      <c r="P4" s="17">
        <f t="shared" ref="P4" si="12">O4*N4</f>
        <v>90000000000</v>
      </c>
      <c r="Q4" s="28">
        <f t="shared" si="3"/>
        <v>0.12122742770551838</v>
      </c>
      <c r="R4" s="1">
        <f t="shared" ref="R4" si="13">S4/48*40</f>
        <v>166666.66666666669</v>
      </c>
      <c r="S4" s="14">
        <v>200000</v>
      </c>
      <c r="T4" s="14">
        <v>8469</v>
      </c>
      <c r="U4" s="17">
        <f t="shared" si="4"/>
        <v>1693800000</v>
      </c>
      <c r="V4" s="28">
        <f t="shared" si="5"/>
        <v>0.11527310838584981</v>
      </c>
      <c r="W4" s="14">
        <v>60000</v>
      </c>
      <c r="X4" s="14">
        <v>8880</v>
      </c>
      <c r="Y4" s="2">
        <f t="shared" si="6"/>
        <v>532800000</v>
      </c>
      <c r="Z4" s="28">
        <f t="shared" si="7"/>
        <v>0.1180898174129287</v>
      </c>
      <c r="AA4"/>
      <c r="AB4">
        <f t="shared" ref="AB4" si="14">H4/H$2</f>
        <v>0.75</v>
      </c>
      <c r="AC4">
        <f t="shared" si="8"/>
        <v>0.5</v>
      </c>
      <c r="AD4">
        <f t="shared" si="9"/>
        <v>0.6</v>
      </c>
    </row>
    <row r="5" spans="1:33" ht="15" thickBot="1" x14ac:dyDescent="0.3">
      <c r="A5" s="36">
        <v>7</v>
      </c>
      <c r="B5">
        <f t="shared" si="10"/>
        <v>0.14285714285714285</v>
      </c>
      <c r="C5">
        <f>SUM(I4:I8,I10:I12)</f>
        <v>9297670</v>
      </c>
      <c r="D5" s="45"/>
      <c r="E5" s="16">
        <v>3</v>
      </c>
      <c r="F5" s="16"/>
      <c r="G5" s="16">
        <v>5</v>
      </c>
      <c r="H5" s="14">
        <v>1500000</v>
      </c>
      <c r="I5" s="14">
        <v>600000</v>
      </c>
      <c r="J5" s="17">
        <f t="shared" si="0"/>
        <v>900000000000</v>
      </c>
      <c r="K5" s="28">
        <f t="shared" si="1"/>
        <v>6.1055215268366353E-2</v>
      </c>
      <c r="L5" s="32"/>
      <c r="M5" s="16">
        <v>5</v>
      </c>
      <c r="N5" s="33">
        <f t="shared" ref="N5:N12" si="15">H5</f>
        <v>1500000</v>
      </c>
      <c r="O5" s="14">
        <v>60000</v>
      </c>
      <c r="P5" s="17">
        <f t="shared" si="2"/>
        <v>90000000000</v>
      </c>
      <c r="Q5" s="28">
        <f t="shared" si="3"/>
        <v>6.0613713852759189E-2</v>
      </c>
      <c r="R5" s="1">
        <f t="shared" ref="R5:R13" si="16">S5/48*40</f>
        <v>416666.66666666663</v>
      </c>
      <c r="S5" s="14">
        <v>500000</v>
      </c>
      <c r="T5" s="14">
        <v>6000</v>
      </c>
      <c r="U5" s="17">
        <f t="shared" si="4"/>
        <v>3000000000</v>
      </c>
      <c r="V5" s="28">
        <f t="shared" si="5"/>
        <v>8.1667097687460014E-2</v>
      </c>
      <c r="W5" s="14">
        <v>100000</v>
      </c>
      <c r="X5" s="14">
        <v>5817</v>
      </c>
      <c r="Y5" s="2">
        <f t="shared" si="6"/>
        <v>581700000</v>
      </c>
      <c r="Z5" s="28">
        <f t="shared" si="7"/>
        <v>7.7356809447185398E-2</v>
      </c>
      <c r="AA5"/>
      <c r="AB5">
        <f t="shared" ref="AB5:AB13" si="17">H5/H$2</f>
        <v>1.5</v>
      </c>
      <c r="AC5">
        <f t="shared" ref="AC5:AC13" si="18">S5/S$2</f>
        <v>1.25</v>
      </c>
      <c r="AD5">
        <f t="shared" ref="AD5:AD13" si="19">W5/W$2</f>
        <v>1</v>
      </c>
    </row>
    <row r="6" spans="1:33" ht="15" thickBot="1" x14ac:dyDescent="0.3">
      <c r="D6" s="45"/>
      <c r="E6" s="16">
        <v>4</v>
      </c>
      <c r="F6" s="16"/>
      <c r="G6" s="16">
        <v>10</v>
      </c>
      <c r="H6" s="14">
        <v>600000</v>
      </c>
      <c r="I6" s="14">
        <v>1500000</v>
      </c>
      <c r="J6" s="17">
        <f t="shared" si="0"/>
        <v>900000000000</v>
      </c>
      <c r="K6" s="28">
        <f t="shared" si="1"/>
        <v>0.1526380381709159</v>
      </c>
      <c r="L6" s="32"/>
      <c r="M6" s="16">
        <v>10</v>
      </c>
      <c r="N6" s="33">
        <f t="shared" si="15"/>
        <v>600000</v>
      </c>
      <c r="O6" s="14">
        <v>150000</v>
      </c>
      <c r="P6" s="17">
        <f t="shared" si="2"/>
        <v>90000000000</v>
      </c>
      <c r="Q6" s="28">
        <f t="shared" si="3"/>
        <v>0.15153428463189797</v>
      </c>
      <c r="R6" s="1">
        <f t="shared" si="16"/>
        <v>166666.66666666669</v>
      </c>
      <c r="S6" s="14">
        <v>200000</v>
      </c>
      <c r="T6" s="14">
        <v>10000</v>
      </c>
      <c r="U6" s="17">
        <f t="shared" si="4"/>
        <v>2000000000</v>
      </c>
      <c r="V6" s="28">
        <f t="shared" si="5"/>
        <v>0.13611182947910003</v>
      </c>
      <c r="W6" s="14">
        <v>50000</v>
      </c>
      <c r="X6" s="14">
        <v>10000</v>
      </c>
      <c r="Y6" s="2">
        <f t="shared" si="6"/>
        <v>500000000</v>
      </c>
      <c r="Z6" s="28">
        <f t="shared" si="7"/>
        <v>0.13298402861816297</v>
      </c>
      <c r="AA6"/>
      <c r="AB6">
        <f t="shared" si="17"/>
        <v>0.6</v>
      </c>
      <c r="AC6">
        <f t="shared" si="18"/>
        <v>0.5</v>
      </c>
      <c r="AD6">
        <f t="shared" si="19"/>
        <v>0.5</v>
      </c>
    </row>
    <row r="7" spans="1:33" ht="15" thickBot="1" x14ac:dyDescent="0.3">
      <c r="A7" t="s">
        <v>58</v>
      </c>
      <c r="B7" t="s">
        <v>57</v>
      </c>
      <c r="D7" s="45"/>
      <c r="E7" s="16">
        <v>5</v>
      </c>
      <c r="F7" s="16"/>
      <c r="G7" s="16">
        <v>6</v>
      </c>
      <c r="H7" s="14">
        <v>1000000</v>
      </c>
      <c r="I7" s="14">
        <v>900000</v>
      </c>
      <c r="J7" s="17">
        <f t="shared" si="0"/>
        <v>900000000000</v>
      </c>
      <c r="K7" s="28">
        <f t="shared" si="1"/>
        <v>9.1582822902549529E-2</v>
      </c>
      <c r="L7" s="32"/>
      <c r="M7" s="16">
        <v>6</v>
      </c>
      <c r="N7" s="33">
        <f t="shared" si="15"/>
        <v>1000000</v>
      </c>
      <c r="O7" s="14">
        <v>90000</v>
      </c>
      <c r="P7" s="17">
        <f t="shared" si="2"/>
        <v>90000000000</v>
      </c>
      <c r="Q7" s="28">
        <f t="shared" si="3"/>
        <v>9.0920570779138773E-2</v>
      </c>
      <c r="R7" s="1">
        <f t="shared" si="16"/>
        <v>291666.66666666669</v>
      </c>
      <c r="S7" s="14">
        <v>350000</v>
      </c>
      <c r="T7" s="14">
        <v>7000</v>
      </c>
      <c r="U7" s="17">
        <f t="shared" si="4"/>
        <v>2450000000</v>
      </c>
      <c r="V7" s="28">
        <f t="shared" si="5"/>
        <v>9.5278280635370013E-2</v>
      </c>
      <c r="W7" s="14">
        <v>90000</v>
      </c>
      <c r="X7" s="14">
        <v>7000</v>
      </c>
      <c r="Y7" s="2">
        <f t="shared" si="6"/>
        <v>630000000</v>
      </c>
      <c r="Z7" s="28">
        <f t="shared" si="7"/>
        <v>9.308882003271407E-2</v>
      </c>
      <c r="AA7"/>
      <c r="AB7">
        <f t="shared" si="17"/>
        <v>1</v>
      </c>
      <c r="AC7">
        <f t="shared" si="18"/>
        <v>0.875</v>
      </c>
      <c r="AD7">
        <f t="shared" si="19"/>
        <v>0.9</v>
      </c>
    </row>
    <row r="8" spans="1:33" ht="15" thickBot="1" x14ac:dyDescent="0.3">
      <c r="A8" s="36">
        <v>2426997</v>
      </c>
      <c r="B8">
        <f>(A11*H2*C5-C3)/(3*A8-A11*H2*SUM(B3:B5))</f>
        <v>358693.77219008876</v>
      </c>
      <c r="D8" s="45"/>
      <c r="E8" s="16">
        <v>6</v>
      </c>
      <c r="F8" s="16"/>
      <c r="G8" s="16">
        <v>8</v>
      </c>
      <c r="H8" s="14">
        <v>750000</v>
      </c>
      <c r="I8" s="14">
        <v>1200000</v>
      </c>
      <c r="J8" s="17">
        <f t="shared" si="0"/>
        <v>900000000000</v>
      </c>
      <c r="K8" s="28">
        <f t="shared" si="1"/>
        <v>0.12211043053673271</v>
      </c>
      <c r="L8" s="32"/>
      <c r="M8" s="16">
        <v>8</v>
      </c>
      <c r="N8" s="33">
        <f t="shared" si="15"/>
        <v>750000</v>
      </c>
      <c r="O8" s="14">
        <v>120000</v>
      </c>
      <c r="P8" s="17">
        <f t="shared" si="2"/>
        <v>90000000000</v>
      </c>
      <c r="Q8" s="28">
        <f t="shared" si="3"/>
        <v>0.12122742770551838</v>
      </c>
      <c r="R8" s="1">
        <f t="shared" si="16"/>
        <v>208333.33333333331</v>
      </c>
      <c r="S8" s="14">
        <v>250000</v>
      </c>
      <c r="T8" s="14">
        <v>8000</v>
      </c>
      <c r="U8" s="17">
        <f t="shared" si="4"/>
        <v>2000000000</v>
      </c>
      <c r="V8" s="28">
        <f t="shared" si="5"/>
        <v>0.10888946358328003</v>
      </c>
      <c r="W8" s="14">
        <v>60000</v>
      </c>
      <c r="X8" s="14">
        <v>9000</v>
      </c>
      <c r="Y8" s="2">
        <f t="shared" si="6"/>
        <v>540000000</v>
      </c>
      <c r="Z8" s="28">
        <f t="shared" si="7"/>
        <v>0.11968562575634667</v>
      </c>
      <c r="AA8"/>
      <c r="AB8">
        <f t="shared" si="17"/>
        <v>0.75</v>
      </c>
      <c r="AC8">
        <f t="shared" si="18"/>
        <v>0.625</v>
      </c>
      <c r="AD8">
        <f t="shared" si="19"/>
        <v>0.6</v>
      </c>
    </row>
    <row r="9" spans="1:33" ht="15" thickBot="1" x14ac:dyDescent="0.3">
      <c r="D9" s="45"/>
      <c r="E9" s="16">
        <v>7</v>
      </c>
      <c r="F9" s="16"/>
      <c r="G9" s="16">
        <v>2</v>
      </c>
      <c r="H9" s="17">
        <f>$A$4*$A$8</f>
        <v>7280991</v>
      </c>
      <c r="I9" s="17">
        <f>B8*B4</f>
        <v>119564.59073002958</v>
      </c>
      <c r="J9" s="17">
        <f t="shared" si="0"/>
        <v>870548709024.02881</v>
      </c>
      <c r="K9" s="28">
        <f t="shared" si="1"/>
        <v>1.2166736375826794E-2</v>
      </c>
      <c r="L9" s="28"/>
      <c r="M9" s="16">
        <v>2</v>
      </c>
      <c r="N9" s="17">
        <f>H9*M$3</f>
        <v>21842973</v>
      </c>
      <c r="O9" s="17">
        <v>45000</v>
      </c>
      <c r="P9" s="17">
        <f t="shared" si="2"/>
        <v>982933785000</v>
      </c>
      <c r="Q9" s="28">
        <f t="shared" si="3"/>
        <v>4.5460285389569387E-2</v>
      </c>
      <c r="R9" s="1">
        <f t="shared" si="16"/>
        <v>1250000</v>
      </c>
      <c r="S9" s="17">
        <v>1500000</v>
      </c>
      <c r="T9" s="17">
        <v>2500</v>
      </c>
      <c r="U9" s="17">
        <f t="shared" si="4"/>
        <v>3750000000</v>
      </c>
      <c r="V9" s="28">
        <f t="shared" si="5"/>
        <v>3.4027957369775007E-2</v>
      </c>
      <c r="W9" s="17">
        <v>350000</v>
      </c>
      <c r="X9" s="14">
        <v>3000</v>
      </c>
      <c r="Y9" s="2">
        <f t="shared" si="6"/>
        <v>1050000000</v>
      </c>
      <c r="Z9" s="28">
        <f t="shared" si="7"/>
        <v>3.9895208585448885E-2</v>
      </c>
      <c r="AA9"/>
      <c r="AB9">
        <f t="shared" si="17"/>
        <v>7.2809910000000002</v>
      </c>
      <c r="AC9">
        <f t="shared" si="18"/>
        <v>3.75</v>
      </c>
      <c r="AD9">
        <f t="shared" si="19"/>
        <v>3.5</v>
      </c>
    </row>
    <row r="10" spans="1:33" ht="15" thickBot="1" x14ac:dyDescent="0.3">
      <c r="A10" t="s">
        <v>63</v>
      </c>
      <c r="D10" s="45"/>
      <c r="E10" s="16">
        <v>8</v>
      </c>
      <c r="F10" s="16"/>
      <c r="G10" s="16">
        <v>7</v>
      </c>
      <c r="H10" s="14">
        <v>900000</v>
      </c>
      <c r="I10" s="14">
        <v>1000000</v>
      </c>
      <c r="J10" s="17">
        <f t="shared" si="0"/>
        <v>900000000000</v>
      </c>
      <c r="K10" s="28">
        <f t="shared" si="1"/>
        <v>0.10175869211394392</v>
      </c>
      <c r="L10" s="32"/>
      <c r="M10" s="16">
        <v>7</v>
      </c>
      <c r="N10" s="33">
        <f>H10</f>
        <v>900000</v>
      </c>
      <c r="O10" s="14">
        <v>100000</v>
      </c>
      <c r="P10" s="17">
        <f>O10*N10</f>
        <v>90000000000</v>
      </c>
      <c r="Q10" s="28">
        <f t="shared" si="3"/>
        <v>0.10102285642126531</v>
      </c>
      <c r="R10" s="1">
        <f>S10/48*40</f>
        <v>250000</v>
      </c>
      <c r="S10" s="14">
        <v>300000</v>
      </c>
      <c r="T10" s="14">
        <v>8000</v>
      </c>
      <c r="U10" s="17">
        <f>T10*S10</f>
        <v>2400000000</v>
      </c>
      <c r="V10" s="28">
        <f t="shared" si="5"/>
        <v>0.10888946358328003</v>
      </c>
      <c r="W10" s="14">
        <v>80000</v>
      </c>
      <c r="X10" s="14">
        <v>7500</v>
      </c>
      <c r="Y10" s="2">
        <f>X10*W10</f>
        <v>600000000</v>
      </c>
      <c r="Z10" s="28">
        <f t="shared" si="7"/>
        <v>9.973802146362222E-2</v>
      </c>
      <c r="AA10"/>
      <c r="AB10">
        <f t="shared" si="17"/>
        <v>0.9</v>
      </c>
      <c r="AC10">
        <f t="shared" si="18"/>
        <v>0.75</v>
      </c>
      <c r="AD10">
        <f t="shared" si="19"/>
        <v>0.8</v>
      </c>
    </row>
    <row r="11" spans="1:33" ht="15" thickBot="1" x14ac:dyDescent="0.3">
      <c r="A11" s="36">
        <v>0.99</v>
      </c>
      <c r="D11" s="45"/>
      <c r="E11" s="16">
        <v>9</v>
      </c>
      <c r="F11" s="16"/>
      <c r="G11" s="16">
        <v>4</v>
      </c>
      <c r="H11" s="14">
        <v>1800000</v>
      </c>
      <c r="I11" s="14">
        <v>480000</v>
      </c>
      <c r="J11" s="17">
        <f t="shared" si="0"/>
        <v>864000000000</v>
      </c>
      <c r="K11" s="28">
        <f t="shared" si="1"/>
        <v>4.8844172214693088E-2</v>
      </c>
      <c r="L11" s="32"/>
      <c r="M11" s="16">
        <v>4</v>
      </c>
      <c r="N11" s="33">
        <f t="shared" si="15"/>
        <v>1800000</v>
      </c>
      <c r="O11" s="14">
        <v>48000</v>
      </c>
      <c r="P11" s="17">
        <f t="shared" si="2"/>
        <v>86400000000</v>
      </c>
      <c r="Q11" s="28">
        <f t="shared" si="3"/>
        <v>4.8490971082207353E-2</v>
      </c>
      <c r="R11" s="1">
        <f t="shared" si="16"/>
        <v>416666.66666666663</v>
      </c>
      <c r="S11" s="14">
        <v>500000</v>
      </c>
      <c r="T11" s="14">
        <v>5000</v>
      </c>
      <c r="U11" s="17">
        <f t="shared" si="4"/>
        <v>2500000000</v>
      </c>
      <c r="V11" s="28">
        <f t="shared" si="5"/>
        <v>6.8055914739550014E-2</v>
      </c>
      <c r="W11" s="14">
        <v>120000</v>
      </c>
      <c r="X11" s="14">
        <v>5000</v>
      </c>
      <c r="Y11" s="2">
        <f t="shared" si="6"/>
        <v>600000000</v>
      </c>
      <c r="Z11" s="28">
        <f t="shared" si="7"/>
        <v>6.6492014309081485E-2</v>
      </c>
      <c r="AA11"/>
      <c r="AB11">
        <f t="shared" si="17"/>
        <v>1.8</v>
      </c>
      <c r="AC11">
        <f t="shared" si="18"/>
        <v>1.25</v>
      </c>
      <c r="AD11">
        <f t="shared" si="19"/>
        <v>1.2</v>
      </c>
    </row>
    <row r="12" spans="1:33" ht="15" thickBot="1" x14ac:dyDescent="0.3">
      <c r="D12" s="45"/>
      <c r="E12" s="16">
        <v>10</v>
      </c>
      <c r="F12" s="37"/>
      <c r="G12" s="16">
        <v>11</v>
      </c>
      <c r="H12" s="14">
        <v>350000</v>
      </c>
      <c r="I12" s="14">
        <v>2400000</v>
      </c>
      <c r="J12" s="17">
        <f t="shared" si="0"/>
        <v>840000000000</v>
      </c>
      <c r="K12" s="28">
        <f t="shared" si="1"/>
        <v>0.24422086107346541</v>
      </c>
      <c r="L12" s="32"/>
      <c r="M12" s="16">
        <v>11</v>
      </c>
      <c r="N12" s="33">
        <f t="shared" si="15"/>
        <v>350000</v>
      </c>
      <c r="O12" s="14">
        <v>240000</v>
      </c>
      <c r="P12" s="17">
        <f t="shared" si="2"/>
        <v>84000000000</v>
      </c>
      <c r="Q12" s="28">
        <f t="shared" si="3"/>
        <v>0.24245485541103676</v>
      </c>
      <c r="R12" s="1">
        <f t="shared" si="16"/>
        <v>125000</v>
      </c>
      <c r="S12" s="14">
        <v>150000</v>
      </c>
      <c r="T12" s="14">
        <v>12000</v>
      </c>
      <c r="U12" s="17">
        <f t="shared" si="4"/>
        <v>1800000000</v>
      </c>
      <c r="V12" s="28">
        <f t="shared" si="5"/>
        <v>0.16333419537492003</v>
      </c>
      <c r="W12" s="14">
        <v>30000</v>
      </c>
      <c r="X12" s="14">
        <v>11000</v>
      </c>
      <c r="Y12" s="2">
        <f t="shared" si="6"/>
        <v>330000000</v>
      </c>
      <c r="Z12" s="28">
        <f t="shared" si="7"/>
        <v>0.14628243147997924</v>
      </c>
      <c r="AA12"/>
      <c r="AB12">
        <f t="shared" si="17"/>
        <v>0.35</v>
      </c>
      <c r="AC12">
        <f t="shared" si="18"/>
        <v>0.375</v>
      </c>
      <c r="AD12">
        <f t="shared" si="19"/>
        <v>0.3</v>
      </c>
    </row>
    <row r="13" spans="1:33" ht="15" thickBot="1" x14ac:dyDescent="0.3">
      <c r="D13" s="45"/>
      <c r="E13" s="16">
        <v>11</v>
      </c>
      <c r="F13" s="16"/>
      <c r="G13" s="16">
        <v>1</v>
      </c>
      <c r="H13" s="17">
        <f>$A$5*$A$8</f>
        <v>16988979</v>
      </c>
      <c r="I13" s="17">
        <f>B8*B5</f>
        <v>51241.967455726961</v>
      </c>
      <c r="J13" s="17">
        <f t="shared" si="0"/>
        <v>870548709024.02881</v>
      </c>
      <c r="K13" s="28">
        <f t="shared" si="1"/>
        <v>5.2143155896400544E-3</v>
      </c>
      <c r="L13" s="28"/>
      <c r="M13" s="16">
        <v>1</v>
      </c>
      <c r="N13" s="17">
        <f>H13*M$3</f>
        <v>50966937</v>
      </c>
      <c r="O13" s="17">
        <v>11250</v>
      </c>
      <c r="P13" s="17">
        <f t="shared" si="2"/>
        <v>573378041250</v>
      </c>
      <c r="Q13" s="28">
        <f t="shared" si="3"/>
        <v>1.1365071347392347E-2</v>
      </c>
      <c r="R13" s="1">
        <f t="shared" si="16"/>
        <v>2083333.3333333335</v>
      </c>
      <c r="S13" s="17">
        <v>2500000</v>
      </c>
      <c r="T13" s="17">
        <v>1500</v>
      </c>
      <c r="U13" s="17">
        <f t="shared" si="4"/>
        <v>3750000000</v>
      </c>
      <c r="V13" s="28">
        <f t="shared" si="5"/>
        <v>2.0416774421865003E-2</v>
      </c>
      <c r="W13" s="17">
        <v>500000</v>
      </c>
      <c r="X13" s="14">
        <v>2000</v>
      </c>
      <c r="Y13" s="2">
        <f t="shared" si="6"/>
        <v>1000000000</v>
      </c>
      <c r="Z13" s="28">
        <f t="shared" si="7"/>
        <v>2.6596805723632592E-2</v>
      </c>
      <c r="AA13"/>
      <c r="AB13">
        <f t="shared" si="17"/>
        <v>16.988979</v>
      </c>
      <c r="AC13">
        <f t="shared" si="18"/>
        <v>6.25</v>
      </c>
      <c r="AD13">
        <f t="shared" si="19"/>
        <v>5</v>
      </c>
    </row>
    <row r="14" spans="1:33" x14ac:dyDescent="0.25">
      <c r="I14" s="1">
        <f>SUM(J3:J13)/SUM(I3:I13)</f>
        <v>990000.00000000035</v>
      </c>
      <c r="J14" s="31"/>
      <c r="O14" s="1">
        <f>SUM(P3:P13)/SUM(O3:O13)</f>
        <v>2331271.5248137391</v>
      </c>
      <c r="T14" s="1">
        <f>SUM(U3:U13)/SUM(T3:T13)</f>
        <v>396001.03444990405</v>
      </c>
      <c r="X14" s="1">
        <f>SUM(Y3:Y13)/SUM(X3:X13)</f>
        <v>98999.960104791418</v>
      </c>
    </row>
    <row r="15" spans="1:33" x14ac:dyDescent="0.25">
      <c r="I15" s="1">
        <f>I14/H2</f>
        <v>0.99000000000000032</v>
      </c>
      <c r="J15" s="1">
        <v>240000</v>
      </c>
      <c r="O15" s="1">
        <f>O14/N2</f>
        <v>2.3312715248137392</v>
      </c>
      <c r="T15" s="1">
        <f>T14/S2</f>
        <v>0.99000258612476011</v>
      </c>
      <c r="X15" s="1">
        <f>X14/W2</f>
        <v>0.98999960104791418</v>
      </c>
      <c r="AB15">
        <f t="shared" ref="AB15:AD25" si="20">1/AB3</f>
        <v>0.41203182368993452</v>
      </c>
      <c r="AC15">
        <f t="shared" si="20"/>
        <v>0.53333333333333333</v>
      </c>
      <c r="AD15">
        <f t="shared" si="20"/>
        <v>0.55555555555555558</v>
      </c>
      <c r="AE15">
        <f>AB15*63</f>
        <v>25.958004892465876</v>
      </c>
      <c r="AF15">
        <f t="shared" ref="AF15:AG25" si="21">AC15*63</f>
        <v>33.6</v>
      </c>
      <c r="AG15">
        <f t="shared" si="21"/>
        <v>35</v>
      </c>
    </row>
    <row r="16" spans="1:33" x14ac:dyDescent="0.25">
      <c r="J16" s="1">
        <v>60000</v>
      </c>
      <c r="AB16">
        <f t="shared" si="20"/>
        <v>1.3333333333333333</v>
      </c>
      <c r="AC16">
        <f t="shared" si="20"/>
        <v>2</v>
      </c>
      <c r="AD16">
        <f t="shared" si="20"/>
        <v>1.6666666666666667</v>
      </c>
      <c r="AE16">
        <f t="shared" ref="AE16:AE25" si="22">AB16*63</f>
        <v>84</v>
      </c>
      <c r="AF16">
        <f t="shared" si="21"/>
        <v>126</v>
      </c>
      <c r="AG16">
        <f t="shared" si="21"/>
        <v>105</v>
      </c>
    </row>
    <row r="17" spans="1:33" ht="14.4" x14ac:dyDescent="0.25">
      <c r="B17">
        <v>10392481</v>
      </c>
      <c r="H17" s="30">
        <f>H13+H9+H3</f>
        <v>26696967</v>
      </c>
      <c r="I17" s="30">
        <f>I13+I9+I3</f>
        <v>529500.33037584531</v>
      </c>
      <c r="J17" s="1">
        <v>150000</v>
      </c>
      <c r="M17" s="16">
        <v>11</v>
      </c>
      <c r="N17" s="33">
        <f t="shared" ref="N17" si="23">H17</f>
        <v>26696967</v>
      </c>
      <c r="O17" s="14">
        <v>240000</v>
      </c>
      <c r="P17" s="17">
        <f t="shared" ref="P17" si="24">O17*N17</f>
        <v>6407272080000</v>
      </c>
      <c r="Q17" s="28">
        <f>O17/SUM(O$3:O$13)</f>
        <v>0.24245485541103676</v>
      </c>
      <c r="R17" s="1">
        <f t="shared" ref="R17" si="25">S17/48*40</f>
        <v>125000</v>
      </c>
      <c r="S17" s="14">
        <v>150000</v>
      </c>
      <c r="T17" s="14">
        <v>12000</v>
      </c>
      <c r="W17" s="14">
        <v>30000</v>
      </c>
      <c r="X17" s="14">
        <v>11000</v>
      </c>
      <c r="AB17">
        <f t="shared" si="20"/>
        <v>0.66666666666666663</v>
      </c>
      <c r="AC17">
        <f t="shared" si="20"/>
        <v>0.8</v>
      </c>
      <c r="AD17">
        <f t="shared" si="20"/>
        <v>1</v>
      </c>
      <c r="AE17">
        <f t="shared" si="22"/>
        <v>42</v>
      </c>
      <c r="AF17">
        <f t="shared" si="21"/>
        <v>50.400000000000006</v>
      </c>
      <c r="AG17">
        <f t="shared" si="21"/>
        <v>63</v>
      </c>
    </row>
    <row r="18" spans="1:33" x14ac:dyDescent="0.25">
      <c r="B18">
        <v>302447</v>
      </c>
      <c r="H18" s="30">
        <f>SUM(H4:H8)+SUM(H10:H12)</f>
        <v>7650000</v>
      </c>
      <c r="I18" s="30">
        <f>SUM(I4:I8)+SUM(I10:I12)</f>
        <v>9297670</v>
      </c>
      <c r="J18" s="1">
        <v>90000</v>
      </c>
      <c r="N18" s="30">
        <f>SUM(N4:N8)+SUM(N10:N12)</f>
        <v>7650000</v>
      </c>
      <c r="O18" s="30">
        <f>SUM(O4:O8)+SUM(O10:O12)</f>
        <v>928000</v>
      </c>
      <c r="AB18">
        <f t="shared" si="20"/>
        <v>1.6666666666666667</v>
      </c>
      <c r="AC18">
        <f t="shared" si="20"/>
        <v>2</v>
      </c>
      <c r="AD18">
        <f t="shared" si="20"/>
        <v>2</v>
      </c>
      <c r="AE18">
        <f t="shared" si="22"/>
        <v>105</v>
      </c>
      <c r="AF18">
        <f t="shared" si="21"/>
        <v>126</v>
      </c>
      <c r="AG18">
        <f t="shared" si="21"/>
        <v>126</v>
      </c>
    </row>
    <row r="19" spans="1:33" x14ac:dyDescent="0.25">
      <c r="B19">
        <v>75611</v>
      </c>
      <c r="J19" s="1">
        <v>120000</v>
      </c>
      <c r="AB19">
        <f t="shared" si="20"/>
        <v>1</v>
      </c>
      <c r="AC19">
        <f t="shared" si="20"/>
        <v>1.1428571428571428</v>
      </c>
      <c r="AD19">
        <f t="shared" si="20"/>
        <v>1.1111111111111112</v>
      </c>
      <c r="AE19">
        <f t="shared" si="22"/>
        <v>63</v>
      </c>
      <c r="AF19">
        <f t="shared" si="21"/>
        <v>72</v>
      </c>
      <c r="AG19">
        <f t="shared" si="21"/>
        <v>70</v>
      </c>
    </row>
    <row r="20" spans="1:33" x14ac:dyDescent="0.25">
      <c r="B20">
        <v>37805</v>
      </c>
      <c r="H20" s="1">
        <f>H9-H2</f>
        <v>6280991</v>
      </c>
      <c r="J20" s="1">
        <v>100000</v>
      </c>
      <c r="AB20">
        <f t="shared" si="20"/>
        <v>1.3333333333333333</v>
      </c>
      <c r="AC20">
        <f t="shared" si="20"/>
        <v>1.6</v>
      </c>
      <c r="AD20">
        <f t="shared" si="20"/>
        <v>1.6666666666666667</v>
      </c>
      <c r="AE20">
        <f t="shared" si="22"/>
        <v>84</v>
      </c>
      <c r="AF20">
        <f t="shared" si="21"/>
        <v>100.80000000000001</v>
      </c>
      <c r="AG20">
        <f t="shared" si="21"/>
        <v>105</v>
      </c>
    </row>
    <row r="21" spans="1:33" x14ac:dyDescent="0.25">
      <c r="J21" s="1">
        <v>48000</v>
      </c>
      <c r="AB21">
        <f t="shared" si="20"/>
        <v>0.13734394122997817</v>
      </c>
      <c r="AC21">
        <f t="shared" si="20"/>
        <v>0.26666666666666666</v>
      </c>
      <c r="AD21">
        <f t="shared" si="20"/>
        <v>0.2857142857142857</v>
      </c>
      <c r="AE21">
        <f t="shared" si="22"/>
        <v>8.6526682974886242</v>
      </c>
      <c r="AF21">
        <f t="shared" si="21"/>
        <v>16.8</v>
      </c>
      <c r="AG21">
        <f t="shared" si="21"/>
        <v>18</v>
      </c>
    </row>
    <row r="22" spans="1:33" x14ac:dyDescent="0.25">
      <c r="J22" s="1">
        <v>121767</v>
      </c>
      <c r="AB22">
        <f t="shared" si="20"/>
        <v>1.1111111111111112</v>
      </c>
      <c r="AC22">
        <f t="shared" si="20"/>
        <v>1.3333333333333333</v>
      </c>
      <c r="AD22">
        <f t="shared" si="20"/>
        <v>1.25</v>
      </c>
      <c r="AE22">
        <f t="shared" si="22"/>
        <v>70</v>
      </c>
      <c r="AF22">
        <f t="shared" si="21"/>
        <v>84</v>
      </c>
      <c r="AG22">
        <f t="shared" si="21"/>
        <v>78.75</v>
      </c>
    </row>
    <row r="23" spans="1:33" ht="14.4" x14ac:dyDescent="0.25">
      <c r="E23" s="1">
        <v>1</v>
      </c>
      <c r="G23" s="16">
        <v>11</v>
      </c>
      <c r="H23" s="14">
        <v>350000</v>
      </c>
      <c r="I23" s="14">
        <v>2400000</v>
      </c>
      <c r="AB23">
        <f t="shared" si="20"/>
        <v>0.55555555555555558</v>
      </c>
      <c r="AC23">
        <f t="shared" si="20"/>
        <v>0.8</v>
      </c>
      <c r="AD23">
        <f t="shared" si="20"/>
        <v>0.83333333333333337</v>
      </c>
      <c r="AE23">
        <f t="shared" si="22"/>
        <v>35</v>
      </c>
      <c r="AF23">
        <f t="shared" si="21"/>
        <v>50.400000000000006</v>
      </c>
      <c r="AG23">
        <f t="shared" si="21"/>
        <v>52.5</v>
      </c>
    </row>
    <row r="24" spans="1:33" x14ac:dyDescent="0.25">
      <c r="AB24">
        <f t="shared" si="20"/>
        <v>2.8571428571428572</v>
      </c>
      <c r="AC24">
        <f t="shared" si="20"/>
        <v>2.6666666666666665</v>
      </c>
      <c r="AD24">
        <f t="shared" si="20"/>
        <v>3.3333333333333335</v>
      </c>
      <c r="AE24">
        <f t="shared" si="22"/>
        <v>180</v>
      </c>
      <c r="AF24">
        <f t="shared" si="21"/>
        <v>168</v>
      </c>
      <c r="AG24">
        <f t="shared" si="21"/>
        <v>210</v>
      </c>
    </row>
    <row r="25" spans="1:33" x14ac:dyDescent="0.25">
      <c r="AB25">
        <f t="shared" si="20"/>
        <v>5.886168909856207E-2</v>
      </c>
      <c r="AC25">
        <f t="shared" si="20"/>
        <v>0.16</v>
      </c>
      <c r="AD25">
        <f t="shared" si="20"/>
        <v>0.2</v>
      </c>
      <c r="AE25">
        <f t="shared" si="22"/>
        <v>3.7082864132094104</v>
      </c>
      <c r="AF25">
        <f t="shared" si="21"/>
        <v>10.08</v>
      </c>
      <c r="AG25">
        <f t="shared" si="21"/>
        <v>12.600000000000001</v>
      </c>
    </row>
    <row r="26" spans="1:33" ht="14.4" x14ac:dyDescent="0.25">
      <c r="G26" s="16">
        <v>9</v>
      </c>
      <c r="H26" s="14">
        <v>750000</v>
      </c>
      <c r="I26" s="14">
        <v>1217670</v>
      </c>
    </row>
    <row r="27" spans="1:33" x14ac:dyDescent="0.25">
      <c r="AB27">
        <v>11</v>
      </c>
      <c r="AC27">
        <f>SUM(AC15:AC26)</f>
        <v>13.302857142857144</v>
      </c>
      <c r="AD27">
        <f>SUM(AD15:AD26)</f>
        <v>13.902380952380954</v>
      </c>
    </row>
    <row r="29" spans="1:33" x14ac:dyDescent="0.25">
      <c r="A29" s="1"/>
      <c r="B29" s="1"/>
      <c r="C29" s="1"/>
      <c r="D29" s="1"/>
      <c r="AB29">
        <f t="shared" ref="AB29:AC39" si="26">AB15/AB$27</f>
        <v>3.7457438517266774E-2</v>
      </c>
      <c r="AC29">
        <f t="shared" si="26"/>
        <v>4.0091638029782356E-2</v>
      </c>
      <c r="AD29">
        <f t="shared" ref="AD29:AD39" si="27">AD15/$AD$27</f>
        <v>3.9961180567448761E-2</v>
      </c>
    </row>
    <row r="30" spans="1:33" x14ac:dyDescent="0.25">
      <c r="AB30">
        <f t="shared" si="26"/>
        <v>0.1212121212121212</v>
      </c>
      <c r="AC30">
        <f t="shared" si="26"/>
        <v>0.15034364261168384</v>
      </c>
      <c r="AD30">
        <f t="shared" si="27"/>
        <v>0.11988354170234629</v>
      </c>
    </row>
    <row r="31" spans="1:33" x14ac:dyDescent="0.25">
      <c r="AB31">
        <f t="shared" si="26"/>
        <v>6.0606060606060601E-2</v>
      </c>
      <c r="AC31">
        <f t="shared" si="26"/>
        <v>6.0137457044673534E-2</v>
      </c>
      <c r="AD31">
        <f t="shared" si="27"/>
        <v>7.1930125021407762E-2</v>
      </c>
    </row>
    <row r="32" spans="1:33" x14ac:dyDescent="0.25">
      <c r="AB32">
        <f t="shared" si="26"/>
        <v>0.15151515151515152</v>
      </c>
      <c r="AC32">
        <f t="shared" si="26"/>
        <v>0.15034364261168384</v>
      </c>
      <c r="AD32">
        <f t="shared" si="27"/>
        <v>0.14386025004281552</v>
      </c>
    </row>
    <row r="33" spans="28:30" x14ac:dyDescent="0.25">
      <c r="AB33">
        <f t="shared" si="26"/>
        <v>9.0909090909090912E-2</v>
      </c>
      <c r="AC33">
        <f t="shared" si="26"/>
        <v>8.5910652920962186E-2</v>
      </c>
      <c r="AD33">
        <f t="shared" si="27"/>
        <v>7.9922361134897521E-2</v>
      </c>
    </row>
    <row r="34" spans="28:30" x14ac:dyDescent="0.25">
      <c r="AB34">
        <f t="shared" si="26"/>
        <v>0.1212121212121212</v>
      </c>
      <c r="AC34">
        <f t="shared" si="26"/>
        <v>0.12027491408934707</v>
      </c>
      <c r="AD34">
        <f t="shared" si="27"/>
        <v>0.11988354170234629</v>
      </c>
    </row>
    <row r="35" spans="28:30" x14ac:dyDescent="0.25">
      <c r="AB35">
        <f t="shared" si="26"/>
        <v>1.2485812839088924E-2</v>
      </c>
      <c r="AC35">
        <f t="shared" si="26"/>
        <v>2.0045819014891178E-2</v>
      </c>
      <c r="AD35">
        <f t="shared" si="27"/>
        <v>2.0551464291830791E-2</v>
      </c>
    </row>
    <row r="36" spans="28:30" x14ac:dyDescent="0.25">
      <c r="AB36">
        <f t="shared" si="26"/>
        <v>0.10101010101010101</v>
      </c>
      <c r="AC36">
        <f t="shared" si="26"/>
        <v>0.10022909507445588</v>
      </c>
      <c r="AD36">
        <f t="shared" si="27"/>
        <v>8.9912656276759706E-2</v>
      </c>
    </row>
    <row r="37" spans="28:30" x14ac:dyDescent="0.25">
      <c r="AB37">
        <f t="shared" si="26"/>
        <v>5.0505050505050504E-2</v>
      </c>
      <c r="AC37">
        <f t="shared" si="26"/>
        <v>6.0137457044673534E-2</v>
      </c>
      <c r="AD37">
        <f t="shared" si="27"/>
        <v>5.9941770851173144E-2</v>
      </c>
    </row>
    <row r="38" spans="28:30" x14ac:dyDescent="0.25">
      <c r="AB38">
        <f t="shared" si="26"/>
        <v>0.25974025974025977</v>
      </c>
      <c r="AC38">
        <f t="shared" si="26"/>
        <v>0.20045819014891175</v>
      </c>
      <c r="AD38">
        <f t="shared" si="27"/>
        <v>0.23976708340469258</v>
      </c>
    </row>
    <row r="39" spans="28:30" x14ac:dyDescent="0.25">
      <c r="AB39">
        <f t="shared" si="26"/>
        <v>5.3510626453238249E-3</v>
      </c>
      <c r="AC39">
        <f t="shared" si="26"/>
        <v>1.2027491408934707E-2</v>
      </c>
      <c r="AD39">
        <f t="shared" si="27"/>
        <v>1.4386025004281554E-2</v>
      </c>
    </row>
    <row r="41" spans="28:30" x14ac:dyDescent="0.25">
      <c r="AB41">
        <f>SUM(AB29:AB40)</f>
        <v>1.0120042707116363</v>
      </c>
      <c r="AC41">
        <f>SUM(AC29:AC40)</f>
        <v>0.99999999999999989</v>
      </c>
      <c r="AD41">
        <f>SUM(AD29:AD40)</f>
        <v>0.99999999999999989</v>
      </c>
    </row>
    <row r="43" spans="28:30" x14ac:dyDescent="0.25">
      <c r="AB43">
        <f>AB29*AB3</f>
        <v>9.0909090909090912E-2</v>
      </c>
      <c r="AC43">
        <f>AC29*AC3</f>
        <v>7.5171821305841921E-2</v>
      </c>
      <c r="AD43">
        <f>AD29*AD3</f>
        <v>7.1930125021407776E-2</v>
      </c>
    </row>
    <row r="44" spans="28:30" x14ac:dyDescent="0.25">
      <c r="AB44">
        <f t="shared" ref="AB44" si="28">AB30*AB4</f>
        <v>9.0909090909090898E-2</v>
      </c>
      <c r="AC44">
        <f t="shared" ref="AC44:AD53" si="29">AC30*AC4</f>
        <v>7.5171821305841921E-2</v>
      </c>
      <c r="AD44">
        <f t="shared" si="29"/>
        <v>7.1930125021407776E-2</v>
      </c>
    </row>
    <row r="45" spans="28:30" x14ac:dyDescent="0.25">
      <c r="AB45">
        <f t="shared" ref="AB45" si="30">AB31*AB5</f>
        <v>9.0909090909090898E-2</v>
      </c>
      <c r="AC45">
        <f t="shared" si="29"/>
        <v>7.5171821305841921E-2</v>
      </c>
      <c r="AD45">
        <f t="shared" si="29"/>
        <v>7.1930125021407762E-2</v>
      </c>
    </row>
    <row r="46" spans="28:30" x14ac:dyDescent="0.25">
      <c r="AB46">
        <f t="shared" ref="AB46" si="31">AB32*AB6</f>
        <v>9.0909090909090912E-2</v>
      </c>
      <c r="AC46">
        <f t="shared" si="29"/>
        <v>7.5171821305841921E-2</v>
      </c>
      <c r="AD46">
        <f t="shared" si="29"/>
        <v>7.1930125021407762E-2</v>
      </c>
    </row>
    <row r="47" spans="28:30" x14ac:dyDescent="0.25">
      <c r="AB47">
        <f t="shared" ref="AB47" si="32">AB33*AB7</f>
        <v>9.0909090909090912E-2</v>
      </c>
      <c r="AC47">
        <f t="shared" si="29"/>
        <v>7.5171821305841907E-2</v>
      </c>
      <c r="AD47">
        <f t="shared" si="29"/>
        <v>7.1930125021407776E-2</v>
      </c>
    </row>
    <row r="48" spans="28:30" x14ac:dyDescent="0.25">
      <c r="AB48">
        <f t="shared" ref="AB48" si="33">AB34*AB8</f>
        <v>9.0909090909090898E-2</v>
      </c>
      <c r="AC48">
        <f t="shared" si="29"/>
        <v>7.5171821305841921E-2</v>
      </c>
      <c r="AD48">
        <f t="shared" si="29"/>
        <v>7.1930125021407776E-2</v>
      </c>
    </row>
    <row r="49" spans="28:30" x14ac:dyDescent="0.25">
      <c r="AB49">
        <f t="shared" ref="AB49" si="34">AB35*AB9</f>
        <v>9.0909090909090912E-2</v>
      </c>
      <c r="AC49">
        <f t="shared" si="29"/>
        <v>7.5171821305841921E-2</v>
      </c>
      <c r="AD49">
        <f t="shared" si="29"/>
        <v>7.1930125021407762E-2</v>
      </c>
    </row>
    <row r="50" spans="28:30" x14ac:dyDescent="0.25">
      <c r="AB50">
        <f t="shared" ref="AB50" si="35">AB36*AB10</f>
        <v>9.0909090909090912E-2</v>
      </c>
      <c r="AC50">
        <f t="shared" si="29"/>
        <v>7.5171821305841907E-2</v>
      </c>
      <c r="AD50">
        <f t="shared" si="29"/>
        <v>7.1930125021407762E-2</v>
      </c>
    </row>
    <row r="51" spans="28:30" x14ac:dyDescent="0.25">
      <c r="AB51">
        <f t="shared" ref="AB51" si="36">AB37*AB11</f>
        <v>9.0909090909090912E-2</v>
      </c>
      <c r="AC51">
        <f t="shared" si="29"/>
        <v>7.5171821305841921E-2</v>
      </c>
      <c r="AD51">
        <f t="shared" si="29"/>
        <v>7.1930125021407776E-2</v>
      </c>
    </row>
    <row r="52" spans="28:30" x14ac:dyDescent="0.25">
      <c r="AB52">
        <f t="shared" ref="AB52" si="37">AB38*AB12</f>
        <v>9.0909090909090912E-2</v>
      </c>
      <c r="AC52">
        <f t="shared" si="29"/>
        <v>7.5171821305841907E-2</v>
      </c>
      <c r="AD52">
        <f t="shared" si="29"/>
        <v>7.1930125021407776E-2</v>
      </c>
    </row>
    <row r="53" spans="28:30" x14ac:dyDescent="0.25">
      <c r="AB53">
        <f t="shared" ref="AB53" si="38">AB39*AB13</f>
        <v>9.0909090909090912E-2</v>
      </c>
      <c r="AC53">
        <f t="shared" si="29"/>
        <v>7.5171821305841921E-2</v>
      </c>
      <c r="AD53">
        <f t="shared" si="29"/>
        <v>7.1930125021407776E-2</v>
      </c>
    </row>
    <row r="55" spans="28:30" x14ac:dyDescent="0.25">
      <c r="AB55">
        <f>SUM(AB43:AB54)</f>
        <v>1.0000000000000002</v>
      </c>
      <c r="AC55">
        <f>SUM(AC43:AC54)</f>
        <v>0.82689003436426101</v>
      </c>
      <c r="AD55">
        <f>SUM(AD43:AD54)</f>
        <v>0.79123137523548537</v>
      </c>
    </row>
  </sheetData>
  <autoFilter ref="E2:K13"/>
  <mergeCells count="1">
    <mergeCell ref="D3:D1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Y57"/>
  <sheetViews>
    <sheetView tabSelected="1" workbookViewId="0">
      <pane xSplit="2" ySplit="30" topLeftCell="C31" activePane="bottomRight" state="frozen"/>
      <selection pane="topRight" activeCell="C1" sqref="C1"/>
      <selection pane="bottomLeft" activeCell="A31" sqref="A31"/>
      <selection pane="bottomRight" activeCell="D61" sqref="D61"/>
    </sheetView>
  </sheetViews>
  <sheetFormatPr defaultRowHeight="15.6" x14ac:dyDescent="0.35"/>
  <cols>
    <col min="1" max="1" width="18.21875" style="9" customWidth="1"/>
    <col min="2" max="2" width="14.109375" style="9" customWidth="1"/>
    <col min="3" max="5" width="13.6640625" style="9" customWidth="1"/>
    <col min="6" max="6" width="9.44140625" bestFit="1" customWidth="1"/>
    <col min="16" max="20" width="9" style="21"/>
    <col min="21" max="25" width="9" style="20"/>
  </cols>
  <sheetData>
    <row r="1" spans="1:25" ht="13.8" x14ac:dyDescent="0.25">
      <c r="A1" s="22">
        <v>0.05</v>
      </c>
      <c r="B1" s="22"/>
      <c r="C1" s="22"/>
      <c r="D1" s="22"/>
      <c r="E1" s="22"/>
      <c r="F1" s="24">
        <v>20</v>
      </c>
      <c r="G1" s="24">
        <v>40</v>
      </c>
      <c r="H1" s="24">
        <v>60</v>
      </c>
      <c r="I1" s="24">
        <v>80</v>
      </c>
      <c r="J1" s="24">
        <v>100</v>
      </c>
      <c r="K1" s="24">
        <v>200</v>
      </c>
      <c r="L1" s="24">
        <v>400</v>
      </c>
      <c r="M1" s="24">
        <v>600</v>
      </c>
      <c r="N1" s="24">
        <v>800</v>
      </c>
      <c r="O1" s="24">
        <v>1000</v>
      </c>
      <c r="P1" s="25">
        <v>2000</v>
      </c>
      <c r="Q1" s="25">
        <v>4000</v>
      </c>
      <c r="R1" s="25">
        <v>6000</v>
      </c>
      <c r="S1" s="25">
        <v>8000</v>
      </c>
      <c r="T1" s="25">
        <v>10000</v>
      </c>
      <c r="U1" s="35">
        <v>20000</v>
      </c>
      <c r="V1" s="35">
        <v>40000</v>
      </c>
      <c r="W1" s="35">
        <v>60000</v>
      </c>
      <c r="X1" s="35">
        <v>80000</v>
      </c>
      <c r="Y1" s="35">
        <v>100000</v>
      </c>
    </row>
    <row r="2" spans="1:25" ht="13.8" x14ac:dyDescent="0.25">
      <c r="A2" s="22" t="s">
        <v>72</v>
      </c>
      <c r="B2" s="22" t="s">
        <v>74</v>
      </c>
      <c r="C2" s="22" t="s">
        <v>76</v>
      </c>
      <c r="D2" s="22" t="s">
        <v>77</v>
      </c>
      <c r="E2" s="22" t="s">
        <v>78</v>
      </c>
      <c r="F2" s="24" t="s">
        <v>71</v>
      </c>
      <c r="G2" s="24" t="s">
        <v>71</v>
      </c>
      <c r="H2" s="24" t="s">
        <v>71</v>
      </c>
      <c r="I2" s="24" t="s">
        <v>71</v>
      </c>
      <c r="J2" s="24" t="s">
        <v>71</v>
      </c>
      <c r="K2" s="24" t="s">
        <v>71</v>
      </c>
      <c r="L2" s="24" t="s">
        <v>71</v>
      </c>
      <c r="M2" s="24" t="s">
        <v>71</v>
      </c>
      <c r="N2" s="24" t="s">
        <v>71</v>
      </c>
      <c r="O2" s="24" t="s">
        <v>71</v>
      </c>
      <c r="P2" s="25" t="s">
        <v>79</v>
      </c>
      <c r="Q2" s="25" t="s">
        <v>79</v>
      </c>
      <c r="R2" s="25" t="s">
        <v>79</v>
      </c>
      <c r="S2" s="25" t="s">
        <v>79</v>
      </c>
      <c r="T2" s="25" t="s">
        <v>79</v>
      </c>
      <c r="U2" s="35" t="s">
        <v>80</v>
      </c>
      <c r="V2" s="35" t="s">
        <v>80</v>
      </c>
      <c r="W2" s="35" t="s">
        <v>80</v>
      </c>
      <c r="X2" s="35" t="s">
        <v>80</v>
      </c>
      <c r="Y2" s="35" t="s">
        <v>80</v>
      </c>
    </row>
    <row r="3" spans="1:25" ht="13.8" x14ac:dyDescent="0.25">
      <c r="A3" s="23" t="s">
        <v>75</v>
      </c>
      <c r="B3" s="23" t="s">
        <v>73</v>
      </c>
      <c r="C3" s="23" t="s">
        <v>53</v>
      </c>
      <c r="D3" s="23" t="s">
        <v>54</v>
      </c>
      <c r="E3" s="23" t="s">
        <v>55</v>
      </c>
      <c r="F3" s="23">
        <f>弹珠抽奖权重分配!$W$2</f>
        <v>100000</v>
      </c>
      <c r="G3" s="23">
        <f>弹珠抽奖权重分配!$W$2</f>
        <v>100000</v>
      </c>
      <c r="H3" s="23">
        <f>弹珠抽奖权重分配!$W$2</f>
        <v>100000</v>
      </c>
      <c r="I3" s="23">
        <f>弹珠抽奖权重分配!$W$2</f>
        <v>100000</v>
      </c>
      <c r="J3" s="23">
        <f>弹珠抽奖权重分配!$W$2</f>
        <v>100000</v>
      </c>
      <c r="K3" s="23">
        <f>弹珠抽奖权重分配!$W$2</f>
        <v>100000</v>
      </c>
      <c r="L3" s="23">
        <f>弹珠抽奖权重分配!$W$2</f>
        <v>100000</v>
      </c>
      <c r="M3" s="23">
        <f>弹珠抽奖权重分配!$W$2</f>
        <v>100000</v>
      </c>
      <c r="N3" s="23">
        <f>弹珠抽奖权重分配!$W$2</f>
        <v>100000</v>
      </c>
      <c r="O3" s="23">
        <f>弹珠抽奖权重分配!$W$2</f>
        <v>100000</v>
      </c>
      <c r="P3" s="23">
        <f>弹珠抽奖权重分配!$S$2</f>
        <v>400000</v>
      </c>
      <c r="Q3" s="23">
        <f>弹珠抽奖权重分配!$S$2</f>
        <v>400000</v>
      </c>
      <c r="R3" s="23">
        <f>弹珠抽奖权重分配!$S$2</f>
        <v>400000</v>
      </c>
      <c r="S3" s="23">
        <f>弹珠抽奖权重分配!$S$2</f>
        <v>400000</v>
      </c>
      <c r="T3" s="23">
        <f>弹珠抽奖权重分配!$S$2</f>
        <v>400000</v>
      </c>
      <c r="U3" s="23">
        <f>弹珠抽奖权重分配!$H$2</f>
        <v>1000000</v>
      </c>
      <c r="V3" s="23">
        <f>弹珠抽奖权重分配!$H$2</f>
        <v>1000000</v>
      </c>
      <c r="W3" s="23">
        <f>弹珠抽奖权重分配!$H$2</f>
        <v>1000000</v>
      </c>
      <c r="X3" s="23">
        <f>弹珠抽奖权重分配!$H$2</f>
        <v>1000000</v>
      </c>
      <c r="Y3" s="23">
        <f>弹珠抽奖权重分配!$H$2</f>
        <v>1000000</v>
      </c>
    </row>
    <row r="4" spans="1:25" hidden="1" x14ac:dyDescent="0.35">
      <c r="A4" s="6" t="s">
        <v>4</v>
      </c>
      <c r="B4" s="4">
        <v>2</v>
      </c>
      <c r="C4" s="18">
        <v>0</v>
      </c>
      <c r="D4" s="18"/>
      <c r="E4" s="18"/>
      <c r="F4">
        <f>F$1*$B4*$C4/F$3</f>
        <v>0</v>
      </c>
      <c r="G4">
        <f t="shared" ref="G4:Y18" si="0">G$1*$B4*$C4/G$3</f>
        <v>0</v>
      </c>
      <c r="H4">
        <f t="shared" si="0"/>
        <v>0</v>
      </c>
      <c r="I4">
        <f t="shared" si="0"/>
        <v>0</v>
      </c>
      <c r="J4">
        <f t="shared" si="0"/>
        <v>0</v>
      </c>
      <c r="K4">
        <f t="shared" si="0"/>
        <v>0</v>
      </c>
      <c r="L4">
        <f t="shared" si="0"/>
        <v>0</v>
      </c>
      <c r="M4">
        <f t="shared" si="0"/>
        <v>0</v>
      </c>
      <c r="N4">
        <f t="shared" si="0"/>
        <v>0</v>
      </c>
      <c r="O4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S4" s="21">
        <f t="shared" si="0"/>
        <v>0</v>
      </c>
      <c r="T4" s="21">
        <f t="shared" si="0"/>
        <v>0</v>
      </c>
      <c r="U4" s="20">
        <f t="shared" si="0"/>
        <v>0</v>
      </c>
      <c r="V4" s="20">
        <f t="shared" si="0"/>
        <v>0</v>
      </c>
      <c r="W4" s="20">
        <f t="shared" si="0"/>
        <v>0</v>
      </c>
      <c r="X4" s="20">
        <f t="shared" si="0"/>
        <v>0</v>
      </c>
      <c r="Y4" s="20">
        <f t="shared" si="0"/>
        <v>0</v>
      </c>
    </row>
    <row r="5" spans="1:25" hidden="1" x14ac:dyDescent="0.35">
      <c r="A5" s="6" t="s">
        <v>5</v>
      </c>
      <c r="B5" s="4">
        <v>2</v>
      </c>
      <c r="C5" s="18">
        <v>0</v>
      </c>
      <c r="D5" s="18"/>
      <c r="E5" s="18"/>
      <c r="F5">
        <f t="shared" ref="F5:U54" si="1">F$1*$B5*$C5/F$3</f>
        <v>0</v>
      </c>
      <c r="G5">
        <f t="shared" si="1"/>
        <v>0</v>
      </c>
      <c r="H5">
        <f t="shared" si="1"/>
        <v>0</v>
      </c>
      <c r="I5">
        <f t="shared" si="1"/>
        <v>0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 s="21">
        <f t="shared" si="1"/>
        <v>0</v>
      </c>
      <c r="Q5" s="21">
        <f t="shared" si="1"/>
        <v>0</v>
      </c>
      <c r="R5" s="21">
        <f t="shared" si="1"/>
        <v>0</v>
      </c>
      <c r="S5" s="21">
        <f t="shared" si="1"/>
        <v>0</v>
      </c>
      <c r="T5" s="21">
        <f t="shared" si="1"/>
        <v>0</v>
      </c>
      <c r="U5" s="20">
        <f t="shared" si="1"/>
        <v>0</v>
      </c>
      <c r="V5" s="20">
        <f t="shared" si="0"/>
        <v>0</v>
      </c>
      <c r="W5" s="20">
        <f t="shared" si="0"/>
        <v>0</v>
      </c>
      <c r="X5" s="20">
        <f t="shared" si="0"/>
        <v>0</v>
      </c>
      <c r="Y5" s="20">
        <f t="shared" si="0"/>
        <v>0</v>
      </c>
    </row>
    <row r="6" spans="1:25" hidden="1" x14ac:dyDescent="0.35">
      <c r="A6" s="6" t="s">
        <v>6</v>
      </c>
      <c r="B6" s="4">
        <v>3</v>
      </c>
      <c r="C6" s="18">
        <v>0</v>
      </c>
      <c r="D6" s="18"/>
      <c r="E6" s="18"/>
      <c r="F6">
        <f t="shared" si="1"/>
        <v>0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0</v>
      </c>
      <c r="M6">
        <f t="shared" si="0"/>
        <v>0</v>
      </c>
      <c r="N6">
        <f t="shared" si="0"/>
        <v>0</v>
      </c>
      <c r="O6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</row>
    <row r="7" spans="1:25" hidden="1" x14ac:dyDescent="0.35">
      <c r="A7" s="6" t="s">
        <v>7</v>
      </c>
      <c r="B7" s="4">
        <v>4</v>
      </c>
      <c r="C7" s="18">
        <v>0</v>
      </c>
      <c r="D7" s="18"/>
      <c r="E7" s="18"/>
      <c r="F7">
        <f t="shared" si="1"/>
        <v>0</v>
      </c>
      <c r="G7">
        <f t="shared" si="0"/>
        <v>0</v>
      </c>
      <c r="H7">
        <f t="shared" si="0"/>
        <v>0</v>
      </c>
      <c r="I7">
        <f t="shared" si="0"/>
        <v>0</v>
      </c>
      <c r="J7">
        <f t="shared" si="0"/>
        <v>0</v>
      </c>
      <c r="K7">
        <f t="shared" si="0"/>
        <v>0</v>
      </c>
      <c r="L7">
        <f t="shared" si="0"/>
        <v>0</v>
      </c>
      <c r="M7">
        <f t="shared" si="0"/>
        <v>0</v>
      </c>
      <c r="N7">
        <f t="shared" si="0"/>
        <v>0</v>
      </c>
      <c r="O7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0">
        <f t="shared" si="0"/>
        <v>0</v>
      </c>
      <c r="V7" s="20">
        <f t="shared" si="0"/>
        <v>0</v>
      </c>
      <c r="W7" s="20">
        <f t="shared" si="0"/>
        <v>0</v>
      </c>
      <c r="X7" s="20">
        <f t="shared" si="0"/>
        <v>0</v>
      </c>
      <c r="Y7" s="20">
        <f t="shared" si="0"/>
        <v>0</v>
      </c>
    </row>
    <row r="8" spans="1:25" hidden="1" x14ac:dyDescent="0.35">
      <c r="A8" s="6" t="s">
        <v>8</v>
      </c>
      <c r="B8" s="4">
        <v>5</v>
      </c>
      <c r="C8" s="18">
        <v>0</v>
      </c>
      <c r="D8" s="18"/>
      <c r="E8" s="18"/>
      <c r="F8">
        <f t="shared" si="1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  <c r="L8">
        <f t="shared" si="0"/>
        <v>0</v>
      </c>
      <c r="M8">
        <f t="shared" si="0"/>
        <v>0</v>
      </c>
      <c r="N8">
        <f t="shared" si="0"/>
        <v>0</v>
      </c>
      <c r="O8">
        <f t="shared" si="0"/>
        <v>0</v>
      </c>
      <c r="P8" s="21">
        <f t="shared" si="0"/>
        <v>0</v>
      </c>
      <c r="Q8" s="21">
        <f t="shared" si="0"/>
        <v>0</v>
      </c>
      <c r="R8" s="21">
        <f t="shared" si="0"/>
        <v>0</v>
      </c>
      <c r="S8" s="21">
        <f t="shared" si="0"/>
        <v>0</v>
      </c>
      <c r="T8" s="21">
        <f t="shared" si="0"/>
        <v>0</v>
      </c>
      <c r="U8" s="20">
        <f t="shared" si="0"/>
        <v>0</v>
      </c>
      <c r="V8" s="20">
        <f t="shared" si="0"/>
        <v>0</v>
      </c>
      <c r="W8" s="20">
        <f t="shared" si="0"/>
        <v>0</v>
      </c>
      <c r="X8" s="20">
        <f t="shared" si="0"/>
        <v>0</v>
      </c>
      <c r="Y8" s="20">
        <f t="shared" si="0"/>
        <v>0</v>
      </c>
    </row>
    <row r="9" spans="1:25" hidden="1" x14ac:dyDescent="0.35">
      <c r="A9" s="6" t="s">
        <v>9</v>
      </c>
      <c r="B9" s="4">
        <v>5</v>
      </c>
      <c r="C9" s="18">
        <v>0</v>
      </c>
      <c r="D9" s="18"/>
      <c r="E9" s="18"/>
      <c r="F9">
        <f t="shared" si="1"/>
        <v>0</v>
      </c>
      <c r="G9">
        <f t="shared" si="0"/>
        <v>0</v>
      </c>
      <c r="H9">
        <f t="shared" si="0"/>
        <v>0</v>
      </c>
      <c r="I9">
        <f t="shared" si="0"/>
        <v>0</v>
      </c>
      <c r="J9">
        <f t="shared" si="0"/>
        <v>0</v>
      </c>
      <c r="K9">
        <f t="shared" si="0"/>
        <v>0</v>
      </c>
      <c r="L9">
        <f t="shared" si="0"/>
        <v>0</v>
      </c>
      <c r="M9">
        <f t="shared" si="0"/>
        <v>0</v>
      </c>
      <c r="N9">
        <f t="shared" si="0"/>
        <v>0</v>
      </c>
      <c r="O9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 t="shared" si="0"/>
        <v>0</v>
      </c>
      <c r="U9" s="20">
        <f t="shared" si="0"/>
        <v>0</v>
      </c>
      <c r="V9" s="20">
        <f t="shared" si="0"/>
        <v>0</v>
      </c>
      <c r="W9" s="20">
        <f t="shared" si="0"/>
        <v>0</v>
      </c>
      <c r="X9" s="20">
        <f t="shared" si="0"/>
        <v>0</v>
      </c>
      <c r="Y9" s="20">
        <f t="shared" si="0"/>
        <v>0</v>
      </c>
    </row>
    <row r="10" spans="1:25" hidden="1" x14ac:dyDescent="0.35">
      <c r="A10" s="6" t="s">
        <v>10</v>
      </c>
      <c r="B10" s="4">
        <v>6</v>
      </c>
      <c r="C10" s="18">
        <v>0</v>
      </c>
      <c r="D10" s="18"/>
      <c r="E10" s="18"/>
      <c r="F10">
        <f t="shared" si="1"/>
        <v>0</v>
      </c>
      <c r="G10">
        <f t="shared" si="0"/>
        <v>0</v>
      </c>
      <c r="H10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  <c r="M10">
        <f t="shared" si="0"/>
        <v>0</v>
      </c>
      <c r="N10">
        <f t="shared" si="0"/>
        <v>0</v>
      </c>
      <c r="O10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 t="shared" si="0"/>
        <v>0</v>
      </c>
      <c r="T10" s="21">
        <f t="shared" si="0"/>
        <v>0</v>
      </c>
      <c r="U10" s="20">
        <f t="shared" si="0"/>
        <v>0</v>
      </c>
      <c r="V10" s="20">
        <f t="shared" si="0"/>
        <v>0</v>
      </c>
      <c r="W10" s="20">
        <f t="shared" si="0"/>
        <v>0</v>
      </c>
      <c r="X10" s="20">
        <f t="shared" si="0"/>
        <v>0</v>
      </c>
      <c r="Y10" s="20">
        <f t="shared" si="0"/>
        <v>0</v>
      </c>
    </row>
    <row r="11" spans="1:25" hidden="1" x14ac:dyDescent="0.35">
      <c r="A11" s="6" t="s">
        <v>11</v>
      </c>
      <c r="B11" s="4">
        <v>7</v>
      </c>
      <c r="C11" s="18">
        <v>0</v>
      </c>
      <c r="D11" s="18"/>
      <c r="E11" s="18"/>
      <c r="F11">
        <f t="shared" si="1"/>
        <v>0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si="0"/>
        <v>0</v>
      </c>
      <c r="K11">
        <f t="shared" si="0"/>
        <v>0</v>
      </c>
      <c r="L11">
        <f t="shared" si="0"/>
        <v>0</v>
      </c>
      <c r="M11">
        <f t="shared" si="0"/>
        <v>0</v>
      </c>
      <c r="N11">
        <f t="shared" si="0"/>
        <v>0</v>
      </c>
      <c r="O1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0</v>
      </c>
      <c r="S11" s="21">
        <f t="shared" si="0"/>
        <v>0</v>
      </c>
      <c r="T11" s="21">
        <f t="shared" si="0"/>
        <v>0</v>
      </c>
      <c r="U11" s="20">
        <f t="shared" si="0"/>
        <v>0</v>
      </c>
      <c r="V11" s="20">
        <f t="shared" si="0"/>
        <v>0</v>
      </c>
      <c r="W11" s="20">
        <f t="shared" si="0"/>
        <v>0</v>
      </c>
      <c r="X11" s="20">
        <f t="shared" si="0"/>
        <v>0</v>
      </c>
      <c r="Y11" s="20">
        <f t="shared" si="0"/>
        <v>0</v>
      </c>
    </row>
    <row r="12" spans="1:25" hidden="1" x14ac:dyDescent="0.35">
      <c r="A12" s="6" t="s">
        <v>12</v>
      </c>
      <c r="B12" s="4">
        <v>4</v>
      </c>
      <c r="C12" s="18">
        <v>0</v>
      </c>
      <c r="D12" s="18"/>
      <c r="E12" s="18"/>
      <c r="F12">
        <f t="shared" si="1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0</v>
      </c>
      <c r="K12">
        <f t="shared" si="0"/>
        <v>0</v>
      </c>
      <c r="L12">
        <f t="shared" si="0"/>
        <v>0</v>
      </c>
      <c r="M12">
        <f t="shared" si="0"/>
        <v>0</v>
      </c>
      <c r="N12">
        <f t="shared" si="0"/>
        <v>0</v>
      </c>
      <c r="O12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0">
        <f t="shared" si="0"/>
        <v>0</v>
      </c>
      <c r="V12" s="20">
        <f t="shared" si="0"/>
        <v>0</v>
      </c>
      <c r="W12" s="20">
        <f t="shared" si="0"/>
        <v>0</v>
      </c>
      <c r="X12" s="20">
        <f t="shared" si="0"/>
        <v>0</v>
      </c>
      <c r="Y12" s="20">
        <f t="shared" si="0"/>
        <v>0</v>
      </c>
    </row>
    <row r="13" spans="1:25" hidden="1" x14ac:dyDescent="0.35">
      <c r="A13" s="6" t="s">
        <v>13</v>
      </c>
      <c r="B13" s="4">
        <v>8</v>
      </c>
      <c r="C13" s="18">
        <v>0</v>
      </c>
      <c r="D13" s="18"/>
      <c r="E13" s="18"/>
      <c r="F13">
        <f t="shared" si="1"/>
        <v>0</v>
      </c>
      <c r="G13">
        <f t="shared" si="0"/>
        <v>0</v>
      </c>
      <c r="H13">
        <f t="shared" si="0"/>
        <v>0</v>
      </c>
      <c r="I13">
        <f t="shared" si="0"/>
        <v>0</v>
      </c>
      <c r="J13">
        <f t="shared" si="0"/>
        <v>0</v>
      </c>
      <c r="K13">
        <f t="shared" si="0"/>
        <v>0</v>
      </c>
      <c r="L13">
        <f t="shared" si="0"/>
        <v>0</v>
      </c>
      <c r="M13">
        <f t="shared" si="0"/>
        <v>0</v>
      </c>
      <c r="N13">
        <f t="shared" si="0"/>
        <v>0</v>
      </c>
      <c r="O13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0</v>
      </c>
      <c r="S13" s="21">
        <f t="shared" si="0"/>
        <v>0</v>
      </c>
      <c r="T13" s="21">
        <f t="shared" si="0"/>
        <v>0</v>
      </c>
      <c r="U13" s="20">
        <f t="shared" si="0"/>
        <v>0</v>
      </c>
      <c r="V13" s="20">
        <f t="shared" si="0"/>
        <v>0</v>
      </c>
      <c r="W13" s="20">
        <f t="shared" si="0"/>
        <v>0</v>
      </c>
      <c r="X13" s="20">
        <f t="shared" si="0"/>
        <v>0</v>
      </c>
      <c r="Y13" s="20">
        <f t="shared" si="0"/>
        <v>0</v>
      </c>
    </row>
    <row r="14" spans="1:25" hidden="1" x14ac:dyDescent="0.35">
      <c r="A14" s="6" t="s">
        <v>14</v>
      </c>
      <c r="B14" s="4">
        <v>10</v>
      </c>
      <c r="C14" s="18">
        <v>0</v>
      </c>
      <c r="D14" s="18"/>
      <c r="E14" s="18"/>
      <c r="F14">
        <f t="shared" si="1"/>
        <v>0</v>
      </c>
      <c r="G14">
        <f t="shared" si="0"/>
        <v>0</v>
      </c>
      <c r="H14">
        <f t="shared" si="0"/>
        <v>0</v>
      </c>
      <c r="I14">
        <f t="shared" si="0"/>
        <v>0</v>
      </c>
      <c r="J14">
        <f t="shared" si="0"/>
        <v>0</v>
      </c>
      <c r="K14">
        <f t="shared" si="0"/>
        <v>0</v>
      </c>
      <c r="L14">
        <f t="shared" si="0"/>
        <v>0</v>
      </c>
      <c r="M14">
        <f t="shared" si="0"/>
        <v>0</v>
      </c>
      <c r="N14">
        <f t="shared" si="0"/>
        <v>0</v>
      </c>
      <c r="O14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0</v>
      </c>
      <c r="S14" s="21">
        <f t="shared" si="0"/>
        <v>0</v>
      </c>
      <c r="T14" s="21">
        <f t="shared" si="0"/>
        <v>0</v>
      </c>
      <c r="U14" s="20">
        <f t="shared" si="0"/>
        <v>0</v>
      </c>
      <c r="V14" s="20">
        <f t="shared" si="0"/>
        <v>0</v>
      </c>
      <c r="W14" s="20">
        <f t="shared" si="0"/>
        <v>0</v>
      </c>
      <c r="X14" s="20">
        <f t="shared" si="0"/>
        <v>0</v>
      </c>
      <c r="Y14" s="20">
        <f t="shared" si="0"/>
        <v>0</v>
      </c>
    </row>
    <row r="15" spans="1:25" hidden="1" x14ac:dyDescent="0.35">
      <c r="A15" s="6" t="s">
        <v>15</v>
      </c>
      <c r="B15" s="4">
        <v>12</v>
      </c>
      <c r="C15" s="18">
        <v>0</v>
      </c>
      <c r="D15" s="18"/>
      <c r="E15" s="18"/>
      <c r="F15">
        <f t="shared" si="1"/>
        <v>0</v>
      </c>
      <c r="G15">
        <f t="shared" si="0"/>
        <v>0</v>
      </c>
      <c r="H15">
        <f t="shared" si="0"/>
        <v>0</v>
      </c>
      <c r="I15">
        <f t="shared" si="0"/>
        <v>0</v>
      </c>
      <c r="J15">
        <f t="shared" si="0"/>
        <v>0</v>
      </c>
      <c r="K15">
        <f t="shared" si="0"/>
        <v>0</v>
      </c>
      <c r="L15">
        <f t="shared" si="0"/>
        <v>0</v>
      </c>
      <c r="M15">
        <f t="shared" si="0"/>
        <v>0</v>
      </c>
      <c r="N15">
        <f t="shared" si="0"/>
        <v>0</v>
      </c>
      <c r="O15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0">
        <f t="shared" si="0"/>
        <v>0</v>
      </c>
      <c r="V15" s="20">
        <f t="shared" si="0"/>
        <v>0</v>
      </c>
      <c r="W15" s="20">
        <f t="shared" si="0"/>
        <v>0</v>
      </c>
      <c r="X15" s="20">
        <f t="shared" si="0"/>
        <v>0</v>
      </c>
      <c r="Y15" s="20">
        <f t="shared" si="0"/>
        <v>0</v>
      </c>
    </row>
    <row r="16" spans="1:25" hidden="1" x14ac:dyDescent="0.35">
      <c r="A16" s="6" t="s">
        <v>16</v>
      </c>
      <c r="B16" s="4">
        <v>12</v>
      </c>
      <c r="C16" s="18">
        <v>0</v>
      </c>
      <c r="D16" s="18"/>
      <c r="E16" s="18"/>
      <c r="F16">
        <f t="shared" si="1"/>
        <v>0</v>
      </c>
      <c r="G16">
        <f t="shared" si="0"/>
        <v>0</v>
      </c>
      <c r="H16">
        <f t="shared" si="0"/>
        <v>0</v>
      </c>
      <c r="I16">
        <f t="shared" si="0"/>
        <v>0</v>
      </c>
      <c r="J16">
        <f t="shared" si="0"/>
        <v>0</v>
      </c>
      <c r="K16">
        <f t="shared" si="0"/>
        <v>0</v>
      </c>
      <c r="L16">
        <f t="shared" si="0"/>
        <v>0</v>
      </c>
      <c r="M16">
        <f t="shared" si="0"/>
        <v>0</v>
      </c>
      <c r="N16">
        <f t="shared" si="0"/>
        <v>0</v>
      </c>
      <c r="O16">
        <f t="shared" si="0"/>
        <v>0</v>
      </c>
      <c r="P16" s="21">
        <f t="shared" si="0"/>
        <v>0</v>
      </c>
      <c r="Q16" s="21">
        <f t="shared" si="0"/>
        <v>0</v>
      </c>
      <c r="R16" s="21">
        <f t="shared" si="0"/>
        <v>0</v>
      </c>
      <c r="S16" s="21">
        <f t="shared" si="0"/>
        <v>0</v>
      </c>
      <c r="T16" s="21">
        <f t="shared" si="0"/>
        <v>0</v>
      </c>
      <c r="U16" s="20">
        <f t="shared" si="0"/>
        <v>0</v>
      </c>
      <c r="V16" s="20">
        <f t="shared" si="0"/>
        <v>0</v>
      </c>
      <c r="W16" s="20">
        <f t="shared" si="0"/>
        <v>0</v>
      </c>
      <c r="X16" s="20">
        <f t="shared" si="0"/>
        <v>0</v>
      </c>
      <c r="Y16" s="20">
        <f t="shared" si="0"/>
        <v>0</v>
      </c>
    </row>
    <row r="17" spans="1:25" hidden="1" x14ac:dyDescent="0.35">
      <c r="A17" s="6" t="s">
        <v>17</v>
      </c>
      <c r="B17" s="4">
        <v>15</v>
      </c>
      <c r="C17" s="18">
        <v>0</v>
      </c>
      <c r="D17" s="18"/>
      <c r="E17" s="18"/>
      <c r="F17">
        <f t="shared" si="1"/>
        <v>0</v>
      </c>
      <c r="G17">
        <f t="shared" si="0"/>
        <v>0</v>
      </c>
      <c r="H17">
        <f t="shared" si="0"/>
        <v>0</v>
      </c>
      <c r="I17">
        <f t="shared" si="0"/>
        <v>0</v>
      </c>
      <c r="J17">
        <f t="shared" si="0"/>
        <v>0</v>
      </c>
      <c r="K17">
        <f t="shared" si="0"/>
        <v>0</v>
      </c>
      <c r="L17">
        <f t="shared" si="0"/>
        <v>0</v>
      </c>
      <c r="M17">
        <f t="shared" si="0"/>
        <v>0</v>
      </c>
      <c r="N17">
        <f t="shared" si="0"/>
        <v>0</v>
      </c>
      <c r="O17">
        <f t="shared" si="0"/>
        <v>0</v>
      </c>
      <c r="P17" s="21">
        <f t="shared" si="0"/>
        <v>0</v>
      </c>
      <c r="Q17" s="21">
        <f t="shared" si="0"/>
        <v>0</v>
      </c>
      <c r="R17" s="21">
        <f t="shared" si="0"/>
        <v>0</v>
      </c>
      <c r="S17" s="21">
        <f t="shared" si="0"/>
        <v>0</v>
      </c>
      <c r="T17" s="21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</row>
    <row r="18" spans="1:25" hidden="1" x14ac:dyDescent="0.35">
      <c r="A18" s="6" t="s">
        <v>18</v>
      </c>
      <c r="B18" s="4">
        <v>15</v>
      </c>
      <c r="C18" s="18">
        <v>0</v>
      </c>
      <c r="D18" s="18"/>
      <c r="E18" s="18"/>
      <c r="F18">
        <f t="shared" si="1"/>
        <v>0</v>
      </c>
      <c r="G18">
        <f t="shared" si="0"/>
        <v>0</v>
      </c>
      <c r="H18">
        <f t="shared" si="0"/>
        <v>0</v>
      </c>
      <c r="I18">
        <f t="shared" si="0"/>
        <v>0</v>
      </c>
      <c r="J18">
        <f t="shared" si="0"/>
        <v>0</v>
      </c>
      <c r="K18">
        <f t="shared" ref="G18:Y30" si="2">K$1*$B18*$C18/K$3</f>
        <v>0</v>
      </c>
      <c r="L18">
        <f t="shared" si="2"/>
        <v>0</v>
      </c>
      <c r="M18">
        <f t="shared" si="2"/>
        <v>0</v>
      </c>
      <c r="N18">
        <f t="shared" si="2"/>
        <v>0</v>
      </c>
      <c r="O18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0</v>
      </c>
      <c r="S18" s="21">
        <f t="shared" si="2"/>
        <v>0</v>
      </c>
      <c r="T18" s="21">
        <f t="shared" si="2"/>
        <v>0</v>
      </c>
      <c r="U18" s="20">
        <f t="shared" si="2"/>
        <v>0</v>
      </c>
      <c r="V18" s="20">
        <f t="shared" si="2"/>
        <v>0</v>
      </c>
      <c r="W18" s="20">
        <f t="shared" si="2"/>
        <v>0</v>
      </c>
      <c r="X18" s="20">
        <f t="shared" si="2"/>
        <v>0</v>
      </c>
      <c r="Y18" s="20">
        <f t="shared" si="2"/>
        <v>0</v>
      </c>
    </row>
    <row r="19" spans="1:25" hidden="1" x14ac:dyDescent="0.35">
      <c r="A19" s="6" t="s">
        <v>19</v>
      </c>
      <c r="B19" s="4">
        <v>18</v>
      </c>
      <c r="C19" s="18">
        <v>0</v>
      </c>
      <c r="D19" s="18"/>
      <c r="E19" s="18"/>
      <c r="F19">
        <f t="shared" si="1"/>
        <v>0</v>
      </c>
      <c r="G19">
        <f t="shared" si="2"/>
        <v>0</v>
      </c>
      <c r="H19">
        <f t="shared" si="2"/>
        <v>0</v>
      </c>
      <c r="I19">
        <f t="shared" si="2"/>
        <v>0</v>
      </c>
      <c r="J19">
        <f t="shared" si="2"/>
        <v>0</v>
      </c>
      <c r="K19">
        <f t="shared" si="2"/>
        <v>0</v>
      </c>
      <c r="L19">
        <f t="shared" si="2"/>
        <v>0</v>
      </c>
      <c r="M19">
        <f t="shared" si="2"/>
        <v>0</v>
      </c>
      <c r="N19">
        <f t="shared" si="2"/>
        <v>0</v>
      </c>
      <c r="O19">
        <f t="shared" si="2"/>
        <v>0</v>
      </c>
      <c r="P19" s="21">
        <f t="shared" si="2"/>
        <v>0</v>
      </c>
      <c r="Q19" s="21">
        <f t="shared" si="2"/>
        <v>0</v>
      </c>
      <c r="R19" s="21">
        <f t="shared" si="2"/>
        <v>0</v>
      </c>
      <c r="S19" s="21">
        <f t="shared" si="2"/>
        <v>0</v>
      </c>
      <c r="T19" s="21">
        <f t="shared" si="2"/>
        <v>0</v>
      </c>
      <c r="U19" s="20">
        <f t="shared" si="2"/>
        <v>0</v>
      </c>
      <c r="V19" s="20">
        <f t="shared" si="2"/>
        <v>0</v>
      </c>
      <c r="W19" s="20">
        <f t="shared" si="2"/>
        <v>0</v>
      </c>
      <c r="X19" s="20">
        <f t="shared" si="2"/>
        <v>0</v>
      </c>
      <c r="Y19" s="20">
        <f t="shared" si="2"/>
        <v>0</v>
      </c>
    </row>
    <row r="20" spans="1:25" hidden="1" x14ac:dyDescent="0.35">
      <c r="A20" s="6" t="s">
        <v>20</v>
      </c>
      <c r="B20" s="4">
        <v>20</v>
      </c>
      <c r="C20" s="18">
        <v>0</v>
      </c>
      <c r="D20" s="18"/>
      <c r="E20" s="18"/>
      <c r="F20">
        <f t="shared" si="1"/>
        <v>0</v>
      </c>
      <c r="G20">
        <f t="shared" si="2"/>
        <v>0</v>
      </c>
      <c r="H20">
        <f t="shared" si="2"/>
        <v>0</v>
      </c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2"/>
        <v>0</v>
      </c>
      <c r="N20">
        <f t="shared" si="2"/>
        <v>0</v>
      </c>
      <c r="O20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  <c r="S20" s="21">
        <f t="shared" si="2"/>
        <v>0</v>
      </c>
      <c r="T20" s="21">
        <f t="shared" si="2"/>
        <v>0</v>
      </c>
      <c r="U20" s="20">
        <f t="shared" si="2"/>
        <v>0</v>
      </c>
      <c r="V20" s="20">
        <f t="shared" si="2"/>
        <v>0</v>
      </c>
      <c r="W20" s="20">
        <f t="shared" si="2"/>
        <v>0</v>
      </c>
      <c r="X20" s="20">
        <f t="shared" si="2"/>
        <v>0</v>
      </c>
      <c r="Y20" s="20">
        <f t="shared" si="2"/>
        <v>0</v>
      </c>
    </row>
    <row r="21" spans="1:25" hidden="1" x14ac:dyDescent="0.35">
      <c r="A21" s="6" t="s">
        <v>21</v>
      </c>
      <c r="B21" s="4">
        <v>20</v>
      </c>
      <c r="C21" s="18">
        <v>0</v>
      </c>
      <c r="D21" s="18"/>
      <c r="E21" s="18"/>
      <c r="F21">
        <f t="shared" si="1"/>
        <v>0</v>
      </c>
      <c r="G21">
        <f t="shared" si="2"/>
        <v>0</v>
      </c>
      <c r="H21">
        <f t="shared" si="2"/>
        <v>0</v>
      </c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2"/>
        <v>0</v>
      </c>
      <c r="N21">
        <f t="shared" si="2"/>
        <v>0</v>
      </c>
      <c r="O21">
        <f t="shared" si="2"/>
        <v>0</v>
      </c>
      <c r="P21" s="21">
        <f t="shared" si="2"/>
        <v>0</v>
      </c>
      <c r="Q21" s="21">
        <f t="shared" si="2"/>
        <v>0</v>
      </c>
      <c r="R21" s="21">
        <f t="shared" si="2"/>
        <v>0</v>
      </c>
      <c r="S21" s="21">
        <f t="shared" si="2"/>
        <v>0</v>
      </c>
      <c r="T21" s="21">
        <f t="shared" si="2"/>
        <v>0</v>
      </c>
      <c r="U21" s="20">
        <f t="shared" si="2"/>
        <v>0</v>
      </c>
      <c r="V21" s="20">
        <f t="shared" si="2"/>
        <v>0</v>
      </c>
      <c r="W21" s="20">
        <f t="shared" si="2"/>
        <v>0</v>
      </c>
      <c r="X21" s="20">
        <f t="shared" si="2"/>
        <v>0</v>
      </c>
      <c r="Y21" s="20">
        <f t="shared" si="2"/>
        <v>0</v>
      </c>
    </row>
    <row r="22" spans="1:25" hidden="1" x14ac:dyDescent="0.35">
      <c r="A22" s="6" t="s">
        <v>22</v>
      </c>
      <c r="B22" s="4">
        <v>30</v>
      </c>
      <c r="C22" s="18">
        <v>0</v>
      </c>
      <c r="D22" s="18"/>
      <c r="E22" s="18"/>
      <c r="F22">
        <f t="shared" si="1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0</v>
      </c>
      <c r="K22">
        <f t="shared" si="2"/>
        <v>0</v>
      </c>
      <c r="L22">
        <f t="shared" si="2"/>
        <v>0</v>
      </c>
      <c r="M22">
        <f t="shared" si="2"/>
        <v>0</v>
      </c>
      <c r="N22">
        <f t="shared" si="2"/>
        <v>0</v>
      </c>
      <c r="O22">
        <f t="shared" si="2"/>
        <v>0</v>
      </c>
      <c r="P22" s="21">
        <f t="shared" si="2"/>
        <v>0</v>
      </c>
      <c r="Q22" s="21">
        <f t="shared" si="2"/>
        <v>0</v>
      </c>
      <c r="R22" s="21">
        <f t="shared" si="2"/>
        <v>0</v>
      </c>
      <c r="S22" s="21">
        <f t="shared" si="2"/>
        <v>0</v>
      </c>
      <c r="T22" s="21">
        <f t="shared" si="2"/>
        <v>0</v>
      </c>
      <c r="U22" s="20">
        <f t="shared" si="2"/>
        <v>0</v>
      </c>
      <c r="V22" s="20">
        <f t="shared" si="2"/>
        <v>0</v>
      </c>
      <c r="W22" s="20">
        <f t="shared" si="2"/>
        <v>0</v>
      </c>
      <c r="X22" s="20">
        <f t="shared" si="2"/>
        <v>0</v>
      </c>
      <c r="Y22" s="20">
        <f t="shared" si="2"/>
        <v>0</v>
      </c>
    </row>
    <row r="23" spans="1:25" hidden="1" x14ac:dyDescent="0.35">
      <c r="A23" s="6" t="s">
        <v>23</v>
      </c>
      <c r="B23" s="4">
        <v>20</v>
      </c>
      <c r="C23" s="18">
        <v>0</v>
      </c>
      <c r="D23" s="18"/>
      <c r="E23" s="18"/>
      <c r="F23">
        <f t="shared" si="1"/>
        <v>0</v>
      </c>
      <c r="G23">
        <f t="shared" si="2"/>
        <v>0</v>
      </c>
      <c r="H23">
        <f t="shared" si="2"/>
        <v>0</v>
      </c>
      <c r="I23">
        <f t="shared" si="2"/>
        <v>0</v>
      </c>
      <c r="J23">
        <f t="shared" si="2"/>
        <v>0</v>
      </c>
      <c r="K23">
        <f t="shared" si="2"/>
        <v>0</v>
      </c>
      <c r="L23">
        <f t="shared" si="2"/>
        <v>0</v>
      </c>
      <c r="M23">
        <f t="shared" si="2"/>
        <v>0</v>
      </c>
      <c r="N23">
        <f t="shared" si="2"/>
        <v>0</v>
      </c>
      <c r="O23">
        <f t="shared" si="2"/>
        <v>0</v>
      </c>
      <c r="P23" s="21">
        <f t="shared" si="2"/>
        <v>0</v>
      </c>
      <c r="Q23" s="21">
        <f t="shared" si="2"/>
        <v>0</v>
      </c>
      <c r="R23" s="21">
        <f t="shared" si="2"/>
        <v>0</v>
      </c>
      <c r="S23" s="21">
        <f t="shared" si="2"/>
        <v>0</v>
      </c>
      <c r="T23" s="21">
        <f t="shared" si="2"/>
        <v>0</v>
      </c>
      <c r="U23" s="20">
        <f t="shared" si="2"/>
        <v>0</v>
      </c>
      <c r="V23" s="20">
        <f t="shared" si="2"/>
        <v>0</v>
      </c>
      <c r="W23" s="20">
        <f t="shared" si="2"/>
        <v>0</v>
      </c>
      <c r="X23" s="20">
        <f t="shared" si="2"/>
        <v>0</v>
      </c>
      <c r="Y23" s="20">
        <f t="shared" si="2"/>
        <v>0</v>
      </c>
    </row>
    <row r="24" spans="1:25" hidden="1" x14ac:dyDescent="0.35">
      <c r="A24" s="6" t="s">
        <v>24</v>
      </c>
      <c r="B24" s="4">
        <v>25</v>
      </c>
      <c r="C24" s="18">
        <v>0</v>
      </c>
      <c r="D24" s="18"/>
      <c r="E24" s="18"/>
      <c r="F24">
        <f t="shared" si="1"/>
        <v>0</v>
      </c>
      <c r="G24">
        <f t="shared" si="2"/>
        <v>0</v>
      </c>
      <c r="H24">
        <f t="shared" si="2"/>
        <v>0</v>
      </c>
      <c r="I24">
        <f t="shared" si="2"/>
        <v>0</v>
      </c>
      <c r="J24">
        <f t="shared" si="2"/>
        <v>0</v>
      </c>
      <c r="K24">
        <f t="shared" si="2"/>
        <v>0</v>
      </c>
      <c r="L24">
        <f t="shared" si="2"/>
        <v>0</v>
      </c>
      <c r="M24">
        <f t="shared" si="2"/>
        <v>0</v>
      </c>
      <c r="N24">
        <f t="shared" si="2"/>
        <v>0</v>
      </c>
      <c r="O24">
        <f t="shared" si="2"/>
        <v>0</v>
      </c>
      <c r="P24" s="21">
        <f t="shared" si="2"/>
        <v>0</v>
      </c>
      <c r="Q24" s="21">
        <f t="shared" si="2"/>
        <v>0</v>
      </c>
      <c r="R24" s="21">
        <f t="shared" si="2"/>
        <v>0</v>
      </c>
      <c r="S24" s="21">
        <f t="shared" si="2"/>
        <v>0</v>
      </c>
      <c r="T24" s="21">
        <f t="shared" si="2"/>
        <v>0</v>
      </c>
      <c r="U24" s="20">
        <f t="shared" si="2"/>
        <v>0</v>
      </c>
      <c r="V24" s="20">
        <f t="shared" si="2"/>
        <v>0</v>
      </c>
      <c r="W24" s="20">
        <f t="shared" si="2"/>
        <v>0</v>
      </c>
      <c r="X24" s="20">
        <f t="shared" si="2"/>
        <v>0</v>
      </c>
      <c r="Y24" s="20">
        <f t="shared" si="2"/>
        <v>0</v>
      </c>
    </row>
    <row r="25" spans="1:25" hidden="1" x14ac:dyDescent="0.35">
      <c r="A25" s="6" t="s">
        <v>25</v>
      </c>
      <c r="B25" s="4">
        <v>25</v>
      </c>
      <c r="C25" s="18">
        <v>0</v>
      </c>
      <c r="D25" s="18"/>
      <c r="E25" s="18"/>
      <c r="F25">
        <f t="shared" si="1"/>
        <v>0</v>
      </c>
      <c r="G25">
        <f t="shared" si="2"/>
        <v>0</v>
      </c>
      <c r="H25">
        <f t="shared" si="2"/>
        <v>0</v>
      </c>
      <c r="I25">
        <f t="shared" si="2"/>
        <v>0</v>
      </c>
      <c r="J25">
        <f t="shared" si="2"/>
        <v>0</v>
      </c>
      <c r="K25">
        <f t="shared" si="2"/>
        <v>0</v>
      </c>
      <c r="L25">
        <f t="shared" si="2"/>
        <v>0</v>
      </c>
      <c r="M25">
        <f t="shared" si="2"/>
        <v>0</v>
      </c>
      <c r="N25">
        <f t="shared" si="2"/>
        <v>0</v>
      </c>
      <c r="O25">
        <f t="shared" si="2"/>
        <v>0</v>
      </c>
      <c r="P25" s="21">
        <f t="shared" si="2"/>
        <v>0</v>
      </c>
      <c r="Q25" s="21">
        <f t="shared" si="2"/>
        <v>0</v>
      </c>
      <c r="R25" s="21">
        <f t="shared" si="2"/>
        <v>0</v>
      </c>
      <c r="S25" s="21">
        <f t="shared" si="2"/>
        <v>0</v>
      </c>
      <c r="T25" s="21">
        <f t="shared" si="2"/>
        <v>0</v>
      </c>
      <c r="U25" s="20">
        <f t="shared" si="2"/>
        <v>0</v>
      </c>
      <c r="V25" s="20">
        <f t="shared" si="2"/>
        <v>0</v>
      </c>
      <c r="W25" s="20">
        <f t="shared" si="2"/>
        <v>0</v>
      </c>
      <c r="X25" s="20">
        <f t="shared" si="2"/>
        <v>0</v>
      </c>
      <c r="Y25" s="20">
        <f t="shared" si="2"/>
        <v>0</v>
      </c>
    </row>
    <row r="26" spans="1:25" hidden="1" x14ac:dyDescent="0.35">
      <c r="A26" s="7" t="s">
        <v>26</v>
      </c>
      <c r="B26" s="4">
        <v>4</v>
      </c>
      <c r="C26" s="18">
        <v>0</v>
      </c>
      <c r="D26" s="18"/>
      <c r="E26" s="18"/>
      <c r="F26">
        <f t="shared" si="1"/>
        <v>0</v>
      </c>
      <c r="G26">
        <f t="shared" si="2"/>
        <v>0</v>
      </c>
      <c r="H26">
        <f t="shared" si="2"/>
        <v>0</v>
      </c>
      <c r="I26">
        <f t="shared" si="2"/>
        <v>0</v>
      </c>
      <c r="J26">
        <f t="shared" si="2"/>
        <v>0</v>
      </c>
      <c r="K26">
        <f t="shared" si="2"/>
        <v>0</v>
      </c>
      <c r="L26">
        <f t="shared" si="2"/>
        <v>0</v>
      </c>
      <c r="M26">
        <f t="shared" si="2"/>
        <v>0</v>
      </c>
      <c r="N26">
        <f t="shared" si="2"/>
        <v>0</v>
      </c>
      <c r="O26">
        <f t="shared" si="2"/>
        <v>0</v>
      </c>
      <c r="P26" s="21">
        <f t="shared" si="2"/>
        <v>0</v>
      </c>
      <c r="Q26" s="21">
        <f t="shared" si="2"/>
        <v>0</v>
      </c>
      <c r="R26" s="21">
        <f t="shared" si="2"/>
        <v>0</v>
      </c>
      <c r="S26" s="21">
        <f t="shared" si="2"/>
        <v>0</v>
      </c>
      <c r="T26" s="21">
        <f t="shared" si="2"/>
        <v>0</v>
      </c>
      <c r="U26" s="20">
        <f t="shared" si="2"/>
        <v>0</v>
      </c>
      <c r="V26" s="20">
        <f t="shared" si="2"/>
        <v>0</v>
      </c>
      <c r="W26" s="20">
        <f t="shared" si="2"/>
        <v>0</v>
      </c>
      <c r="X26" s="20">
        <f t="shared" si="2"/>
        <v>0</v>
      </c>
      <c r="Y26" s="20">
        <f t="shared" si="2"/>
        <v>0</v>
      </c>
    </row>
    <row r="27" spans="1:25" hidden="1" x14ac:dyDescent="0.35">
      <c r="A27" s="6" t="s">
        <v>27</v>
      </c>
      <c r="B27" s="4">
        <v>30</v>
      </c>
      <c r="C27" s="18">
        <v>0</v>
      </c>
      <c r="D27" s="18"/>
      <c r="E27" s="18"/>
      <c r="F27">
        <f t="shared" si="1"/>
        <v>0</v>
      </c>
      <c r="G27">
        <f t="shared" si="2"/>
        <v>0</v>
      </c>
      <c r="H27">
        <f t="shared" si="2"/>
        <v>0</v>
      </c>
      <c r="I27">
        <f t="shared" si="2"/>
        <v>0</v>
      </c>
      <c r="J27">
        <f t="shared" si="2"/>
        <v>0</v>
      </c>
      <c r="K27">
        <f t="shared" si="2"/>
        <v>0</v>
      </c>
      <c r="L27">
        <f t="shared" si="2"/>
        <v>0</v>
      </c>
      <c r="M27">
        <f t="shared" si="2"/>
        <v>0</v>
      </c>
      <c r="N27">
        <f t="shared" si="2"/>
        <v>0</v>
      </c>
      <c r="O27">
        <f t="shared" si="2"/>
        <v>0</v>
      </c>
      <c r="P27" s="21">
        <f t="shared" si="2"/>
        <v>0</v>
      </c>
      <c r="Q27" s="21">
        <f t="shared" si="2"/>
        <v>0</v>
      </c>
      <c r="R27" s="21">
        <f t="shared" si="2"/>
        <v>0</v>
      </c>
      <c r="S27" s="21">
        <f t="shared" si="2"/>
        <v>0</v>
      </c>
      <c r="T27" s="21">
        <f t="shared" si="2"/>
        <v>0</v>
      </c>
      <c r="U27" s="20">
        <f t="shared" si="2"/>
        <v>0</v>
      </c>
      <c r="V27" s="20">
        <f t="shared" si="2"/>
        <v>0</v>
      </c>
      <c r="W27" s="20">
        <f t="shared" si="2"/>
        <v>0</v>
      </c>
      <c r="X27" s="20">
        <f t="shared" si="2"/>
        <v>0</v>
      </c>
      <c r="Y27" s="20">
        <f t="shared" si="2"/>
        <v>0</v>
      </c>
    </row>
    <row r="28" spans="1:25" hidden="1" x14ac:dyDescent="0.35">
      <c r="A28" s="6" t="s">
        <v>28</v>
      </c>
      <c r="B28" s="4">
        <v>35</v>
      </c>
      <c r="C28" s="18">
        <v>0</v>
      </c>
      <c r="D28" s="18"/>
      <c r="E28" s="18"/>
      <c r="F28">
        <f t="shared" si="1"/>
        <v>0</v>
      </c>
      <c r="G28">
        <f t="shared" si="2"/>
        <v>0</v>
      </c>
      <c r="H28">
        <f t="shared" si="2"/>
        <v>0</v>
      </c>
      <c r="I28">
        <f t="shared" si="2"/>
        <v>0</v>
      </c>
      <c r="J28">
        <f t="shared" si="2"/>
        <v>0</v>
      </c>
      <c r="K28">
        <f t="shared" si="2"/>
        <v>0</v>
      </c>
      <c r="L28">
        <f t="shared" si="2"/>
        <v>0</v>
      </c>
      <c r="M28">
        <f t="shared" si="2"/>
        <v>0</v>
      </c>
      <c r="N28">
        <f t="shared" si="2"/>
        <v>0</v>
      </c>
      <c r="O28">
        <f t="shared" si="2"/>
        <v>0</v>
      </c>
      <c r="P28" s="21">
        <f t="shared" si="2"/>
        <v>0</v>
      </c>
      <c r="Q28" s="21">
        <f t="shared" si="2"/>
        <v>0</v>
      </c>
      <c r="R28" s="21">
        <f t="shared" si="2"/>
        <v>0</v>
      </c>
      <c r="S28" s="21">
        <f t="shared" si="2"/>
        <v>0</v>
      </c>
      <c r="T28" s="21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</row>
    <row r="29" spans="1:25" hidden="1" x14ac:dyDescent="0.35">
      <c r="A29" s="6" t="s">
        <v>29</v>
      </c>
      <c r="B29" s="5">
        <v>35</v>
      </c>
      <c r="C29" s="18">
        <v>0</v>
      </c>
      <c r="D29" s="18"/>
      <c r="E29" s="18"/>
      <c r="F29">
        <f t="shared" si="1"/>
        <v>0</v>
      </c>
      <c r="G29">
        <f t="shared" si="2"/>
        <v>0</v>
      </c>
      <c r="H29">
        <f t="shared" si="2"/>
        <v>0</v>
      </c>
      <c r="I29">
        <f t="shared" si="2"/>
        <v>0</v>
      </c>
      <c r="J29">
        <f t="shared" si="2"/>
        <v>0</v>
      </c>
      <c r="K29">
        <f t="shared" si="2"/>
        <v>0</v>
      </c>
      <c r="L29">
        <f t="shared" si="2"/>
        <v>0</v>
      </c>
      <c r="M29">
        <f t="shared" si="2"/>
        <v>0</v>
      </c>
      <c r="N29">
        <f t="shared" si="2"/>
        <v>0</v>
      </c>
      <c r="O29">
        <f t="shared" si="2"/>
        <v>0</v>
      </c>
      <c r="P29" s="21">
        <f t="shared" si="2"/>
        <v>0</v>
      </c>
      <c r="Q29" s="21">
        <f t="shared" si="2"/>
        <v>0</v>
      </c>
      <c r="R29" s="21">
        <f t="shared" si="2"/>
        <v>0</v>
      </c>
      <c r="S29" s="21">
        <f t="shared" si="2"/>
        <v>0</v>
      </c>
      <c r="T29" s="21">
        <f t="shared" si="2"/>
        <v>0</v>
      </c>
      <c r="U29" s="20">
        <f t="shared" si="2"/>
        <v>0</v>
      </c>
      <c r="V29" s="20">
        <f t="shared" si="2"/>
        <v>0</v>
      </c>
      <c r="W29" s="20">
        <f t="shared" si="2"/>
        <v>0</v>
      </c>
      <c r="X29" s="20">
        <f t="shared" si="2"/>
        <v>0</v>
      </c>
      <c r="Y29" s="20">
        <f t="shared" si="2"/>
        <v>0</v>
      </c>
    </row>
    <row r="30" spans="1:25" hidden="1" x14ac:dyDescent="0.35">
      <c r="A30" s="6" t="s">
        <v>30</v>
      </c>
      <c r="B30" s="5">
        <v>45</v>
      </c>
      <c r="C30" s="18">
        <v>0</v>
      </c>
      <c r="D30" s="18"/>
      <c r="E30" s="18"/>
      <c r="F30">
        <f t="shared" si="1"/>
        <v>0</v>
      </c>
      <c r="G30">
        <f t="shared" si="2"/>
        <v>0</v>
      </c>
      <c r="H30">
        <f t="shared" si="2"/>
        <v>0</v>
      </c>
      <c r="I30">
        <f t="shared" si="2"/>
        <v>0</v>
      </c>
      <c r="J30">
        <f t="shared" si="2"/>
        <v>0</v>
      </c>
      <c r="K30">
        <f t="shared" si="2"/>
        <v>0</v>
      </c>
      <c r="L30">
        <f t="shared" si="2"/>
        <v>0</v>
      </c>
      <c r="M30">
        <f t="shared" si="2"/>
        <v>0</v>
      </c>
      <c r="N30">
        <f t="shared" si="2"/>
        <v>0</v>
      </c>
      <c r="O30">
        <f t="shared" si="2"/>
        <v>0</v>
      </c>
      <c r="P30" s="21">
        <f t="shared" si="2"/>
        <v>0</v>
      </c>
      <c r="Q30" s="21">
        <f t="shared" si="2"/>
        <v>0</v>
      </c>
      <c r="R30" s="21">
        <f t="shared" si="2"/>
        <v>0</v>
      </c>
      <c r="S30" s="21">
        <f t="shared" si="2"/>
        <v>0</v>
      </c>
      <c r="T30" s="21">
        <f t="shared" si="2"/>
        <v>0</v>
      </c>
      <c r="U30" s="20">
        <f t="shared" si="2"/>
        <v>0</v>
      </c>
      <c r="V30" s="20">
        <f t="shared" si="2"/>
        <v>0</v>
      </c>
      <c r="W30" s="20">
        <f t="shared" si="2"/>
        <v>0</v>
      </c>
      <c r="X30" s="20">
        <f t="shared" si="2"/>
        <v>0</v>
      </c>
      <c r="Y30" s="20">
        <f t="shared" si="2"/>
        <v>0</v>
      </c>
    </row>
    <row r="31" spans="1:25" x14ac:dyDescent="0.35">
      <c r="A31" s="7" t="s">
        <v>31</v>
      </c>
      <c r="B31" s="5">
        <v>70</v>
      </c>
      <c r="C31" s="18">
        <v>0.02</v>
      </c>
      <c r="D31" s="18">
        <v>8.0000000000000002E-3</v>
      </c>
      <c r="E31" s="18">
        <v>2E-3</v>
      </c>
      <c r="F31" s="29">
        <f>F$1*$B31/F$3*IF(F$3=100000,$C31,IF(F$3=400000,$D31,IF(F$3=1000000,$E31,"找不到弹珠")))</f>
        <v>2.8000000000000003E-4</v>
      </c>
      <c r="G31" s="29">
        <f t="shared" ref="G31:Y39" si="3">G$1*$B31/G$3*IF(G$3=100000,$C31,IF(G$3=400000,$D31,IF(G$3=1000000,$E31,"找不到弹珠")))</f>
        <v>5.6000000000000006E-4</v>
      </c>
      <c r="H31" s="29">
        <f t="shared" si="3"/>
        <v>8.4000000000000003E-4</v>
      </c>
      <c r="I31" s="29">
        <f t="shared" si="3"/>
        <v>1.1200000000000001E-3</v>
      </c>
      <c r="J31" s="29">
        <f t="shared" si="3"/>
        <v>1.4000000000000002E-3</v>
      </c>
      <c r="K31" s="29">
        <f t="shared" si="3"/>
        <v>2.8000000000000004E-3</v>
      </c>
      <c r="L31" s="29">
        <f t="shared" si="3"/>
        <v>5.6000000000000008E-3</v>
      </c>
      <c r="M31" s="29">
        <f t="shared" si="3"/>
        <v>8.3999999999999995E-3</v>
      </c>
      <c r="N31" s="29">
        <f t="shared" si="3"/>
        <v>1.1200000000000002E-2</v>
      </c>
      <c r="O31" s="29">
        <f t="shared" si="3"/>
        <v>1.3999999999999999E-2</v>
      </c>
      <c r="P31" s="29">
        <f t="shared" si="3"/>
        <v>2.8E-3</v>
      </c>
      <c r="Q31" s="29">
        <f t="shared" si="3"/>
        <v>5.5999999999999999E-3</v>
      </c>
      <c r="R31" s="29">
        <f t="shared" si="3"/>
        <v>8.4000000000000012E-3</v>
      </c>
      <c r="S31" s="29">
        <f t="shared" si="3"/>
        <v>1.12E-2</v>
      </c>
      <c r="T31" s="29">
        <f t="shared" si="3"/>
        <v>1.4E-2</v>
      </c>
      <c r="U31" s="29">
        <f t="shared" si="3"/>
        <v>2.8E-3</v>
      </c>
      <c r="V31" s="29">
        <f t="shared" si="3"/>
        <v>5.5999999999999999E-3</v>
      </c>
      <c r="W31" s="29">
        <f t="shared" si="3"/>
        <v>8.4000000000000012E-3</v>
      </c>
      <c r="X31" s="29">
        <f t="shared" si="3"/>
        <v>1.12E-2</v>
      </c>
      <c r="Y31" s="29">
        <f t="shared" si="3"/>
        <v>1.4E-2</v>
      </c>
    </row>
    <row r="32" spans="1:25" x14ac:dyDescent="0.35">
      <c r="A32" s="7" t="s">
        <v>32</v>
      </c>
      <c r="B32" s="5">
        <v>80</v>
      </c>
      <c r="C32" s="18">
        <v>0.02</v>
      </c>
      <c r="D32" s="18">
        <v>8.0000000000000002E-3</v>
      </c>
      <c r="E32" s="18">
        <v>2E-3</v>
      </c>
      <c r="F32" s="29">
        <f t="shared" ref="F32:U39" si="4">F$1*$B32/F$3*IF(F$3=100000,$C32,IF(F$3=400000,$D32,IF(F$3=1000000,$E32,"找不到弹珠")))</f>
        <v>3.2000000000000003E-4</v>
      </c>
      <c r="G32" s="29">
        <f t="shared" si="4"/>
        <v>6.4000000000000005E-4</v>
      </c>
      <c r="H32" s="29">
        <f t="shared" si="4"/>
        <v>9.6000000000000002E-4</v>
      </c>
      <c r="I32" s="29">
        <f t="shared" si="4"/>
        <v>1.2800000000000001E-3</v>
      </c>
      <c r="J32" s="29">
        <f t="shared" si="4"/>
        <v>1.6000000000000001E-3</v>
      </c>
      <c r="K32" s="29">
        <f t="shared" si="4"/>
        <v>3.2000000000000002E-3</v>
      </c>
      <c r="L32" s="29">
        <f t="shared" si="4"/>
        <v>6.4000000000000003E-3</v>
      </c>
      <c r="M32" s="29">
        <f t="shared" si="4"/>
        <v>9.5999999999999992E-3</v>
      </c>
      <c r="N32" s="29">
        <f t="shared" si="4"/>
        <v>1.2800000000000001E-2</v>
      </c>
      <c r="O32" s="29">
        <f t="shared" si="4"/>
        <v>1.6E-2</v>
      </c>
      <c r="P32" s="29">
        <f t="shared" si="4"/>
        <v>3.2000000000000002E-3</v>
      </c>
      <c r="Q32" s="29">
        <f t="shared" si="4"/>
        <v>6.4000000000000003E-3</v>
      </c>
      <c r="R32" s="29">
        <f t="shared" si="4"/>
        <v>9.5999999999999992E-3</v>
      </c>
      <c r="S32" s="29">
        <f t="shared" si="4"/>
        <v>1.2800000000000001E-2</v>
      </c>
      <c r="T32" s="29">
        <f t="shared" si="4"/>
        <v>1.6E-2</v>
      </c>
      <c r="U32" s="29">
        <f t="shared" si="4"/>
        <v>3.2000000000000002E-3</v>
      </c>
      <c r="V32" s="29">
        <f t="shared" si="3"/>
        <v>6.4000000000000003E-3</v>
      </c>
      <c r="W32" s="29">
        <f t="shared" si="3"/>
        <v>9.5999999999999992E-3</v>
      </c>
      <c r="X32" s="29">
        <f t="shared" si="3"/>
        <v>1.2800000000000001E-2</v>
      </c>
      <c r="Y32" s="29">
        <f t="shared" si="3"/>
        <v>1.6E-2</v>
      </c>
    </row>
    <row r="33" spans="1:25" x14ac:dyDescent="0.35">
      <c r="A33" s="7" t="s">
        <v>33</v>
      </c>
      <c r="B33" s="5">
        <v>90</v>
      </c>
      <c r="C33" s="18">
        <v>0.02</v>
      </c>
      <c r="D33" s="18">
        <v>8.0000000000000002E-3</v>
      </c>
      <c r="E33" s="18">
        <v>2E-3</v>
      </c>
      <c r="F33" s="29">
        <f t="shared" si="4"/>
        <v>3.5999999999999997E-4</v>
      </c>
      <c r="G33" s="29">
        <f t="shared" si="3"/>
        <v>7.1999999999999994E-4</v>
      </c>
      <c r="H33" s="29">
        <f t="shared" si="3"/>
        <v>1.08E-3</v>
      </c>
      <c r="I33" s="29">
        <f t="shared" si="3"/>
        <v>1.4399999999999999E-3</v>
      </c>
      <c r="J33" s="29">
        <f t="shared" si="3"/>
        <v>1.8E-3</v>
      </c>
      <c r="K33" s="29">
        <f t="shared" si="3"/>
        <v>3.5999999999999999E-3</v>
      </c>
      <c r="L33" s="29">
        <f t="shared" si="3"/>
        <v>7.1999999999999998E-3</v>
      </c>
      <c r="M33" s="29">
        <f t="shared" si="3"/>
        <v>1.0800000000000001E-2</v>
      </c>
      <c r="N33" s="29">
        <f t="shared" si="3"/>
        <v>1.44E-2</v>
      </c>
      <c r="O33" s="29">
        <f t="shared" si="3"/>
        <v>1.8000000000000002E-2</v>
      </c>
      <c r="P33" s="29">
        <f t="shared" si="3"/>
        <v>3.6000000000000003E-3</v>
      </c>
      <c r="Q33" s="29">
        <f t="shared" si="3"/>
        <v>7.2000000000000007E-3</v>
      </c>
      <c r="R33" s="29">
        <f t="shared" si="3"/>
        <v>1.0800000000000001E-2</v>
      </c>
      <c r="S33" s="29">
        <f t="shared" si="3"/>
        <v>1.4400000000000001E-2</v>
      </c>
      <c r="T33" s="29">
        <f t="shared" si="3"/>
        <v>1.8000000000000002E-2</v>
      </c>
      <c r="U33" s="29">
        <f t="shared" si="3"/>
        <v>3.6000000000000003E-3</v>
      </c>
      <c r="V33" s="29">
        <f t="shared" si="3"/>
        <v>7.2000000000000007E-3</v>
      </c>
      <c r="W33" s="29">
        <f t="shared" si="3"/>
        <v>1.0800000000000001E-2</v>
      </c>
      <c r="X33" s="29">
        <f t="shared" si="3"/>
        <v>1.4400000000000001E-2</v>
      </c>
      <c r="Y33" s="29">
        <f t="shared" si="3"/>
        <v>1.8000000000000002E-2</v>
      </c>
    </row>
    <row r="34" spans="1:25" x14ac:dyDescent="0.35">
      <c r="A34" s="7" t="s">
        <v>34</v>
      </c>
      <c r="B34" s="5">
        <v>100</v>
      </c>
      <c r="C34" s="18">
        <v>0.02</v>
      </c>
      <c r="D34" s="18">
        <v>8.0000000000000002E-3</v>
      </c>
      <c r="E34" s="18">
        <v>2E-3</v>
      </c>
      <c r="F34" s="29">
        <f t="shared" si="4"/>
        <v>4.0000000000000002E-4</v>
      </c>
      <c r="G34" s="29">
        <f t="shared" si="3"/>
        <v>8.0000000000000004E-4</v>
      </c>
      <c r="H34" s="29">
        <f t="shared" si="3"/>
        <v>1.1999999999999999E-3</v>
      </c>
      <c r="I34" s="29">
        <f t="shared" si="3"/>
        <v>1.6000000000000001E-3</v>
      </c>
      <c r="J34" s="29">
        <f t="shared" si="3"/>
        <v>2E-3</v>
      </c>
      <c r="K34" s="29">
        <f t="shared" si="3"/>
        <v>4.0000000000000001E-3</v>
      </c>
      <c r="L34" s="29">
        <f t="shared" si="3"/>
        <v>8.0000000000000002E-3</v>
      </c>
      <c r="M34" s="29">
        <f t="shared" si="3"/>
        <v>1.2E-2</v>
      </c>
      <c r="N34" s="29">
        <f t="shared" si="3"/>
        <v>1.6E-2</v>
      </c>
      <c r="O34" s="29">
        <f t="shared" si="3"/>
        <v>0.02</v>
      </c>
      <c r="P34" s="29">
        <f t="shared" si="3"/>
        <v>4.0000000000000001E-3</v>
      </c>
      <c r="Q34" s="29">
        <f t="shared" si="3"/>
        <v>8.0000000000000002E-3</v>
      </c>
      <c r="R34" s="29">
        <f t="shared" si="3"/>
        <v>1.2E-2</v>
      </c>
      <c r="S34" s="29">
        <f t="shared" si="3"/>
        <v>1.6E-2</v>
      </c>
      <c r="T34" s="29">
        <f t="shared" si="3"/>
        <v>0.02</v>
      </c>
      <c r="U34" s="29">
        <f t="shared" si="3"/>
        <v>4.0000000000000001E-3</v>
      </c>
      <c r="V34" s="29">
        <f t="shared" si="3"/>
        <v>8.0000000000000002E-3</v>
      </c>
      <c r="W34" s="29">
        <f t="shared" si="3"/>
        <v>1.2E-2</v>
      </c>
      <c r="X34" s="29">
        <f t="shared" si="3"/>
        <v>1.6E-2</v>
      </c>
      <c r="Y34" s="29">
        <f t="shared" si="3"/>
        <v>0.02</v>
      </c>
    </row>
    <row r="35" spans="1:25" x14ac:dyDescent="0.35">
      <c r="A35" s="7" t="s">
        <v>35</v>
      </c>
      <c r="B35" s="5">
        <v>110</v>
      </c>
      <c r="C35" s="18">
        <v>0.02</v>
      </c>
      <c r="D35" s="18">
        <v>8.0000000000000002E-3</v>
      </c>
      <c r="E35" s="18">
        <v>2E-3</v>
      </c>
      <c r="F35" s="29">
        <f t="shared" si="4"/>
        <v>4.3999999999999996E-4</v>
      </c>
      <c r="G35" s="29">
        <f t="shared" si="3"/>
        <v>8.7999999999999992E-4</v>
      </c>
      <c r="H35" s="29">
        <f t="shared" si="3"/>
        <v>1.32E-3</v>
      </c>
      <c r="I35" s="29">
        <f t="shared" si="3"/>
        <v>1.7599999999999998E-3</v>
      </c>
      <c r="J35" s="29">
        <f t="shared" si="3"/>
        <v>2.2000000000000001E-3</v>
      </c>
      <c r="K35" s="29">
        <f t="shared" si="3"/>
        <v>4.4000000000000003E-3</v>
      </c>
      <c r="L35" s="29">
        <f t="shared" si="3"/>
        <v>8.8000000000000005E-3</v>
      </c>
      <c r="M35" s="29">
        <f t="shared" si="3"/>
        <v>1.3200000000000002E-2</v>
      </c>
      <c r="N35" s="29">
        <f t="shared" si="3"/>
        <v>1.7600000000000001E-2</v>
      </c>
      <c r="O35" s="29">
        <f t="shared" si="3"/>
        <v>2.2000000000000002E-2</v>
      </c>
      <c r="P35" s="29">
        <f t="shared" si="3"/>
        <v>4.4000000000000003E-3</v>
      </c>
      <c r="Q35" s="29">
        <f t="shared" si="3"/>
        <v>8.8000000000000005E-3</v>
      </c>
      <c r="R35" s="29">
        <f t="shared" si="3"/>
        <v>1.32E-2</v>
      </c>
      <c r="S35" s="29">
        <f t="shared" si="3"/>
        <v>1.7600000000000001E-2</v>
      </c>
      <c r="T35" s="29">
        <f t="shared" si="3"/>
        <v>2.1999999999999999E-2</v>
      </c>
      <c r="U35" s="29">
        <f t="shared" si="3"/>
        <v>4.4000000000000003E-3</v>
      </c>
      <c r="V35" s="29">
        <f t="shared" si="3"/>
        <v>8.8000000000000005E-3</v>
      </c>
      <c r="W35" s="29">
        <f t="shared" si="3"/>
        <v>1.32E-2</v>
      </c>
      <c r="X35" s="29">
        <f t="shared" si="3"/>
        <v>1.7600000000000001E-2</v>
      </c>
      <c r="Y35" s="29">
        <f t="shared" si="3"/>
        <v>2.1999999999999999E-2</v>
      </c>
    </row>
    <row r="36" spans="1:25" x14ac:dyDescent="0.35">
      <c r="A36" s="7" t="s">
        <v>36</v>
      </c>
      <c r="B36" s="5">
        <v>130</v>
      </c>
      <c r="C36" s="18">
        <v>0.02</v>
      </c>
      <c r="D36" s="18">
        <v>8.0000000000000002E-3</v>
      </c>
      <c r="E36" s="18">
        <v>2E-3</v>
      </c>
      <c r="F36" s="29">
        <f t="shared" si="4"/>
        <v>5.1999999999999995E-4</v>
      </c>
      <c r="G36" s="29">
        <f t="shared" si="3"/>
        <v>1.0399999999999999E-3</v>
      </c>
      <c r="H36" s="29">
        <f t="shared" si="3"/>
        <v>1.56E-3</v>
      </c>
      <c r="I36" s="29">
        <f t="shared" si="3"/>
        <v>2.0799999999999998E-3</v>
      </c>
      <c r="J36" s="29">
        <f t="shared" si="3"/>
        <v>2.6000000000000003E-3</v>
      </c>
      <c r="K36" s="29">
        <f t="shared" si="3"/>
        <v>5.2000000000000006E-3</v>
      </c>
      <c r="L36" s="29">
        <f t="shared" si="3"/>
        <v>1.0400000000000001E-2</v>
      </c>
      <c r="M36" s="29">
        <f t="shared" si="3"/>
        <v>1.5600000000000001E-2</v>
      </c>
      <c r="N36" s="29">
        <f t="shared" si="3"/>
        <v>2.0800000000000003E-2</v>
      </c>
      <c r="O36" s="29">
        <f t="shared" si="3"/>
        <v>2.6000000000000002E-2</v>
      </c>
      <c r="P36" s="29">
        <f t="shared" si="3"/>
        <v>5.2000000000000006E-3</v>
      </c>
      <c r="Q36" s="29">
        <f t="shared" si="3"/>
        <v>1.0400000000000001E-2</v>
      </c>
      <c r="R36" s="29">
        <f t="shared" si="3"/>
        <v>1.5599999999999999E-2</v>
      </c>
      <c r="S36" s="29">
        <f t="shared" si="3"/>
        <v>2.0800000000000003E-2</v>
      </c>
      <c r="T36" s="29">
        <f t="shared" si="3"/>
        <v>2.6000000000000002E-2</v>
      </c>
      <c r="U36" s="29">
        <f t="shared" si="3"/>
        <v>5.2000000000000006E-3</v>
      </c>
      <c r="V36" s="29">
        <f t="shared" si="3"/>
        <v>1.0400000000000001E-2</v>
      </c>
      <c r="W36" s="29">
        <f t="shared" si="3"/>
        <v>1.5599999999999999E-2</v>
      </c>
      <c r="X36" s="29">
        <f t="shared" si="3"/>
        <v>2.0800000000000003E-2</v>
      </c>
      <c r="Y36" s="29">
        <f t="shared" si="3"/>
        <v>2.6000000000000002E-2</v>
      </c>
    </row>
    <row r="37" spans="1:25" x14ac:dyDescent="0.35">
      <c r="A37" s="7" t="s">
        <v>37</v>
      </c>
      <c r="B37" s="5">
        <v>145</v>
      </c>
      <c r="C37" s="18">
        <v>0.02</v>
      </c>
      <c r="D37" s="18">
        <v>8.0000000000000002E-3</v>
      </c>
      <c r="E37" s="18">
        <v>2E-3</v>
      </c>
      <c r="F37" s="29">
        <f t="shared" si="4"/>
        <v>5.8E-4</v>
      </c>
      <c r="G37" s="29">
        <f t="shared" si="3"/>
        <v>1.16E-3</v>
      </c>
      <c r="H37" s="29">
        <f t="shared" si="3"/>
        <v>1.74E-3</v>
      </c>
      <c r="I37" s="29">
        <f t="shared" si="3"/>
        <v>2.32E-3</v>
      </c>
      <c r="J37" s="29">
        <f t="shared" si="3"/>
        <v>2.8999999999999998E-3</v>
      </c>
      <c r="K37" s="29">
        <f t="shared" si="3"/>
        <v>5.7999999999999996E-3</v>
      </c>
      <c r="L37" s="29">
        <f t="shared" si="3"/>
        <v>1.1599999999999999E-2</v>
      </c>
      <c r="M37" s="29">
        <f t="shared" si="3"/>
        <v>1.7399999999999999E-2</v>
      </c>
      <c r="N37" s="29">
        <f t="shared" si="3"/>
        <v>2.3199999999999998E-2</v>
      </c>
      <c r="O37" s="29">
        <f t="shared" si="3"/>
        <v>2.8999999999999998E-2</v>
      </c>
      <c r="P37" s="29">
        <f t="shared" si="3"/>
        <v>5.7999999999999996E-3</v>
      </c>
      <c r="Q37" s="29">
        <f t="shared" si="3"/>
        <v>1.1599999999999999E-2</v>
      </c>
      <c r="R37" s="29">
        <f t="shared" si="3"/>
        <v>1.7399999999999999E-2</v>
      </c>
      <c r="S37" s="29">
        <f t="shared" si="3"/>
        <v>2.3199999999999998E-2</v>
      </c>
      <c r="T37" s="29">
        <f t="shared" si="3"/>
        <v>2.9000000000000001E-2</v>
      </c>
      <c r="U37" s="29">
        <f t="shared" si="3"/>
        <v>5.7999999999999996E-3</v>
      </c>
      <c r="V37" s="29">
        <f t="shared" si="3"/>
        <v>1.1599999999999999E-2</v>
      </c>
      <c r="W37" s="29">
        <f t="shared" si="3"/>
        <v>1.7399999999999999E-2</v>
      </c>
      <c r="X37" s="29">
        <f t="shared" si="3"/>
        <v>2.3199999999999998E-2</v>
      </c>
      <c r="Y37" s="29">
        <f t="shared" si="3"/>
        <v>2.9000000000000001E-2</v>
      </c>
    </row>
    <row r="38" spans="1:25" x14ac:dyDescent="0.35">
      <c r="A38" s="7" t="s">
        <v>38</v>
      </c>
      <c r="B38" s="5">
        <v>150</v>
      </c>
      <c r="C38" s="18">
        <v>0.02</v>
      </c>
      <c r="D38" s="18">
        <v>8.0000000000000002E-3</v>
      </c>
      <c r="E38" s="18">
        <v>2E-3</v>
      </c>
      <c r="F38" s="29">
        <f t="shared" si="4"/>
        <v>5.9999999999999995E-4</v>
      </c>
      <c r="G38" s="29">
        <f t="shared" si="3"/>
        <v>1.1999999999999999E-3</v>
      </c>
      <c r="H38" s="29">
        <f t="shared" si="3"/>
        <v>1.8E-3</v>
      </c>
      <c r="I38" s="29">
        <f t="shared" si="3"/>
        <v>2.3999999999999998E-3</v>
      </c>
      <c r="J38" s="29">
        <f t="shared" si="3"/>
        <v>3.0000000000000001E-3</v>
      </c>
      <c r="K38" s="29">
        <f t="shared" si="3"/>
        <v>6.0000000000000001E-3</v>
      </c>
      <c r="L38" s="29">
        <f t="shared" si="3"/>
        <v>1.2E-2</v>
      </c>
      <c r="M38" s="29">
        <f t="shared" si="3"/>
        <v>1.8000000000000002E-2</v>
      </c>
      <c r="N38" s="29">
        <f t="shared" si="3"/>
        <v>2.4E-2</v>
      </c>
      <c r="O38" s="29">
        <f t="shared" si="3"/>
        <v>0.03</v>
      </c>
      <c r="P38" s="29">
        <f t="shared" si="3"/>
        <v>6.0000000000000001E-3</v>
      </c>
      <c r="Q38" s="29">
        <f t="shared" si="3"/>
        <v>1.2E-2</v>
      </c>
      <c r="R38" s="29">
        <f t="shared" si="3"/>
        <v>1.8000000000000002E-2</v>
      </c>
      <c r="S38" s="29">
        <f t="shared" si="3"/>
        <v>2.4E-2</v>
      </c>
      <c r="T38" s="29">
        <f t="shared" si="3"/>
        <v>0.03</v>
      </c>
      <c r="U38" s="29">
        <f t="shared" si="3"/>
        <v>6.0000000000000001E-3</v>
      </c>
      <c r="V38" s="29">
        <f t="shared" si="3"/>
        <v>1.2E-2</v>
      </c>
      <c r="W38" s="29">
        <f t="shared" si="3"/>
        <v>1.8000000000000002E-2</v>
      </c>
      <c r="X38" s="29">
        <f t="shared" si="3"/>
        <v>2.4E-2</v>
      </c>
      <c r="Y38" s="29">
        <f t="shared" si="3"/>
        <v>0.03</v>
      </c>
    </row>
    <row r="39" spans="1:25" x14ac:dyDescent="0.35">
      <c r="A39" s="7" t="s">
        <v>39</v>
      </c>
      <c r="B39" s="5">
        <v>155</v>
      </c>
      <c r="C39" s="18">
        <v>0.02</v>
      </c>
      <c r="D39" s="18">
        <v>8.0000000000000002E-3</v>
      </c>
      <c r="E39" s="18">
        <v>2E-3</v>
      </c>
      <c r="F39" s="29">
        <f t="shared" si="4"/>
        <v>6.2E-4</v>
      </c>
      <c r="G39" s="29">
        <f t="shared" si="3"/>
        <v>1.24E-3</v>
      </c>
      <c r="H39" s="29">
        <f t="shared" si="3"/>
        <v>1.8600000000000001E-3</v>
      </c>
      <c r="I39" s="29">
        <f t="shared" si="3"/>
        <v>2.48E-3</v>
      </c>
      <c r="J39" s="29">
        <f t="shared" si="3"/>
        <v>3.0999999999999999E-3</v>
      </c>
      <c r="K39" s="29">
        <f t="shared" si="3"/>
        <v>6.1999999999999998E-3</v>
      </c>
      <c r="L39" s="29">
        <f t="shared" si="3"/>
        <v>1.24E-2</v>
      </c>
      <c r="M39" s="29">
        <f t="shared" si="3"/>
        <v>1.8600000000000002E-2</v>
      </c>
      <c r="N39" s="29">
        <f t="shared" si="3"/>
        <v>2.4799999999999999E-2</v>
      </c>
      <c r="O39" s="29">
        <f t="shared" si="3"/>
        <v>3.1000000000000003E-2</v>
      </c>
      <c r="P39" s="29">
        <f t="shared" si="3"/>
        <v>6.2000000000000006E-3</v>
      </c>
      <c r="Q39" s="29">
        <f t="shared" si="3"/>
        <v>1.2400000000000001E-2</v>
      </c>
      <c r="R39" s="29">
        <f t="shared" si="3"/>
        <v>1.8600000000000002E-2</v>
      </c>
      <c r="S39" s="29">
        <f t="shared" si="3"/>
        <v>2.4800000000000003E-2</v>
      </c>
      <c r="T39" s="29">
        <f t="shared" si="3"/>
        <v>3.1E-2</v>
      </c>
      <c r="U39" s="29">
        <f t="shared" si="3"/>
        <v>6.2000000000000006E-3</v>
      </c>
      <c r="V39" s="29">
        <f t="shared" si="3"/>
        <v>1.2400000000000001E-2</v>
      </c>
      <c r="W39" s="29">
        <f t="shared" si="3"/>
        <v>1.8600000000000002E-2</v>
      </c>
      <c r="X39" s="29">
        <f t="shared" si="3"/>
        <v>2.4800000000000003E-2</v>
      </c>
      <c r="Y39" s="29">
        <f t="shared" si="3"/>
        <v>3.1E-2</v>
      </c>
    </row>
    <row r="40" spans="1:25" ht="16.2" hidden="1" x14ac:dyDescent="0.4">
      <c r="A40" s="8"/>
      <c r="B40" s="5">
        <v>240</v>
      </c>
      <c r="C40" s="19">
        <v>0</v>
      </c>
      <c r="D40" s="19"/>
      <c r="E40" s="19"/>
      <c r="F40">
        <f t="shared" si="1"/>
        <v>0</v>
      </c>
      <c r="G40">
        <f t="shared" ref="G40:Y42" si="5">G$1*$B40*$C40/G$3</f>
        <v>0</v>
      </c>
      <c r="H40">
        <f t="shared" si="5"/>
        <v>0</v>
      </c>
      <c r="I40">
        <f t="shared" si="5"/>
        <v>0</v>
      </c>
      <c r="J40">
        <f t="shared" si="5"/>
        <v>0</v>
      </c>
      <c r="K40">
        <f t="shared" si="5"/>
        <v>0</v>
      </c>
      <c r="L40">
        <f t="shared" si="5"/>
        <v>0</v>
      </c>
      <c r="M40">
        <f t="shared" si="5"/>
        <v>0</v>
      </c>
      <c r="N40">
        <f t="shared" si="5"/>
        <v>0</v>
      </c>
      <c r="O40">
        <f t="shared" si="5"/>
        <v>0</v>
      </c>
      <c r="P40" s="21">
        <f t="shared" si="5"/>
        <v>0</v>
      </c>
      <c r="Q40" s="21">
        <f t="shared" si="5"/>
        <v>0</v>
      </c>
      <c r="R40" s="21">
        <f t="shared" si="5"/>
        <v>0</v>
      </c>
      <c r="S40" s="21">
        <f t="shared" si="5"/>
        <v>0</v>
      </c>
      <c r="T40" s="21">
        <f t="shared" si="5"/>
        <v>0</v>
      </c>
      <c r="U40" s="20">
        <f t="shared" si="5"/>
        <v>0</v>
      </c>
      <c r="V40" s="20">
        <f t="shared" si="5"/>
        <v>0</v>
      </c>
      <c r="W40" s="20">
        <f t="shared" si="5"/>
        <v>0</v>
      </c>
      <c r="X40" s="20">
        <f t="shared" si="5"/>
        <v>0</v>
      </c>
      <c r="Y40" s="20">
        <f t="shared" si="5"/>
        <v>0</v>
      </c>
    </row>
    <row r="41" spans="1:25" hidden="1" x14ac:dyDescent="0.35">
      <c r="B41" s="5">
        <v>240</v>
      </c>
      <c r="C41" s="19">
        <v>0</v>
      </c>
      <c r="D41" s="19"/>
      <c r="E41" s="19"/>
      <c r="F41">
        <f t="shared" si="1"/>
        <v>0</v>
      </c>
      <c r="G41">
        <f t="shared" si="5"/>
        <v>0</v>
      </c>
      <c r="H41">
        <f t="shared" si="5"/>
        <v>0</v>
      </c>
      <c r="I41">
        <f t="shared" si="5"/>
        <v>0</v>
      </c>
      <c r="J41">
        <f t="shared" si="5"/>
        <v>0</v>
      </c>
      <c r="K41">
        <f t="shared" si="5"/>
        <v>0</v>
      </c>
      <c r="L41">
        <f t="shared" si="5"/>
        <v>0</v>
      </c>
      <c r="M41">
        <f t="shared" si="5"/>
        <v>0</v>
      </c>
      <c r="N41">
        <f t="shared" si="5"/>
        <v>0</v>
      </c>
      <c r="O41">
        <f t="shared" si="5"/>
        <v>0</v>
      </c>
      <c r="P41" s="21">
        <f t="shared" si="5"/>
        <v>0</v>
      </c>
      <c r="Q41" s="21">
        <f t="shared" si="5"/>
        <v>0</v>
      </c>
      <c r="R41" s="21">
        <f t="shared" si="5"/>
        <v>0</v>
      </c>
      <c r="S41" s="21">
        <f t="shared" si="5"/>
        <v>0</v>
      </c>
      <c r="T41" s="21">
        <f t="shared" si="5"/>
        <v>0</v>
      </c>
      <c r="U41" s="20">
        <f t="shared" si="5"/>
        <v>0</v>
      </c>
      <c r="V41" s="20">
        <f t="shared" si="5"/>
        <v>0</v>
      </c>
      <c r="W41" s="20">
        <f t="shared" si="5"/>
        <v>0</v>
      </c>
      <c r="X41" s="20">
        <f t="shared" si="5"/>
        <v>0</v>
      </c>
      <c r="Y41" s="20">
        <f t="shared" si="5"/>
        <v>0</v>
      </c>
    </row>
    <row r="42" spans="1:25" hidden="1" x14ac:dyDescent="0.35">
      <c r="A42" s="6" t="s">
        <v>40</v>
      </c>
      <c r="B42" s="5">
        <v>650</v>
      </c>
      <c r="C42" s="19">
        <v>0</v>
      </c>
      <c r="D42" s="19"/>
      <c r="E42" s="19"/>
      <c r="F42">
        <f t="shared" si="1"/>
        <v>0</v>
      </c>
      <c r="G42">
        <f t="shared" si="5"/>
        <v>0</v>
      </c>
      <c r="H42">
        <f t="shared" si="5"/>
        <v>0</v>
      </c>
      <c r="I42">
        <f t="shared" si="5"/>
        <v>0</v>
      </c>
      <c r="J42">
        <f t="shared" si="5"/>
        <v>0</v>
      </c>
      <c r="K42">
        <f t="shared" si="5"/>
        <v>0</v>
      </c>
      <c r="L42">
        <f t="shared" si="5"/>
        <v>0</v>
      </c>
      <c r="M42">
        <f t="shared" si="5"/>
        <v>0</v>
      </c>
      <c r="N42">
        <f t="shared" si="5"/>
        <v>0</v>
      </c>
      <c r="O42">
        <f t="shared" si="5"/>
        <v>0</v>
      </c>
      <c r="P42" s="21">
        <f t="shared" si="5"/>
        <v>0</v>
      </c>
      <c r="Q42" s="21">
        <f t="shared" si="5"/>
        <v>0</v>
      </c>
      <c r="R42" s="21">
        <f t="shared" si="5"/>
        <v>0</v>
      </c>
      <c r="S42" s="21">
        <f t="shared" si="5"/>
        <v>0</v>
      </c>
      <c r="T42" s="21">
        <f t="shared" si="5"/>
        <v>0</v>
      </c>
      <c r="U42" s="20">
        <f t="shared" si="5"/>
        <v>0</v>
      </c>
      <c r="V42" s="20">
        <f t="shared" si="5"/>
        <v>0</v>
      </c>
      <c r="W42" s="20">
        <f t="shared" si="5"/>
        <v>0</v>
      </c>
      <c r="X42" s="20">
        <f t="shared" si="5"/>
        <v>0</v>
      </c>
      <c r="Y42" s="20">
        <f t="shared" si="5"/>
        <v>0</v>
      </c>
    </row>
    <row r="43" spans="1:25" x14ac:dyDescent="0.35">
      <c r="A43" s="6" t="s">
        <v>41</v>
      </c>
      <c r="B43" s="5">
        <v>300</v>
      </c>
      <c r="C43" s="18">
        <v>0.02</v>
      </c>
      <c r="D43" s="18">
        <v>8.0000000000000002E-3</v>
      </c>
      <c r="E43" s="18">
        <v>2E-3</v>
      </c>
      <c r="F43" s="29">
        <f t="shared" ref="F43:U46" si="6">F$1*$B43/F$3*IF(F$3=100000,$C43,IF(F$3=400000,$D43,IF(F$3=1000000,$E43,"找不到弹珠")))</f>
        <v>1.1999999999999999E-3</v>
      </c>
      <c r="G43" s="29">
        <f t="shared" si="6"/>
        <v>2.3999999999999998E-3</v>
      </c>
      <c r="H43" s="29">
        <f t="shared" si="6"/>
        <v>3.5999999999999999E-3</v>
      </c>
      <c r="I43" s="29">
        <f t="shared" si="6"/>
        <v>4.7999999999999996E-3</v>
      </c>
      <c r="J43" s="29">
        <f t="shared" si="6"/>
        <v>6.0000000000000001E-3</v>
      </c>
      <c r="K43" s="29">
        <f t="shared" si="6"/>
        <v>1.2E-2</v>
      </c>
      <c r="L43" s="29">
        <f t="shared" si="6"/>
        <v>2.4E-2</v>
      </c>
      <c r="M43" s="29">
        <f t="shared" si="6"/>
        <v>3.6000000000000004E-2</v>
      </c>
      <c r="N43" s="29">
        <f t="shared" si="6"/>
        <v>4.8000000000000001E-2</v>
      </c>
      <c r="O43" s="29">
        <f t="shared" si="6"/>
        <v>0.06</v>
      </c>
      <c r="P43" s="29">
        <f t="shared" si="6"/>
        <v>1.2E-2</v>
      </c>
      <c r="Q43" s="29">
        <f t="shared" si="6"/>
        <v>2.4E-2</v>
      </c>
      <c r="R43" s="29">
        <f t="shared" si="6"/>
        <v>3.6000000000000004E-2</v>
      </c>
      <c r="S43" s="29">
        <f t="shared" si="6"/>
        <v>4.8000000000000001E-2</v>
      </c>
      <c r="T43" s="29">
        <f t="shared" si="6"/>
        <v>0.06</v>
      </c>
      <c r="U43" s="29">
        <f t="shared" si="6"/>
        <v>1.2E-2</v>
      </c>
      <c r="V43" s="29">
        <f t="shared" ref="G43:Y46" si="7">V$1*$B43/V$3*IF(V$3=100000,$C43,IF(V$3=400000,$D43,IF(V$3=1000000,$E43,"找不到弹珠")))</f>
        <v>2.4E-2</v>
      </c>
      <c r="W43" s="29">
        <f t="shared" si="7"/>
        <v>3.6000000000000004E-2</v>
      </c>
      <c r="X43" s="29">
        <f t="shared" si="7"/>
        <v>4.8000000000000001E-2</v>
      </c>
      <c r="Y43" s="29">
        <f t="shared" si="7"/>
        <v>0.06</v>
      </c>
    </row>
    <row r="44" spans="1:25" x14ac:dyDescent="0.35">
      <c r="A44" s="6" t="s">
        <v>42</v>
      </c>
      <c r="B44" s="5">
        <v>500</v>
      </c>
      <c r="C44" s="18">
        <v>0.02</v>
      </c>
      <c r="D44" s="18">
        <v>8.0000000000000002E-3</v>
      </c>
      <c r="E44" s="18">
        <v>2E-3</v>
      </c>
      <c r="F44" s="29">
        <f t="shared" si="6"/>
        <v>2E-3</v>
      </c>
      <c r="G44" s="29">
        <f t="shared" si="7"/>
        <v>4.0000000000000001E-3</v>
      </c>
      <c r="H44" s="29">
        <f t="shared" si="7"/>
        <v>6.0000000000000001E-3</v>
      </c>
      <c r="I44" s="29">
        <f t="shared" si="7"/>
        <v>8.0000000000000002E-3</v>
      </c>
      <c r="J44" s="29">
        <f t="shared" si="7"/>
        <v>0.01</v>
      </c>
      <c r="K44" s="29">
        <f t="shared" si="7"/>
        <v>0.02</v>
      </c>
      <c r="L44" s="29">
        <f t="shared" si="7"/>
        <v>0.04</v>
      </c>
      <c r="M44" s="29">
        <f t="shared" si="7"/>
        <v>0.06</v>
      </c>
      <c r="N44" s="29">
        <f t="shared" si="7"/>
        <v>0.08</v>
      </c>
      <c r="O44" s="29">
        <f t="shared" si="7"/>
        <v>0.1</v>
      </c>
      <c r="P44" s="29">
        <f t="shared" si="7"/>
        <v>0.02</v>
      </c>
      <c r="Q44" s="29">
        <f t="shared" si="7"/>
        <v>0.04</v>
      </c>
      <c r="R44" s="29">
        <f t="shared" si="7"/>
        <v>0.06</v>
      </c>
      <c r="S44" s="29">
        <f t="shared" si="7"/>
        <v>0.08</v>
      </c>
      <c r="T44" s="29">
        <f t="shared" si="7"/>
        <v>0.1</v>
      </c>
      <c r="U44" s="29">
        <f t="shared" si="7"/>
        <v>0.02</v>
      </c>
      <c r="V44" s="29">
        <f t="shared" si="7"/>
        <v>0.04</v>
      </c>
      <c r="W44" s="29">
        <f t="shared" si="7"/>
        <v>0.06</v>
      </c>
      <c r="X44" s="29">
        <f t="shared" si="7"/>
        <v>0.08</v>
      </c>
      <c r="Y44" s="29">
        <f t="shared" si="7"/>
        <v>0.1</v>
      </c>
    </row>
    <row r="45" spans="1:25" x14ac:dyDescent="0.35">
      <c r="A45" s="6" t="s">
        <v>43</v>
      </c>
      <c r="B45" s="5">
        <v>400</v>
      </c>
      <c r="C45" s="18">
        <v>0.02</v>
      </c>
      <c r="D45" s="18">
        <v>8.0000000000000002E-3</v>
      </c>
      <c r="E45" s="18">
        <v>2E-3</v>
      </c>
      <c r="F45" s="29">
        <f t="shared" si="6"/>
        <v>1.6000000000000001E-3</v>
      </c>
      <c r="G45" s="29">
        <f t="shared" si="7"/>
        <v>3.2000000000000002E-3</v>
      </c>
      <c r="H45" s="29">
        <f t="shared" si="7"/>
        <v>4.7999999999999996E-3</v>
      </c>
      <c r="I45" s="29">
        <f t="shared" si="7"/>
        <v>6.4000000000000003E-3</v>
      </c>
      <c r="J45" s="29">
        <f t="shared" si="7"/>
        <v>8.0000000000000002E-3</v>
      </c>
      <c r="K45" s="29">
        <f t="shared" si="7"/>
        <v>1.6E-2</v>
      </c>
      <c r="L45" s="29">
        <f t="shared" si="7"/>
        <v>3.2000000000000001E-2</v>
      </c>
      <c r="M45" s="29">
        <f t="shared" si="7"/>
        <v>4.8000000000000001E-2</v>
      </c>
      <c r="N45" s="29">
        <f t="shared" si="7"/>
        <v>6.4000000000000001E-2</v>
      </c>
      <c r="O45" s="29">
        <f t="shared" si="7"/>
        <v>0.08</v>
      </c>
      <c r="P45" s="29">
        <f t="shared" si="7"/>
        <v>1.6E-2</v>
      </c>
      <c r="Q45" s="29">
        <f t="shared" si="7"/>
        <v>3.2000000000000001E-2</v>
      </c>
      <c r="R45" s="29">
        <f t="shared" si="7"/>
        <v>4.8000000000000001E-2</v>
      </c>
      <c r="S45" s="29">
        <f t="shared" si="7"/>
        <v>6.4000000000000001E-2</v>
      </c>
      <c r="T45" s="29">
        <f t="shared" si="7"/>
        <v>0.08</v>
      </c>
      <c r="U45" s="29">
        <f t="shared" si="7"/>
        <v>1.6E-2</v>
      </c>
      <c r="V45" s="29">
        <f t="shared" si="7"/>
        <v>3.2000000000000001E-2</v>
      </c>
      <c r="W45" s="29">
        <f t="shared" si="7"/>
        <v>4.8000000000000001E-2</v>
      </c>
      <c r="X45" s="29">
        <f t="shared" si="7"/>
        <v>6.4000000000000001E-2</v>
      </c>
      <c r="Y45" s="29">
        <f t="shared" si="7"/>
        <v>0.08</v>
      </c>
    </row>
    <row r="46" spans="1:25" x14ac:dyDescent="0.35">
      <c r="A46" s="6" t="s">
        <v>44</v>
      </c>
      <c r="B46" s="5">
        <v>800</v>
      </c>
      <c r="C46" s="18">
        <v>0.02</v>
      </c>
      <c r="D46" s="18">
        <v>8.0000000000000002E-3</v>
      </c>
      <c r="E46" s="18">
        <v>2E-3</v>
      </c>
      <c r="F46" s="29">
        <f t="shared" si="6"/>
        <v>3.2000000000000002E-3</v>
      </c>
      <c r="G46" s="29">
        <f t="shared" si="7"/>
        <v>6.4000000000000003E-3</v>
      </c>
      <c r="H46" s="29">
        <f t="shared" si="7"/>
        <v>9.5999999999999992E-3</v>
      </c>
      <c r="I46" s="29">
        <f t="shared" si="7"/>
        <v>1.2800000000000001E-2</v>
      </c>
      <c r="J46" s="29">
        <f t="shared" si="7"/>
        <v>1.6E-2</v>
      </c>
      <c r="K46" s="29">
        <f t="shared" si="7"/>
        <v>3.2000000000000001E-2</v>
      </c>
      <c r="L46" s="29">
        <f t="shared" si="7"/>
        <v>6.4000000000000001E-2</v>
      </c>
      <c r="M46" s="29">
        <f t="shared" si="7"/>
        <v>9.6000000000000002E-2</v>
      </c>
      <c r="N46" s="29">
        <f t="shared" si="7"/>
        <v>0.128</v>
      </c>
      <c r="O46" s="29">
        <f t="shared" si="7"/>
        <v>0.16</v>
      </c>
      <c r="P46" s="29">
        <f t="shared" si="7"/>
        <v>3.2000000000000001E-2</v>
      </c>
      <c r="Q46" s="29">
        <f t="shared" si="7"/>
        <v>6.4000000000000001E-2</v>
      </c>
      <c r="R46" s="29">
        <f t="shared" si="7"/>
        <v>9.6000000000000002E-2</v>
      </c>
      <c r="S46" s="29">
        <f t="shared" si="7"/>
        <v>0.128</v>
      </c>
      <c r="T46" s="29">
        <f t="shared" si="7"/>
        <v>0.16</v>
      </c>
      <c r="U46" s="29">
        <f t="shared" si="7"/>
        <v>3.2000000000000001E-2</v>
      </c>
      <c r="V46" s="29">
        <f t="shared" si="7"/>
        <v>6.4000000000000001E-2</v>
      </c>
      <c r="W46" s="29">
        <f t="shared" si="7"/>
        <v>9.6000000000000002E-2</v>
      </c>
      <c r="X46" s="29">
        <f t="shared" si="7"/>
        <v>0.128</v>
      </c>
      <c r="Y46" s="29">
        <f t="shared" si="7"/>
        <v>0.16</v>
      </c>
    </row>
    <row r="47" spans="1:25" hidden="1" x14ac:dyDescent="0.35">
      <c r="A47" s="6" t="s">
        <v>45</v>
      </c>
      <c r="B47" s="4">
        <v>700</v>
      </c>
      <c r="C47" s="19">
        <v>0</v>
      </c>
      <c r="D47" s="19"/>
      <c r="E47" s="19"/>
      <c r="F47">
        <f t="shared" si="1"/>
        <v>0</v>
      </c>
      <c r="G47">
        <f t="shared" ref="G47:Y54" si="8">G$1*$B47*$C47/G$3</f>
        <v>0</v>
      </c>
      <c r="H47">
        <f t="shared" si="8"/>
        <v>0</v>
      </c>
      <c r="I47">
        <f t="shared" si="8"/>
        <v>0</v>
      </c>
      <c r="J47">
        <f t="shared" si="8"/>
        <v>0</v>
      </c>
      <c r="K47">
        <f t="shared" si="8"/>
        <v>0</v>
      </c>
      <c r="L47">
        <f t="shared" si="8"/>
        <v>0</v>
      </c>
      <c r="M47">
        <f t="shared" si="8"/>
        <v>0</v>
      </c>
      <c r="N47">
        <f t="shared" si="8"/>
        <v>0</v>
      </c>
      <c r="O47">
        <f t="shared" si="8"/>
        <v>0</v>
      </c>
      <c r="P47" s="21">
        <f t="shared" si="8"/>
        <v>0</v>
      </c>
      <c r="Q47" s="21">
        <f t="shared" si="8"/>
        <v>0</v>
      </c>
      <c r="R47" s="21">
        <f t="shared" si="8"/>
        <v>0</v>
      </c>
      <c r="S47" s="21">
        <f t="shared" si="8"/>
        <v>0</v>
      </c>
      <c r="T47" s="21">
        <f t="shared" si="8"/>
        <v>0</v>
      </c>
      <c r="U47" s="20">
        <f t="shared" si="8"/>
        <v>0</v>
      </c>
      <c r="V47" s="20">
        <f t="shared" si="8"/>
        <v>0</v>
      </c>
      <c r="W47" s="20">
        <f t="shared" si="8"/>
        <v>0</v>
      </c>
      <c r="X47" s="20">
        <f t="shared" si="8"/>
        <v>0</v>
      </c>
      <c r="Y47" s="20">
        <f t="shared" si="8"/>
        <v>0</v>
      </c>
    </row>
    <row r="48" spans="1:25" hidden="1" x14ac:dyDescent="0.35">
      <c r="A48" s="9" t="s">
        <v>46</v>
      </c>
      <c r="B48" s="4">
        <v>1000</v>
      </c>
      <c r="C48" s="19">
        <v>0</v>
      </c>
      <c r="D48" s="19"/>
      <c r="E48" s="19"/>
      <c r="F48">
        <f t="shared" si="1"/>
        <v>0</v>
      </c>
      <c r="G48">
        <f t="shared" si="8"/>
        <v>0</v>
      </c>
      <c r="H48">
        <f t="shared" si="8"/>
        <v>0</v>
      </c>
      <c r="I48">
        <f t="shared" si="8"/>
        <v>0</v>
      </c>
      <c r="J48">
        <f t="shared" si="8"/>
        <v>0</v>
      </c>
      <c r="K48">
        <f t="shared" si="8"/>
        <v>0</v>
      </c>
      <c r="L48">
        <f t="shared" si="8"/>
        <v>0</v>
      </c>
      <c r="M48">
        <f t="shared" si="8"/>
        <v>0</v>
      </c>
      <c r="N48">
        <f t="shared" si="8"/>
        <v>0</v>
      </c>
      <c r="O48">
        <f t="shared" si="8"/>
        <v>0</v>
      </c>
      <c r="P48" s="21">
        <f t="shared" si="8"/>
        <v>0</v>
      </c>
      <c r="Q48" s="21">
        <f t="shared" si="8"/>
        <v>0</v>
      </c>
      <c r="R48" s="21">
        <f t="shared" si="8"/>
        <v>0</v>
      </c>
      <c r="S48" s="21">
        <f t="shared" si="8"/>
        <v>0</v>
      </c>
      <c r="T48" s="21">
        <f t="shared" si="8"/>
        <v>0</v>
      </c>
      <c r="U48" s="20">
        <f t="shared" si="8"/>
        <v>0</v>
      </c>
      <c r="V48" s="20">
        <f t="shared" si="8"/>
        <v>0</v>
      </c>
      <c r="W48" s="20">
        <f t="shared" si="8"/>
        <v>0</v>
      </c>
      <c r="X48" s="20">
        <f t="shared" si="8"/>
        <v>0</v>
      </c>
      <c r="Y48" s="20">
        <f t="shared" si="8"/>
        <v>0</v>
      </c>
    </row>
    <row r="49" spans="1:25" hidden="1" x14ac:dyDescent="0.35">
      <c r="A49" s="6" t="s">
        <v>47</v>
      </c>
      <c r="B49" s="7">
        <v>200</v>
      </c>
      <c r="C49" s="18">
        <v>0</v>
      </c>
      <c r="D49" s="18"/>
      <c r="E49" s="18"/>
      <c r="F49">
        <f t="shared" si="1"/>
        <v>0</v>
      </c>
      <c r="G49">
        <f t="shared" si="8"/>
        <v>0</v>
      </c>
      <c r="H49">
        <f t="shared" si="8"/>
        <v>0</v>
      </c>
      <c r="I49">
        <f t="shared" si="8"/>
        <v>0</v>
      </c>
      <c r="J49">
        <f t="shared" si="8"/>
        <v>0</v>
      </c>
      <c r="K49">
        <f t="shared" si="8"/>
        <v>0</v>
      </c>
      <c r="L49">
        <f t="shared" si="8"/>
        <v>0</v>
      </c>
      <c r="M49">
        <f t="shared" si="8"/>
        <v>0</v>
      </c>
      <c r="N49">
        <f t="shared" si="8"/>
        <v>0</v>
      </c>
      <c r="O49">
        <f t="shared" si="8"/>
        <v>0</v>
      </c>
      <c r="P49" s="21">
        <f t="shared" si="8"/>
        <v>0</v>
      </c>
      <c r="Q49" s="21">
        <f t="shared" si="8"/>
        <v>0</v>
      </c>
      <c r="R49" s="21">
        <f t="shared" si="8"/>
        <v>0</v>
      </c>
      <c r="S49" s="21">
        <f t="shared" si="8"/>
        <v>0</v>
      </c>
      <c r="T49" s="21">
        <f t="shared" si="8"/>
        <v>0</v>
      </c>
      <c r="U49" s="20">
        <f t="shared" si="8"/>
        <v>0</v>
      </c>
      <c r="V49" s="20">
        <f t="shared" si="8"/>
        <v>0</v>
      </c>
      <c r="W49" s="20">
        <f t="shared" si="8"/>
        <v>0</v>
      </c>
      <c r="X49" s="20">
        <f t="shared" si="8"/>
        <v>0</v>
      </c>
      <c r="Y49" s="20">
        <f t="shared" si="8"/>
        <v>0</v>
      </c>
    </row>
    <row r="50" spans="1:25" hidden="1" x14ac:dyDescent="0.35">
      <c r="A50" s="10" t="s">
        <v>48</v>
      </c>
      <c r="B50" s="4">
        <v>200</v>
      </c>
      <c r="C50" s="18">
        <v>0</v>
      </c>
      <c r="D50" s="18"/>
      <c r="E50" s="18"/>
      <c r="F50">
        <f t="shared" si="1"/>
        <v>0</v>
      </c>
      <c r="G50">
        <f t="shared" si="8"/>
        <v>0</v>
      </c>
      <c r="H50">
        <f t="shared" si="8"/>
        <v>0</v>
      </c>
      <c r="I50">
        <f t="shared" si="8"/>
        <v>0</v>
      </c>
      <c r="J50">
        <f t="shared" si="8"/>
        <v>0</v>
      </c>
      <c r="K50">
        <f t="shared" si="8"/>
        <v>0</v>
      </c>
      <c r="L50">
        <f t="shared" si="8"/>
        <v>0</v>
      </c>
      <c r="M50">
        <f t="shared" si="8"/>
        <v>0</v>
      </c>
      <c r="N50">
        <f t="shared" si="8"/>
        <v>0</v>
      </c>
      <c r="O50">
        <f t="shared" si="8"/>
        <v>0</v>
      </c>
      <c r="P50" s="21">
        <f t="shared" si="8"/>
        <v>0</v>
      </c>
      <c r="Q50" s="21">
        <f t="shared" si="8"/>
        <v>0</v>
      </c>
      <c r="R50" s="21">
        <f t="shared" si="8"/>
        <v>0</v>
      </c>
      <c r="S50" s="21">
        <f t="shared" si="8"/>
        <v>0</v>
      </c>
      <c r="T50" s="21">
        <f t="shared" si="8"/>
        <v>0</v>
      </c>
      <c r="U50" s="20">
        <f t="shared" si="8"/>
        <v>0</v>
      </c>
      <c r="V50" s="20">
        <f t="shared" si="8"/>
        <v>0</v>
      </c>
      <c r="W50" s="20">
        <f t="shared" si="8"/>
        <v>0</v>
      </c>
      <c r="X50" s="20">
        <f t="shared" si="8"/>
        <v>0</v>
      </c>
      <c r="Y50" s="20">
        <f t="shared" si="8"/>
        <v>0</v>
      </c>
    </row>
    <row r="51" spans="1:25" hidden="1" x14ac:dyDescent="0.35">
      <c r="A51" s="6" t="s">
        <v>49</v>
      </c>
      <c r="B51" s="7">
        <v>300</v>
      </c>
      <c r="C51" s="18">
        <v>0</v>
      </c>
      <c r="D51" s="18"/>
      <c r="E51" s="18"/>
      <c r="F51">
        <f t="shared" si="1"/>
        <v>0</v>
      </c>
      <c r="G51">
        <f t="shared" si="8"/>
        <v>0</v>
      </c>
      <c r="H51">
        <f t="shared" si="8"/>
        <v>0</v>
      </c>
      <c r="I51">
        <f t="shared" si="8"/>
        <v>0</v>
      </c>
      <c r="J51">
        <f t="shared" si="8"/>
        <v>0</v>
      </c>
      <c r="K51">
        <f t="shared" si="8"/>
        <v>0</v>
      </c>
      <c r="L51">
        <f t="shared" si="8"/>
        <v>0</v>
      </c>
      <c r="M51">
        <f t="shared" si="8"/>
        <v>0</v>
      </c>
      <c r="N51">
        <f t="shared" si="8"/>
        <v>0</v>
      </c>
      <c r="O51">
        <f t="shared" si="8"/>
        <v>0</v>
      </c>
      <c r="P51" s="21">
        <f t="shared" si="8"/>
        <v>0</v>
      </c>
      <c r="Q51" s="21">
        <f t="shared" si="8"/>
        <v>0</v>
      </c>
      <c r="R51" s="21">
        <f t="shared" si="8"/>
        <v>0</v>
      </c>
      <c r="S51" s="21">
        <f t="shared" si="8"/>
        <v>0</v>
      </c>
      <c r="T51" s="21">
        <f t="shared" si="8"/>
        <v>0</v>
      </c>
      <c r="U51" s="20">
        <f t="shared" si="8"/>
        <v>0</v>
      </c>
      <c r="V51" s="20">
        <f t="shared" si="8"/>
        <v>0</v>
      </c>
      <c r="W51" s="20">
        <f t="shared" si="8"/>
        <v>0</v>
      </c>
      <c r="X51" s="20">
        <f t="shared" si="8"/>
        <v>0</v>
      </c>
      <c r="Y51" s="20">
        <f t="shared" si="8"/>
        <v>0</v>
      </c>
    </row>
    <row r="52" spans="1:25" hidden="1" x14ac:dyDescent="0.35">
      <c r="A52" s="6" t="s">
        <v>50</v>
      </c>
      <c r="B52" s="4">
        <v>300</v>
      </c>
      <c r="C52" s="18">
        <v>0</v>
      </c>
      <c r="D52" s="18"/>
      <c r="E52" s="18"/>
      <c r="F52">
        <f t="shared" si="1"/>
        <v>0</v>
      </c>
      <c r="G52">
        <f t="shared" si="8"/>
        <v>0</v>
      </c>
      <c r="H52">
        <f t="shared" si="8"/>
        <v>0</v>
      </c>
      <c r="I52">
        <f t="shared" si="8"/>
        <v>0</v>
      </c>
      <c r="J52">
        <f t="shared" si="8"/>
        <v>0</v>
      </c>
      <c r="K52">
        <f t="shared" si="8"/>
        <v>0</v>
      </c>
      <c r="L52">
        <f t="shared" si="8"/>
        <v>0</v>
      </c>
      <c r="M52">
        <f t="shared" si="8"/>
        <v>0</v>
      </c>
      <c r="N52">
        <f t="shared" si="8"/>
        <v>0</v>
      </c>
      <c r="O52">
        <f t="shared" si="8"/>
        <v>0</v>
      </c>
      <c r="P52" s="21">
        <f t="shared" si="8"/>
        <v>0</v>
      </c>
      <c r="Q52" s="21">
        <f t="shared" si="8"/>
        <v>0</v>
      </c>
      <c r="R52" s="21">
        <f t="shared" si="8"/>
        <v>0</v>
      </c>
      <c r="S52" s="21">
        <f t="shared" si="8"/>
        <v>0</v>
      </c>
      <c r="T52" s="21">
        <f t="shared" si="8"/>
        <v>0</v>
      </c>
      <c r="U52" s="20">
        <f t="shared" si="8"/>
        <v>0</v>
      </c>
      <c r="V52" s="20">
        <f t="shared" si="8"/>
        <v>0</v>
      </c>
      <c r="W52" s="20">
        <f t="shared" si="8"/>
        <v>0</v>
      </c>
      <c r="X52" s="20">
        <f t="shared" si="8"/>
        <v>0</v>
      </c>
      <c r="Y52" s="20">
        <f t="shared" si="8"/>
        <v>0</v>
      </c>
    </row>
    <row r="53" spans="1:25" hidden="1" x14ac:dyDescent="0.35">
      <c r="A53" s="11" t="s">
        <v>51</v>
      </c>
      <c r="B53" s="4">
        <v>200</v>
      </c>
      <c r="C53" s="18">
        <v>0</v>
      </c>
      <c r="D53" s="18"/>
      <c r="E53" s="18"/>
      <c r="F53">
        <f t="shared" si="1"/>
        <v>0</v>
      </c>
      <c r="G53">
        <f t="shared" si="8"/>
        <v>0</v>
      </c>
      <c r="H53">
        <f t="shared" si="8"/>
        <v>0</v>
      </c>
      <c r="I53">
        <f t="shared" si="8"/>
        <v>0</v>
      </c>
      <c r="J53">
        <f t="shared" si="8"/>
        <v>0</v>
      </c>
      <c r="K53">
        <f t="shared" si="8"/>
        <v>0</v>
      </c>
      <c r="L53">
        <f t="shared" si="8"/>
        <v>0</v>
      </c>
      <c r="M53">
        <f t="shared" si="8"/>
        <v>0</v>
      </c>
      <c r="N53">
        <f t="shared" si="8"/>
        <v>0</v>
      </c>
      <c r="O53">
        <f t="shared" si="8"/>
        <v>0</v>
      </c>
      <c r="P53" s="21">
        <f t="shared" si="8"/>
        <v>0</v>
      </c>
      <c r="Q53" s="21">
        <f t="shared" si="8"/>
        <v>0</v>
      </c>
      <c r="R53" s="21">
        <f t="shared" si="8"/>
        <v>0</v>
      </c>
      <c r="S53" s="21">
        <f t="shared" si="8"/>
        <v>0</v>
      </c>
      <c r="T53" s="21">
        <f t="shared" si="8"/>
        <v>0</v>
      </c>
      <c r="U53" s="20">
        <f t="shared" si="8"/>
        <v>0</v>
      </c>
      <c r="V53" s="20">
        <f t="shared" si="8"/>
        <v>0</v>
      </c>
      <c r="W53" s="20">
        <f t="shared" si="8"/>
        <v>0</v>
      </c>
      <c r="X53" s="20">
        <f t="shared" si="8"/>
        <v>0</v>
      </c>
      <c r="Y53" s="20">
        <f t="shared" si="8"/>
        <v>0</v>
      </c>
    </row>
    <row r="54" spans="1:25" hidden="1" x14ac:dyDescent="0.35">
      <c r="A54" s="11" t="s">
        <v>52</v>
      </c>
      <c r="B54" s="4">
        <v>150</v>
      </c>
      <c r="C54" s="18">
        <v>0</v>
      </c>
      <c r="D54" s="18"/>
      <c r="E54" s="18"/>
      <c r="F54">
        <f t="shared" si="1"/>
        <v>0</v>
      </c>
      <c r="G54">
        <f t="shared" si="8"/>
        <v>0</v>
      </c>
      <c r="H54">
        <f t="shared" si="8"/>
        <v>0</v>
      </c>
      <c r="I54">
        <f t="shared" si="8"/>
        <v>0</v>
      </c>
      <c r="J54">
        <f t="shared" si="8"/>
        <v>0</v>
      </c>
      <c r="K54">
        <f t="shared" si="8"/>
        <v>0</v>
      </c>
      <c r="L54">
        <f t="shared" si="8"/>
        <v>0</v>
      </c>
      <c r="M54">
        <f t="shared" si="8"/>
        <v>0</v>
      </c>
      <c r="N54">
        <f t="shared" si="8"/>
        <v>0</v>
      </c>
      <c r="O54">
        <f t="shared" si="8"/>
        <v>0</v>
      </c>
      <c r="P54" s="21">
        <f t="shared" si="8"/>
        <v>0</v>
      </c>
      <c r="Q54" s="21">
        <f t="shared" si="8"/>
        <v>0</v>
      </c>
      <c r="R54" s="21">
        <f t="shared" si="8"/>
        <v>0</v>
      </c>
      <c r="S54" s="21">
        <f t="shared" si="8"/>
        <v>0</v>
      </c>
      <c r="T54" s="21">
        <f t="shared" si="8"/>
        <v>0</v>
      </c>
      <c r="U54" s="20">
        <f t="shared" si="8"/>
        <v>0</v>
      </c>
      <c r="V54" s="20">
        <f t="shared" si="8"/>
        <v>0</v>
      </c>
      <c r="W54" s="20">
        <f t="shared" si="8"/>
        <v>0</v>
      </c>
      <c r="X54" s="20">
        <f t="shared" si="8"/>
        <v>0</v>
      </c>
      <c r="Y54" s="20">
        <f t="shared" si="8"/>
        <v>0</v>
      </c>
    </row>
    <row r="56" spans="1:25" x14ac:dyDescent="0.35">
      <c r="A56" s="9" t="s">
        <v>56</v>
      </c>
      <c r="F56" s="29"/>
    </row>
    <row r="57" spans="1:25" x14ac:dyDescent="0.35">
      <c r="A57" s="9" t="s">
        <v>118</v>
      </c>
    </row>
  </sheetData>
  <autoFilter ref="A3:AA54">
    <filterColumn colId="3">
      <customFilters>
        <customFilter operator="notEqual" val=" "/>
      </customFilters>
    </filterColumn>
  </autoFilter>
  <phoneticPr fontId="3" type="noConversion"/>
  <conditionalFormatting sqref="F1:Y3">
    <cfRule type="containsText" dxfId="113" priority="121" operator="containsText" text=" ">
      <formula>NOT(ISERROR(SEARCH(" ",F1)))</formula>
    </cfRule>
  </conditionalFormatting>
  <conditionalFormatting sqref="A55:A57 B55:E1048576 A1:Y3">
    <cfRule type="containsText" dxfId="112" priority="81" operator="containsText" text=" ">
      <formula>NOT(ISERROR(SEARCH(" ",A1)))</formula>
    </cfRule>
    <cfRule type="containsText" dxfId="111" priority="82" operator="containsText" text=" ">
      <formula>NOT(ISERROR(SEARCH(" ",A1)))</formula>
    </cfRule>
  </conditionalFormatting>
  <conditionalFormatting sqref="A14">
    <cfRule type="containsText" dxfId="110" priority="117" operator="containsText" text=" ">
      <formula>NOT(ISERROR(SEARCH(" ",A14)))</formula>
    </cfRule>
    <cfRule type="containsText" dxfId="109" priority="118" operator="containsText" text=" ">
      <formula>NOT(ISERROR(SEARCH(" ",A14)))</formula>
    </cfRule>
  </conditionalFormatting>
  <conditionalFormatting sqref="A25">
    <cfRule type="cellIs" dxfId="108" priority="73" operator="equal">
      <formula>" "</formula>
    </cfRule>
  </conditionalFormatting>
  <conditionalFormatting sqref="A26">
    <cfRule type="containsText" dxfId="107" priority="79" operator="containsText" text=" ">
      <formula>NOT(ISERROR(SEARCH(" ",A26)))</formula>
    </cfRule>
    <cfRule type="containsText" dxfId="106" priority="80" operator="containsText" text=" ">
      <formula>NOT(ISERROR(SEARCH(" ",A26)))</formula>
    </cfRule>
  </conditionalFormatting>
  <conditionalFormatting sqref="A28">
    <cfRule type="cellIs" dxfId="105" priority="70" operator="equal">
      <formula>" "</formula>
    </cfRule>
  </conditionalFormatting>
  <conditionalFormatting sqref="A42">
    <cfRule type="containsText" dxfId="104" priority="97" operator="containsText" text=" ">
      <formula>NOT(ISERROR(SEARCH(" ",A42)))</formula>
    </cfRule>
    <cfRule type="containsText" dxfId="103" priority="98" operator="containsText" text=" ">
      <formula>NOT(ISERROR(SEARCH(" ",A42)))</formula>
    </cfRule>
  </conditionalFormatting>
  <conditionalFormatting sqref="A43">
    <cfRule type="containsText" dxfId="102" priority="95" operator="containsText" text=" ">
      <formula>NOT(ISERROR(SEARCH(" ",A43)))</formula>
    </cfRule>
    <cfRule type="containsText" dxfId="101" priority="96" operator="containsText" text=" ">
      <formula>NOT(ISERROR(SEARCH(" ",A43)))</formula>
    </cfRule>
  </conditionalFormatting>
  <conditionalFormatting sqref="A44">
    <cfRule type="containsText" dxfId="100" priority="99" operator="containsText" text=" ">
      <formula>NOT(ISERROR(SEARCH(" ",A44)))</formula>
    </cfRule>
    <cfRule type="containsText" dxfId="99" priority="100" operator="containsText" text=" ">
      <formula>NOT(ISERROR(SEARCH(" ",A44)))</formula>
    </cfRule>
  </conditionalFormatting>
  <conditionalFormatting sqref="A45">
    <cfRule type="containsText" dxfId="98" priority="105" operator="containsText" text=" ">
      <formula>NOT(ISERROR(SEARCH(" ",A45)))</formula>
    </cfRule>
    <cfRule type="containsText" dxfId="97" priority="106" operator="containsText" text=" ">
      <formula>NOT(ISERROR(SEARCH(" ",A45)))</formula>
    </cfRule>
  </conditionalFormatting>
  <conditionalFormatting sqref="A46">
    <cfRule type="containsText" dxfId="96" priority="101" operator="containsText" text=" ">
      <formula>NOT(ISERROR(SEARCH(" ",A46)))</formula>
    </cfRule>
    <cfRule type="containsText" dxfId="95" priority="102" operator="containsText" text=" ">
      <formula>NOT(ISERROR(SEARCH(" ",A46)))</formula>
    </cfRule>
  </conditionalFormatting>
  <conditionalFormatting sqref="A47">
    <cfRule type="containsText" dxfId="94" priority="103" operator="containsText" text=" ">
      <formula>NOT(ISERROR(SEARCH(" ",A47)))</formula>
    </cfRule>
    <cfRule type="containsText" dxfId="93" priority="104" operator="containsText" text=" ">
      <formula>NOT(ISERROR(SEARCH(" ",A47)))</formula>
    </cfRule>
  </conditionalFormatting>
  <conditionalFormatting sqref="A49">
    <cfRule type="containsText" dxfId="92" priority="93" operator="containsText" text=" ">
      <formula>NOT(ISERROR(SEARCH(" ",A49)))</formula>
    </cfRule>
    <cfRule type="containsText" dxfId="91" priority="94" operator="containsText" text=" ">
      <formula>NOT(ISERROR(SEARCH(" ",A49)))</formula>
    </cfRule>
  </conditionalFormatting>
  <conditionalFormatting sqref="A50">
    <cfRule type="containsText" dxfId="90" priority="87" operator="containsText" text=" ">
      <formula>NOT(ISERROR(SEARCH(" ",A50)))</formula>
    </cfRule>
    <cfRule type="containsText" dxfId="89" priority="88" operator="containsText" text=" ">
      <formula>NOT(ISERROR(SEARCH(" ",A50)))</formula>
    </cfRule>
  </conditionalFormatting>
  <conditionalFormatting sqref="A51">
    <cfRule type="containsText" dxfId="88" priority="91" operator="containsText" text=" ">
      <formula>NOT(ISERROR(SEARCH(" ",A51)))</formula>
    </cfRule>
    <cfRule type="containsText" dxfId="87" priority="92" operator="containsText" text=" ">
      <formula>NOT(ISERROR(SEARCH(" ",A51)))</formula>
    </cfRule>
  </conditionalFormatting>
  <conditionalFormatting sqref="A52">
    <cfRule type="containsText" dxfId="86" priority="89" operator="containsText" text=" ">
      <formula>NOT(ISERROR(SEARCH(" ",A52)))</formula>
    </cfRule>
    <cfRule type="containsText" dxfId="85" priority="90" operator="containsText" text=" ">
      <formula>NOT(ISERROR(SEARCH(" ",A52)))</formula>
    </cfRule>
  </conditionalFormatting>
  <conditionalFormatting sqref="A12:A13">
    <cfRule type="containsText" dxfId="84" priority="115" operator="containsText" text=" ">
      <formula>NOT(ISERROR(SEARCH(" ",A12)))</formula>
    </cfRule>
    <cfRule type="containsText" dxfId="83" priority="116" operator="containsText" text=" ">
      <formula>NOT(ISERROR(SEARCH(" ",A12)))</formula>
    </cfRule>
  </conditionalFormatting>
  <conditionalFormatting sqref="A35:A39">
    <cfRule type="cellIs" dxfId="82" priority="83" operator="equal">
      <formula>" "</formula>
    </cfRule>
    <cfRule type="containsText" dxfId="81" priority="84" operator="containsText" text=" ">
      <formula>NOT(ISERROR(SEARCH(" ",A35)))</formula>
    </cfRule>
    <cfRule type="containsText" dxfId="80" priority="85" operator="containsText" text=" ">
      <formula>NOT(ISERROR(SEARCH(" ",A35)))</formula>
    </cfRule>
  </conditionalFormatting>
  <conditionalFormatting sqref="A58:A1048576">
    <cfRule type="containsText" dxfId="79" priority="107" operator="containsText" text=" ">
      <formula>NOT(ISERROR(SEARCH(" ",A58)))</formula>
    </cfRule>
    <cfRule type="containsText" dxfId="78" priority="108" operator="containsText" text=" ">
      <formula>NOT(ISERROR(SEARCH(" ",A58)))</formula>
    </cfRule>
  </conditionalFormatting>
  <conditionalFormatting sqref="A15:A18 A53:A54 A20:A24 A27 A4:A11 A29:A34">
    <cfRule type="containsText" dxfId="77" priority="119" operator="containsText" text=" ">
      <formula>NOT(ISERROR(SEARCH(" ",A4)))</formula>
    </cfRule>
    <cfRule type="containsText" dxfId="76" priority="120" operator="containsText" text=" ">
      <formula>NOT(ISERROR(SEARCH(" ",A4)))</formula>
    </cfRule>
  </conditionalFormatting>
  <conditionalFormatting sqref="A4:A24 A40:A54 A26:A27 A29:A34">
    <cfRule type="cellIs" dxfId="75" priority="86" operator="equal">
      <formula>" "</formula>
    </cfRule>
  </conditionalFormatting>
  <conditionalFormatting sqref="A19">
    <cfRule type="containsText" dxfId="74" priority="113" operator="containsText" text=" ">
      <formula>NOT(ISERROR(SEARCH(" ",A19)))</formula>
    </cfRule>
    <cfRule type="containsText" dxfId="73" priority="114" operator="containsText" text=" ">
      <formula>NOT(ISERROR(SEARCH(" ",A19)))</formula>
    </cfRule>
  </conditionalFormatting>
  <conditionalFormatting sqref="A25">
    <cfRule type="containsText" dxfId="72" priority="74" operator="containsText" text=" ">
      <formula>NOT(ISERROR(SEARCH(" ",A25)))</formula>
    </cfRule>
    <cfRule type="containsText" dxfId="71" priority="75" operator="containsText" text=" ">
      <formula>NOT(ISERROR(SEARCH(" ",A25)))</formula>
    </cfRule>
  </conditionalFormatting>
  <conditionalFormatting sqref="A28">
    <cfRule type="containsText" dxfId="70" priority="71" operator="containsText" text=" ">
      <formula>NOT(ISERROR(SEARCH(" ",A28)))</formula>
    </cfRule>
    <cfRule type="containsText" dxfId="69" priority="72" operator="containsText" text=" ">
      <formula>NOT(ISERROR(SEARCH(" ",A28)))</formula>
    </cfRule>
  </conditionalFormatting>
  <conditionalFormatting sqref="B23">
    <cfRule type="containsText" dxfId="68" priority="42" operator="containsText" text=" ">
      <formula>NOT(ISERROR(SEARCH(" ",B23)))</formula>
    </cfRule>
    <cfRule type="containsText" dxfId="67" priority="43" operator="containsText" text=" ">
      <formula>NOT(ISERROR(SEARCH(" ",B23)))</formula>
    </cfRule>
  </conditionalFormatting>
  <conditionalFormatting sqref="B24">
    <cfRule type="containsText" dxfId="66" priority="46" operator="containsText" text=" ">
      <formula>NOT(ISERROR(SEARCH(" ",B24)))</formula>
    </cfRule>
    <cfRule type="containsText" dxfId="65" priority="47" operator="containsText" text=" ">
      <formula>NOT(ISERROR(SEARCH(" ",B24)))</formula>
    </cfRule>
  </conditionalFormatting>
  <conditionalFormatting sqref="B26">
    <cfRule type="containsText" dxfId="64" priority="40" operator="containsText" text=" ">
      <formula>NOT(ISERROR(SEARCH(" ",B26)))</formula>
    </cfRule>
    <cfRule type="containsText" dxfId="63" priority="41" operator="containsText" text=" ">
      <formula>NOT(ISERROR(SEARCH(" ",B26)))</formula>
    </cfRule>
  </conditionalFormatting>
  <conditionalFormatting sqref="B27">
    <cfRule type="containsText" dxfId="62" priority="38" operator="containsText" text=" ">
      <formula>NOT(ISERROR(SEARCH(" ",B27)))</formula>
    </cfRule>
    <cfRule type="containsText" dxfId="61" priority="39" operator="containsText" text=" ">
      <formula>NOT(ISERROR(SEARCH(" ",B27)))</formula>
    </cfRule>
  </conditionalFormatting>
  <conditionalFormatting sqref="B47">
    <cfRule type="containsText" dxfId="60" priority="56" operator="containsText" text=" ">
      <formula>NOT(ISERROR(SEARCH(" ",B47)))</formula>
    </cfRule>
    <cfRule type="containsText" dxfId="59" priority="57" operator="containsText" text=" ">
      <formula>NOT(ISERROR(SEARCH(" ",B47)))</formula>
    </cfRule>
  </conditionalFormatting>
  <conditionalFormatting sqref="B48">
    <cfRule type="containsText" dxfId="58" priority="52" operator="containsText" text=" ">
      <formula>NOT(ISERROR(SEARCH(" ",B48)))</formula>
    </cfRule>
    <cfRule type="containsText" dxfId="57" priority="53" operator="containsText" text=" ">
      <formula>NOT(ISERROR(SEARCH(" ",B48)))</formula>
    </cfRule>
  </conditionalFormatting>
  <conditionalFormatting sqref="B49">
    <cfRule type="containsText" dxfId="56" priority="54" operator="containsText" text=" ">
      <formula>NOT(ISERROR(SEARCH(" ",B49)))</formula>
    </cfRule>
    <cfRule type="containsText" dxfId="55" priority="55" operator="containsText" text=" ">
      <formula>NOT(ISERROR(SEARCH(" ",B49)))</formula>
    </cfRule>
  </conditionalFormatting>
  <conditionalFormatting sqref="B50">
    <cfRule type="containsText" dxfId="54" priority="58" operator="containsText" text=" ">
      <formula>NOT(ISERROR(SEARCH(" ",B50)))</formula>
    </cfRule>
    <cfRule type="containsText" dxfId="53" priority="59" operator="containsText" text=" ">
      <formula>NOT(ISERROR(SEARCH(" ",B50)))</formula>
    </cfRule>
  </conditionalFormatting>
  <conditionalFormatting sqref="B51">
    <cfRule type="containsText" dxfId="52" priority="48" operator="containsText" text=" ">
      <formula>NOT(ISERROR(SEARCH(" ",B51)))</formula>
    </cfRule>
    <cfRule type="containsText" dxfId="51" priority="49" operator="containsText" text=" ">
      <formula>NOT(ISERROR(SEARCH(" ",B51)))</formula>
    </cfRule>
  </conditionalFormatting>
  <conditionalFormatting sqref="B52">
    <cfRule type="containsText" dxfId="50" priority="68" operator="containsText" text=" ">
      <formula>NOT(ISERROR(SEARCH(" ",B52)))</formula>
    </cfRule>
    <cfRule type="containsText" dxfId="49" priority="69" operator="containsText" text=" ">
      <formula>NOT(ISERROR(SEARCH(" ",B52)))</formula>
    </cfRule>
  </conditionalFormatting>
  <conditionalFormatting sqref="B53">
    <cfRule type="containsText" dxfId="48" priority="66" operator="containsText" text=" ">
      <formula>NOT(ISERROR(SEARCH(" ",B53)))</formula>
    </cfRule>
    <cfRule type="containsText" dxfId="47" priority="67" operator="containsText" text=" ">
      <formula>NOT(ISERROR(SEARCH(" ",B53)))</formula>
    </cfRule>
  </conditionalFormatting>
  <conditionalFormatting sqref="B54">
    <cfRule type="containsText" dxfId="46" priority="64" operator="containsText" text=" ">
      <formula>NOT(ISERROR(SEARCH(" ",B54)))</formula>
    </cfRule>
    <cfRule type="containsText" dxfId="45" priority="65" operator="containsText" text=" ">
      <formula>NOT(ISERROR(SEARCH(" ",B54)))</formula>
    </cfRule>
  </conditionalFormatting>
  <conditionalFormatting sqref="B18:B22 B28 B25">
    <cfRule type="containsText" dxfId="44" priority="44" operator="containsText" text=" ">
      <formula>NOT(ISERROR(SEARCH(" ",B18)))</formula>
    </cfRule>
    <cfRule type="containsText" dxfId="43" priority="45" operator="containsText" text=" ">
      <formula>NOT(ISERROR(SEARCH(" ",B18)))</formula>
    </cfRule>
  </conditionalFormatting>
  <conditionalFormatting sqref="C25:E25">
    <cfRule type="cellIs" dxfId="42" priority="27" operator="equal">
      <formula>0</formula>
    </cfRule>
    <cfRule type="cellIs" dxfId="41" priority="28" operator="greaterThan">
      <formula>1</formula>
    </cfRule>
    <cfRule type="containsText" dxfId="40" priority="29" operator="containsText" text=" ">
      <formula>NOT(ISERROR(SEARCH(" ",C25)))</formula>
    </cfRule>
    <cfRule type="containsText" dxfId="39" priority="30" operator="containsText" text=" ">
      <formula>NOT(ISERROR(SEARCH(" ",C25)))</formula>
    </cfRule>
  </conditionalFormatting>
  <conditionalFormatting sqref="C25:E25">
    <cfRule type="cellIs" dxfId="38" priority="26" operator="equal">
      <formula>0</formula>
    </cfRule>
  </conditionalFormatting>
  <conditionalFormatting sqref="C28:E28">
    <cfRule type="cellIs" dxfId="37" priority="22" operator="equal">
      <formula>0</formula>
    </cfRule>
    <cfRule type="cellIs" dxfId="36" priority="23" operator="greaterThan">
      <formula>1</formula>
    </cfRule>
    <cfRule type="containsText" dxfId="35" priority="24" operator="containsText" text=" ">
      <formula>NOT(ISERROR(SEARCH(" ",C28)))</formula>
    </cfRule>
    <cfRule type="containsText" dxfId="34" priority="25" operator="containsText" text=" ">
      <formula>NOT(ISERROR(SEARCH(" ",C28)))</formula>
    </cfRule>
  </conditionalFormatting>
  <conditionalFormatting sqref="C28:E28">
    <cfRule type="cellIs" dxfId="33" priority="21" operator="equal">
      <formula>0</formula>
    </cfRule>
  </conditionalFormatting>
  <conditionalFormatting sqref="C4:E24 C26:E27 C49:E54 C29:E39 C43:E46">
    <cfRule type="cellIs" dxfId="32" priority="33" operator="greaterThan">
      <formula>1</formula>
    </cfRule>
    <cfRule type="containsText" dxfId="31" priority="34" operator="containsText" text=" ">
      <formula>NOT(ISERROR(SEARCH(" ",C4)))</formula>
    </cfRule>
    <cfRule type="containsText" dxfId="30" priority="35" operator="containsText" text=" ">
      <formula>NOT(ISERROR(SEARCH(" ",C4)))</formula>
    </cfRule>
  </conditionalFormatting>
  <conditionalFormatting sqref="C4:E24 C26:E27 C49:E54 C29:E39 C43:E46">
    <cfRule type="cellIs" dxfId="29" priority="32" operator="equal">
      <formula>0</formula>
    </cfRule>
  </conditionalFormatting>
  <conditionalFormatting sqref="C26:E27 C4:E24 C49:E54 C29:E39 C43:E46">
    <cfRule type="cellIs" dxfId="28" priority="31" operator="equal">
      <formula>0</formula>
    </cfRule>
  </conditionalFormatting>
  <conditionalFormatting sqref="C42:E42">
    <cfRule type="cellIs" dxfId="27" priority="18" operator="greaterThan">
      <formula>1</formula>
    </cfRule>
    <cfRule type="containsText" dxfId="26" priority="19" operator="containsText" text=" ">
      <formula>NOT(ISERROR(SEARCH(" ",C42)))</formula>
    </cfRule>
    <cfRule type="containsText" dxfId="25" priority="20" operator="containsText" text=" ">
      <formula>NOT(ISERROR(SEARCH(" ",C42)))</formula>
    </cfRule>
  </conditionalFormatting>
  <conditionalFormatting sqref="C42:E42">
    <cfRule type="cellIs" dxfId="24" priority="17" operator="equal">
      <formula>0</formula>
    </cfRule>
  </conditionalFormatting>
  <conditionalFormatting sqref="C42:E42">
    <cfRule type="cellIs" dxfId="23" priority="16" operator="equal">
      <formula>0</formula>
    </cfRule>
  </conditionalFormatting>
  <conditionalFormatting sqref="C47:E48">
    <cfRule type="cellIs" dxfId="22" priority="13" operator="greaterThan">
      <formula>1</formula>
    </cfRule>
    <cfRule type="containsText" dxfId="21" priority="14" operator="containsText" text=" ">
      <formula>NOT(ISERROR(SEARCH(" ",C47)))</formula>
    </cfRule>
    <cfRule type="containsText" dxfId="20" priority="15" operator="containsText" text=" ">
      <formula>NOT(ISERROR(SEARCH(" ",C47)))</formula>
    </cfRule>
  </conditionalFormatting>
  <conditionalFormatting sqref="C47:E48">
    <cfRule type="cellIs" dxfId="19" priority="12" operator="equal">
      <formula>0</formula>
    </cfRule>
  </conditionalFormatting>
  <conditionalFormatting sqref="C47:E48">
    <cfRule type="cellIs" dxfId="18" priority="11" operator="equal">
      <formula>0</formula>
    </cfRule>
  </conditionalFormatting>
  <conditionalFormatting sqref="C40:E40">
    <cfRule type="cellIs" dxfId="17" priority="8" operator="greaterThan">
      <formula>1</formula>
    </cfRule>
    <cfRule type="containsText" dxfId="16" priority="9" operator="containsText" text=" ">
      <formula>NOT(ISERROR(SEARCH(" ",C40)))</formula>
    </cfRule>
    <cfRule type="containsText" dxfId="15" priority="10" operator="containsText" text=" ">
      <formula>NOT(ISERROR(SEARCH(" ",C40)))</formula>
    </cfRule>
  </conditionalFormatting>
  <conditionalFormatting sqref="C40:E40">
    <cfRule type="cellIs" dxfId="14" priority="7" operator="equal">
      <formula>0</formula>
    </cfRule>
  </conditionalFormatting>
  <conditionalFormatting sqref="C40:E40">
    <cfRule type="cellIs" dxfId="13" priority="6" operator="equal">
      <formula>0</formula>
    </cfRule>
  </conditionalFormatting>
  <conditionalFormatting sqref="C41:E41">
    <cfRule type="cellIs" dxfId="12" priority="3" operator="greaterThan">
      <formula>1</formula>
    </cfRule>
    <cfRule type="containsText" dxfId="11" priority="4" operator="containsText" text=" ">
      <formula>NOT(ISERROR(SEARCH(" ",C41)))</formula>
    </cfRule>
    <cfRule type="containsText" dxfId="10" priority="5" operator="containsText" text=" ">
      <formula>NOT(ISERROR(SEARCH(" ",C41)))</formula>
    </cfRule>
  </conditionalFormatting>
  <conditionalFormatting sqref="C41:E41">
    <cfRule type="cellIs" dxfId="9" priority="2" operator="equal">
      <formula>0</formula>
    </cfRule>
  </conditionalFormatting>
  <conditionalFormatting sqref="C41:E41">
    <cfRule type="cellIs" dxfId="8" priority="1" operator="equal">
      <formula>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C8" sqref="C8"/>
    </sheetView>
  </sheetViews>
  <sheetFormatPr defaultRowHeight="13.8" x14ac:dyDescent="0.25"/>
  <cols>
    <col min="1" max="1" width="11.109375" customWidth="1"/>
    <col min="2" max="2" width="13.33203125" customWidth="1"/>
    <col min="3" max="3" width="12.6640625" customWidth="1"/>
    <col min="4" max="15" width="15.109375" customWidth="1"/>
  </cols>
  <sheetData>
    <row r="1" spans="1:17" ht="15" x14ac:dyDescent="0.35">
      <c r="A1" s="38" t="s">
        <v>84</v>
      </c>
      <c r="B1" s="38" t="s">
        <v>85</v>
      </c>
      <c r="C1" s="38" t="s">
        <v>85</v>
      </c>
      <c r="D1" s="38" t="s">
        <v>86</v>
      </c>
      <c r="E1" s="38" t="s">
        <v>85</v>
      </c>
      <c r="F1" s="38" t="s">
        <v>85</v>
      </c>
      <c r="G1" s="38" t="s">
        <v>85</v>
      </c>
      <c r="H1" s="38" t="s">
        <v>85</v>
      </c>
      <c r="I1" s="38" t="s">
        <v>85</v>
      </c>
      <c r="J1" s="38" t="s">
        <v>85</v>
      </c>
      <c r="K1" s="38" t="s">
        <v>85</v>
      </c>
      <c r="L1" s="38" t="s">
        <v>85</v>
      </c>
      <c r="M1" s="38" t="s">
        <v>85</v>
      </c>
      <c r="N1" s="38" t="s">
        <v>85</v>
      </c>
      <c r="O1" s="38" t="s">
        <v>85</v>
      </c>
      <c r="P1" s="38" t="s">
        <v>85</v>
      </c>
      <c r="Q1" s="38" t="s">
        <v>85</v>
      </c>
    </row>
    <row r="2" spans="1:17" ht="15.6" thickBot="1" x14ac:dyDescent="0.4">
      <c r="A2" s="38" t="s">
        <v>87</v>
      </c>
      <c r="B2" s="38" t="s">
        <v>87</v>
      </c>
      <c r="C2" s="38" t="s">
        <v>87</v>
      </c>
      <c r="D2" s="38" t="s">
        <v>88</v>
      </c>
      <c r="E2" s="38" t="s">
        <v>89</v>
      </c>
      <c r="F2" s="38" t="s">
        <v>90</v>
      </c>
      <c r="G2" s="38" t="s">
        <v>87</v>
      </c>
      <c r="H2" s="38" t="s">
        <v>87</v>
      </c>
      <c r="I2" s="38" t="s">
        <v>90</v>
      </c>
      <c r="J2" s="38" t="s">
        <v>87</v>
      </c>
      <c r="K2" s="38" t="s">
        <v>87</v>
      </c>
      <c r="L2" s="38" t="s">
        <v>90</v>
      </c>
      <c r="M2" s="38" t="s">
        <v>87</v>
      </c>
      <c r="N2" s="38" t="s">
        <v>87</v>
      </c>
      <c r="O2" s="38" t="s">
        <v>90</v>
      </c>
      <c r="P2" s="38" t="s">
        <v>87</v>
      </c>
      <c r="Q2" s="38" t="s">
        <v>90</v>
      </c>
    </row>
    <row r="3" spans="1:17" ht="14.4" thickBot="1" x14ac:dyDescent="0.3">
      <c r="A3" s="39" t="s">
        <v>91</v>
      </c>
      <c r="B3" s="39" t="s">
        <v>64</v>
      </c>
      <c r="C3" s="40" t="s">
        <v>68</v>
      </c>
      <c r="D3" s="40" t="s">
        <v>92</v>
      </c>
      <c r="E3" s="40" t="s">
        <v>69</v>
      </c>
      <c r="F3" s="40" t="s">
        <v>70</v>
      </c>
      <c r="G3" s="40" t="s">
        <v>93</v>
      </c>
      <c r="H3" s="40" t="s">
        <v>94</v>
      </c>
      <c r="I3" s="39" t="s">
        <v>95</v>
      </c>
      <c r="J3" s="40" t="s">
        <v>96</v>
      </c>
      <c r="K3" s="40" t="s">
        <v>97</v>
      </c>
      <c r="L3" s="40" t="s">
        <v>98</v>
      </c>
      <c r="M3" s="39" t="s">
        <v>99</v>
      </c>
      <c r="N3" s="40" t="s">
        <v>100</v>
      </c>
      <c r="O3" s="40" t="s">
        <v>101</v>
      </c>
      <c r="P3" s="40" t="s">
        <v>102</v>
      </c>
      <c r="Q3" s="40" t="s">
        <v>103</v>
      </c>
    </row>
    <row r="4" spans="1:17" ht="39.6" x14ac:dyDescent="0.25">
      <c r="A4" s="41" t="s">
        <v>91</v>
      </c>
      <c r="B4" s="41" t="s">
        <v>66</v>
      </c>
      <c r="C4" s="34" t="s">
        <v>67</v>
      </c>
      <c r="D4" s="34" t="s">
        <v>104</v>
      </c>
      <c r="E4" s="34" t="s">
        <v>65</v>
      </c>
      <c r="F4" s="34" t="s">
        <v>105</v>
      </c>
      <c r="G4" s="34" t="s">
        <v>106</v>
      </c>
      <c r="H4" s="34" t="s">
        <v>107</v>
      </c>
      <c r="I4" s="41" t="s">
        <v>108</v>
      </c>
      <c r="J4" s="34" t="s">
        <v>109</v>
      </c>
      <c r="K4" s="34" t="s">
        <v>110</v>
      </c>
      <c r="L4" s="34" t="s">
        <v>111</v>
      </c>
      <c r="M4" s="41" t="s">
        <v>112</v>
      </c>
      <c r="N4" s="34" t="s">
        <v>110</v>
      </c>
      <c r="O4" s="34" t="s">
        <v>111</v>
      </c>
      <c r="P4" s="34" t="s">
        <v>113</v>
      </c>
      <c r="Q4" s="34" t="s">
        <v>114</v>
      </c>
    </row>
    <row r="5" spans="1:17" x14ac:dyDescent="0.25">
      <c r="A5" s="42">
        <v>1</v>
      </c>
      <c r="B5" s="42">
        <v>7</v>
      </c>
      <c r="C5" s="42">
        <v>3</v>
      </c>
      <c r="D5" s="42">
        <v>0.99</v>
      </c>
      <c r="E5" s="42">
        <v>2000000</v>
      </c>
      <c r="F5" s="43" t="str">
        <f t="shared" ref="F5" si="0">ROUND(E5*0.95,0)&amp;","&amp;ROUND(E5*1.05,0)</f>
        <v>1900000,2100000</v>
      </c>
      <c r="G5" s="42">
        <v>1250</v>
      </c>
      <c r="H5" s="42">
        <v>20</v>
      </c>
      <c r="I5" s="42" t="s">
        <v>115</v>
      </c>
      <c r="J5" s="42">
        <v>3000000</v>
      </c>
      <c r="K5" s="42">
        <v>10</v>
      </c>
      <c r="L5" s="42" t="s">
        <v>116</v>
      </c>
      <c r="M5" s="42">
        <v>1500000</v>
      </c>
      <c r="N5" s="42">
        <v>10</v>
      </c>
      <c r="O5" s="42" t="s">
        <v>117</v>
      </c>
      <c r="P5" s="42">
        <v>1200</v>
      </c>
      <c r="Q5" s="44" t="str">
        <f>ROUND(E5*0.98,0)&amp;","&amp;ROUND(E5*1.02,0)</f>
        <v>1960000,2040000</v>
      </c>
    </row>
  </sheetData>
  <phoneticPr fontId="3" type="noConversion"/>
  <conditionalFormatting sqref="F5">
    <cfRule type="containsText" dxfId="7" priority="5" operator="containsText" text=" ">
      <formula>NOT(ISERROR(SEARCH(" ",F5)))</formula>
    </cfRule>
  </conditionalFormatting>
  <conditionalFormatting sqref="F5">
    <cfRule type="containsText" dxfId="6" priority="6" operator="containsText" text=".">
      <formula>NOT(ISERROR(SEARCH(".",F5)))</formula>
    </cfRule>
  </conditionalFormatting>
  <conditionalFormatting sqref="Q5">
    <cfRule type="containsText" dxfId="5" priority="3" operator="containsText" text=" ">
      <formula>NOT(ISERROR(SEARCH(" ",Q5)))</formula>
    </cfRule>
    <cfRule type="containsText" dxfId="4" priority="4" operator="containsText" text=".">
      <formula>NOT(ISERROR(SEARCH(".",Q5)))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 " id="{DAE381B4-2D3B-467B-983D-8256EC0042A5}">
            <xm:f>NOT(ISERROR(SEARCH(" ",'E:\fish\tech\json_fish_8980\DataTable\[活动Activity.xlsx]弹珠碰碰碰|MarblesCrash'!#REF!)))</xm:f>
            <x14:dxf>
              <fill>
                <patternFill patternType="solid">
                  <bgColor rgb="FFFF0000"/>
                </patternFill>
              </fill>
            </x14:dxf>
          </x14:cfRule>
          <xm:sqref>F2:Q2 E1:Q1</xm:sqref>
        </x14:conditionalFormatting>
        <x14:conditionalFormatting xmlns:xm="http://schemas.microsoft.com/office/excel/2006/main">
          <x14:cfRule type="containsText" priority="1" operator="containsText" text=" " id="{3A6839CB-9087-436D-AEA0-0D75F9FC5516}">
            <xm:f>NOT(ISERROR(SEARCH(" ",'E:\fish\tech\json_fish_8980\DataTable\[活动Activity.xlsx]翻牌牌型|FlopType'!#REF!)))</xm:f>
            <x14:dxf>
              <fill>
                <patternFill patternType="solid">
                  <bgColor rgb="FFFF0000"/>
                </patternFill>
              </fill>
            </x14:dxf>
          </x14:cfRule>
          <xm:sqref>E2</xm:sqref>
        </x14:conditionalFormatting>
        <x14:conditionalFormatting xmlns:xm="http://schemas.microsoft.com/office/excel/2006/main">
          <x14:cfRule type="containsText" priority="7" operator="containsText" text=" " id="{18DBF5BB-FA1E-4560-A48D-07BD6BAD0F9F}">
            <xm:f>NOT(ISERROR(SEARCH(" ",'E:\fish\tech\json_fish_8980\DataTable\[活动Activity.xlsx]弹珠碰碰碰|MarblesCrash'!#REF!)))</xm:f>
            <x14:dxf>
              <fill>
                <patternFill patternType="solid">
                  <bgColor rgb="FFFF0000"/>
                </patternFill>
              </fill>
            </x14:dxf>
          </x14:cfRule>
          <xm:sqref>B1:D2</xm:sqref>
        </x14:conditionalFormatting>
        <x14:conditionalFormatting xmlns:xm="http://schemas.microsoft.com/office/excel/2006/main">
          <x14:cfRule type="containsText" priority="8" operator="containsText" text=" " id="{C52D34A6-7B32-454F-87D5-3282E2BE8779}">
            <xm:f>NOT(ISERROR(SEARCH(" ",'E:\fish\tech\json_fish_8980\DataTable\[活动Activity.xlsx]弹珠碰碰碰|MarblesCrash'!#REF!)))</xm:f>
            <x14:dxf>
              <fill>
                <patternFill patternType="solid">
                  <bgColor rgb="FFFF0000"/>
                </patternFill>
              </fill>
            </x14:dxf>
          </x14:cfRule>
          <xm:sqref>A1:A2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弹珠抽奖权重分配</vt:lpstr>
      <vt:lpstr>弹珠掉落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2021-03-17T10:17:26Z</dcterms:created>
  <dcterms:modified xsi:type="dcterms:W3CDTF">2021-03-25T12:37:02Z</dcterms:modified>
</cp:coreProperties>
</file>