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充值档位名称|RMBDes" sheetId="1" r:id="rId1"/>
  </sheets>
  <calcPr calcId="162913"/>
</workbook>
</file>

<file path=xl/calcChain.xml><?xml version="1.0" encoding="utf-8"?>
<calcChain xmlns="http://schemas.openxmlformats.org/spreadsheetml/2006/main">
  <c r="K20" i="1" l="1"/>
  <c r="K21" i="1"/>
  <c r="K22" i="1" l="1"/>
  <c r="K23" i="1"/>
  <c r="K30" i="1"/>
  <c r="K25" i="1"/>
  <c r="K26" i="1"/>
  <c r="K27" i="1"/>
  <c r="K28" i="1"/>
  <c r="K29" i="1"/>
  <c r="K24" i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D34" i="1" l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</calcChain>
</file>

<file path=xl/comments1.xml><?xml version="1.0" encoding="utf-8"?>
<comments xmlns="http://schemas.openxmlformats.org/spreadsheetml/2006/main">
  <authors>
    <author>作者</author>
  </authors>
  <commentList>
    <comment ref="M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不考虑首充双倍、贵族、月卡</t>
        </r>
      </text>
    </comment>
    <comment ref="K24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涂黄的未不做首次区分的
</t>
        </r>
      </text>
    </comment>
  </commentList>
</comments>
</file>

<file path=xl/sharedStrings.xml><?xml version="1.0" encoding="utf-8"?>
<sst xmlns="http://schemas.openxmlformats.org/spreadsheetml/2006/main" count="67" uniqueCount="60">
  <si>
    <t>int</t>
  </si>
  <si>
    <t>id</t>
  </si>
  <si>
    <t>key值编号</t>
  </si>
  <si>
    <t>string</t>
    <phoneticPr fontId="2" type="noConversion"/>
  </si>
  <si>
    <t>cs</t>
    <phoneticPr fontId="2" type="noConversion"/>
  </si>
  <si>
    <t>商城-钻石.6元档</t>
  </si>
  <si>
    <t>商城-钻石.12元档</t>
  </si>
  <si>
    <t>商城-钻石.30元档</t>
  </si>
  <si>
    <t>商城-钻石.98元档</t>
  </si>
  <si>
    <t>商城-钻石.198元档</t>
  </si>
  <si>
    <t>商城-钻石.328元档</t>
  </si>
  <si>
    <t>商城-钻石.648元档</t>
  </si>
  <si>
    <t>商城-金币.6元档</t>
  </si>
  <si>
    <t>商城-金币.12元档</t>
  </si>
  <si>
    <t>商城-金币.30元档</t>
  </si>
  <si>
    <t>商城-金币.98元档</t>
  </si>
  <si>
    <t>商城-金币.198元档</t>
  </si>
  <si>
    <t>商城-金币.328元档</t>
  </si>
  <si>
    <t>商城-金币.648元档</t>
  </si>
  <si>
    <t>喜从天降.30元档</t>
  </si>
  <si>
    <t>喜从天降.60元档</t>
  </si>
  <si>
    <t>描述1</t>
    <phoneticPr fontId="2" type="noConversion"/>
  </si>
  <si>
    <t>s</t>
    <phoneticPr fontId="2" type="noConversion"/>
  </si>
  <si>
    <r>
      <t>补偿奖励
针对炮倍礼包，补单时玩家炮倍率</t>
    </r>
    <r>
      <rPr>
        <sz val="10"/>
        <color rgb="FFFF0000"/>
        <rFont val="微软雅黑"/>
        <family val="2"/>
        <charset val="134"/>
      </rPr>
      <t>未达到</t>
    </r>
    <r>
      <rPr>
        <sz val="10"/>
        <color theme="1"/>
        <rFont val="微软雅黑"/>
        <family val="2"/>
        <charset val="134"/>
      </rPr>
      <t>炮倍礼包对应的档位</t>
    </r>
    <phoneticPr fontId="2" type="noConversion"/>
  </si>
  <si>
    <t>RMB</t>
    <phoneticPr fontId="2" type="noConversion"/>
  </si>
  <si>
    <t>超值道具.18元</t>
    <phoneticPr fontId="2" type="noConversion"/>
  </si>
  <si>
    <t>不破产礼包.1元</t>
    <phoneticPr fontId="2" type="noConversion"/>
  </si>
  <si>
    <t>s</t>
    <phoneticPr fontId="2" type="noConversion"/>
  </si>
  <si>
    <t>cs</t>
    <phoneticPr fontId="2" type="noConversion"/>
  </si>
  <si>
    <t>string</t>
    <phoneticPr fontId="2" type="noConversion"/>
  </si>
  <si>
    <t>int</t>
    <phoneticPr fontId="2" type="noConversion"/>
  </si>
  <si>
    <t>name</t>
    <phoneticPr fontId="2" type="noConversion"/>
  </si>
  <si>
    <t>des</t>
    <phoneticPr fontId="2" type="noConversion"/>
  </si>
  <si>
    <t>reward1</t>
    <phoneticPr fontId="2" type="noConversion"/>
  </si>
  <si>
    <t>reward2</t>
    <phoneticPr fontId="2" type="noConversion"/>
  </si>
  <si>
    <t>充值档位名称</t>
    <phoneticPr fontId="2" type="noConversion"/>
  </si>
  <si>
    <r>
      <t>补偿奖励
针对炮倍礼包，补单时玩家炮倍率</t>
    </r>
    <r>
      <rPr>
        <sz val="10"/>
        <color rgb="FFFF0000"/>
        <rFont val="微软雅黑"/>
        <family val="2"/>
        <charset val="134"/>
      </rPr>
      <t>达到</t>
    </r>
    <r>
      <rPr>
        <sz val="10"/>
        <color theme="1"/>
        <rFont val="微软雅黑"/>
        <family val="2"/>
        <charset val="134"/>
      </rPr>
      <t>炮倍礼包对应的档位</t>
    </r>
    <phoneticPr fontId="2" type="noConversion"/>
  </si>
  <si>
    <t>rmb价格</t>
    <phoneticPr fontId="2" type="noConversion"/>
  </si>
  <si>
    <t>会员卡</t>
    <phoneticPr fontId="5" type="noConversion"/>
  </si>
  <si>
    <t>首充特惠</t>
    <phoneticPr fontId="2" type="noConversion"/>
  </si>
  <si>
    <t>起航大礼包</t>
    <phoneticPr fontId="0" type="noConversion"/>
  </si>
  <si>
    <t>每日超值礼包.6元档</t>
    <phoneticPr fontId="2" type="noConversion"/>
  </si>
  <si>
    <t>每日超值礼包.30元档</t>
    <phoneticPr fontId="2" type="noConversion"/>
  </si>
  <si>
    <t>每日超值礼包.98元档</t>
    <phoneticPr fontId="2" type="noConversion"/>
  </si>
  <si>
    <t>每日超值礼包.328元档</t>
    <phoneticPr fontId="2" type="noConversion"/>
  </si>
  <si>
    <t>不破产礼包.30元</t>
    <phoneticPr fontId="2" type="noConversion"/>
  </si>
  <si>
    <t>超值道具.3元</t>
    <phoneticPr fontId="2" type="noConversion"/>
  </si>
  <si>
    <t>超值道具.6元</t>
    <phoneticPr fontId="2" type="noConversion"/>
  </si>
  <si>
    <t>不破产礼包.6元</t>
    <phoneticPr fontId="2" type="noConversion"/>
  </si>
  <si>
    <t>成长基金</t>
    <phoneticPr fontId="2" type="noConversion"/>
  </si>
  <si>
    <t>充值1rmb金币价值</t>
    <phoneticPr fontId="2" type="noConversion"/>
  </si>
  <si>
    <t>int</t>
    <phoneticPr fontId="2" type="noConversion"/>
  </si>
  <si>
    <t>池子+获得
金币数量</t>
    <phoneticPr fontId="2" type="noConversion"/>
  </si>
  <si>
    <t>RMBPool</t>
    <phoneticPr fontId="2" type="noConversion"/>
  </si>
  <si>
    <t>firstRMBPool</t>
    <phoneticPr fontId="2" type="noConversion"/>
  </si>
  <si>
    <r>
      <rPr>
        <b/>
        <sz val="9"/>
        <color theme="1"/>
        <rFont val="微软雅黑"/>
        <family val="2"/>
        <charset val="134"/>
      </rPr>
      <t>非首次</t>
    </r>
    <r>
      <rPr>
        <sz val="9"/>
        <color theme="1"/>
        <rFont val="微软雅黑"/>
        <family val="2"/>
        <charset val="134"/>
      </rPr>
      <t>充值该档位返还金币池子</t>
    </r>
    <phoneticPr fontId="2" type="noConversion"/>
  </si>
  <si>
    <r>
      <rPr>
        <b/>
        <sz val="9"/>
        <color rgb="FFFF0000"/>
        <rFont val="微软雅黑"/>
        <family val="2"/>
        <charset val="134"/>
      </rPr>
      <t>首次</t>
    </r>
    <r>
      <rPr>
        <sz val="9"/>
        <color theme="1"/>
        <rFont val="微软雅黑"/>
        <family val="2"/>
        <charset val="134"/>
      </rPr>
      <t>充值该档位返还金币池子</t>
    </r>
    <phoneticPr fontId="2" type="noConversion"/>
  </si>
  <si>
    <t>首次充值该档位返还金币池子</t>
    <phoneticPr fontId="2" type="noConversion"/>
  </si>
  <si>
    <t>非首次充值该档位返还金币池子</t>
    <phoneticPr fontId="2" type="noConversion"/>
  </si>
  <si>
    <t>充值立即
获得金币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</si>
</sst>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9" fontId="3" fillId="0" borderId="0" xfId="1" applyFont="1" applyAlignment="1">
      <alignment horizontal="left" vertical="center"/>
    </xf>
    <xf numFmtId="9" fontId="3" fillId="3" borderId="0" xfId="1" applyFont="1" applyFill="1" applyAlignment="1">
      <alignment horizontal="left" vertical="center"/>
    </xf>
  </cellXfs>
  <cellStyles count="2">
    <cellStyle name="百分比" xfId="1" builtinId="5"/>
    <cellStyle name="常规" xfId="0" builtinId="0"/>
  </cellStyles>
  <dxfs count="5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297180</xdr:colOff>
      <xdr:row>1</xdr:row>
      <xdr:rowOff>55245</xdr:rowOff>
    </xdr:from>
    <xdr:to>
      <xdr:col>24</xdr:col>
      <xdr:colOff>448961</xdr:colOff>
      <xdr:row>3</xdr:row>
      <xdr:rowOff>481858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53460" y="253365"/>
          <a:ext cx="4472321" cy="82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K22" sqref="K20:K22"/>
    </sheetView>
  </sheetViews>
  <sheetFormatPr defaultColWidth="9" defaultRowHeight="15.6" x14ac:dyDescent="0.25"/>
  <cols>
    <col min="1" max="1" width="9" style="1"/>
    <col min="2" max="2" width="21.44140625" style="1" bestFit="1" customWidth="1"/>
    <col min="3" max="3" width="64.44140625" style="1" bestFit="1" customWidth="1"/>
    <col min="4" max="5" width="32.88671875" style="1" customWidth="1"/>
    <col min="6" max="6" width="9" style="1"/>
    <col min="7" max="7" width="13.88671875" style="1" bestFit="1" customWidth="1"/>
    <col min="8" max="8" width="10.44140625" style="1" bestFit="1" customWidth="1"/>
    <col min="9" max="10" width="9" style="1"/>
    <col min="11" max="11" width="8.109375" style="1" customWidth="1"/>
    <col min="12" max="12" width="9.109375" style="1" bestFit="1" customWidth="1"/>
    <col min="13" max="13" width="11.5546875" style="1" bestFit="1" customWidth="1"/>
    <col min="14" max="14" width="11.6640625" style="1" bestFit="1" customWidth="1"/>
    <col min="15" max="16384" width="9" style="1"/>
  </cols>
  <sheetData>
    <row r="1" spans="1:16" x14ac:dyDescent="0.25">
      <c r="A1" s="2" t="s">
        <v>4</v>
      </c>
      <c r="B1" s="2" t="s">
        <v>4</v>
      </c>
      <c r="C1" s="2" t="s">
        <v>4</v>
      </c>
      <c r="D1" s="2" t="s">
        <v>22</v>
      </c>
      <c r="E1" s="2" t="s">
        <v>27</v>
      </c>
      <c r="F1" s="2" t="s">
        <v>28</v>
      </c>
      <c r="G1" s="2" t="s">
        <v>22</v>
      </c>
      <c r="H1" s="2" t="s">
        <v>22</v>
      </c>
      <c r="P1" s="1" t="s">
        <v>50</v>
      </c>
    </row>
    <row r="2" spans="1:16" x14ac:dyDescent="0.35">
      <c r="A2" s="2" t="s">
        <v>0</v>
      </c>
      <c r="B2" s="3" t="s">
        <v>3</v>
      </c>
      <c r="C2" s="3" t="s">
        <v>3</v>
      </c>
      <c r="D2" s="3" t="s">
        <v>29</v>
      </c>
      <c r="E2" s="3" t="s">
        <v>29</v>
      </c>
      <c r="F2" s="2" t="s">
        <v>30</v>
      </c>
      <c r="G2" s="2" t="s">
        <v>51</v>
      </c>
      <c r="H2" s="2" t="s">
        <v>51</v>
      </c>
      <c r="P2" s="1">
        <v>100000</v>
      </c>
    </row>
    <row r="3" spans="1:16" x14ac:dyDescent="0.35">
      <c r="A3" s="2" t="s">
        <v>1</v>
      </c>
      <c r="B3" s="3" t="s">
        <v>31</v>
      </c>
      <c r="C3" s="3" t="s">
        <v>32</v>
      </c>
      <c r="D3" s="3" t="s">
        <v>33</v>
      </c>
      <c r="E3" s="3" t="s">
        <v>34</v>
      </c>
      <c r="F3" s="2" t="s">
        <v>24</v>
      </c>
      <c r="G3" s="2" t="s">
        <v>54</v>
      </c>
      <c r="H3" s="2" t="s">
        <v>53</v>
      </c>
    </row>
    <row r="4" spans="1:16" ht="45" x14ac:dyDescent="0.35">
      <c r="A4" s="2" t="s">
        <v>2</v>
      </c>
      <c r="B4" s="4" t="s">
        <v>35</v>
      </c>
      <c r="C4" s="3" t="s">
        <v>21</v>
      </c>
      <c r="D4" s="8" t="s">
        <v>23</v>
      </c>
      <c r="E4" s="8" t="s">
        <v>36</v>
      </c>
      <c r="F4" s="2" t="s">
        <v>37</v>
      </c>
      <c r="G4" s="10" t="s">
        <v>56</v>
      </c>
      <c r="H4" s="10" t="s">
        <v>55</v>
      </c>
      <c r="K4" s="12" t="s">
        <v>57</v>
      </c>
      <c r="L4" s="12" t="s">
        <v>58</v>
      </c>
      <c r="M4" s="12" t="s">
        <v>59</v>
      </c>
      <c r="N4" s="11" t="s">
        <v>52</v>
      </c>
    </row>
    <row r="5" spans="1:16" x14ac:dyDescent="0.25">
      <c r="A5" s="1">
        <v>2</v>
      </c>
      <c r="B5" s="6" t="s">
        <v>38</v>
      </c>
      <c r="C5" s="6" t="str">
        <f t="shared" ref="C5:C23" si="0">"充值，即可获得"&amp;B5&amp;"奖励"</f>
        <v>充值，即可获得会员卡奖励</v>
      </c>
      <c r="D5" s="1" t="str">
        <f>"1|2|"&amp;MIN(F5*10000,500000)&amp;",1|1|"&amp;MIN(F5*2,1000)</f>
        <v>1|2|300000,1|1|60</v>
      </c>
      <c r="F5" s="1">
        <v>30</v>
      </c>
      <c r="G5" s="13">
        <f>K5*$F5*$P$2</f>
        <v>2879999.9999999995</v>
      </c>
      <c r="H5" s="13">
        <f>L5*$F5*$P$2</f>
        <v>2400000</v>
      </c>
      <c r="K5" s="14">
        <v>0.96</v>
      </c>
      <c r="L5" s="14">
        <v>0.8</v>
      </c>
      <c r="M5" s="13">
        <v>500000</v>
      </c>
      <c r="N5" s="13">
        <f>H5+M5</f>
        <v>2900000</v>
      </c>
    </row>
    <row r="6" spans="1:16" x14ac:dyDescent="0.25">
      <c r="A6" s="1">
        <v>101</v>
      </c>
      <c r="B6" s="5" t="s">
        <v>5</v>
      </c>
      <c r="C6" s="6" t="str">
        <f t="shared" si="0"/>
        <v>充值，即可获得商城-钻石.6元档奖励</v>
      </c>
      <c r="D6" s="1" t="str">
        <f>"1|2|"&amp;MIN(F6*10000,500000)&amp;",1|1|"&amp;MIN(F6*2,1000)</f>
        <v>1|2|60000,1|1|12</v>
      </c>
      <c r="F6" s="1">
        <v>6</v>
      </c>
      <c r="G6" s="13">
        <f t="shared" ref="G6:G34" si="1">K6*$F6*$P$2</f>
        <v>0</v>
      </c>
      <c r="H6" s="13">
        <f t="shared" ref="H6:H34" si="2">L6*$F6*$P$2</f>
        <v>0</v>
      </c>
      <c r="K6" s="14">
        <v>0</v>
      </c>
      <c r="L6" s="14">
        <v>0</v>
      </c>
      <c r="M6" s="13">
        <v>0</v>
      </c>
      <c r="N6" s="13">
        <f t="shared" ref="N6:N34" si="3">H6+M6</f>
        <v>0</v>
      </c>
    </row>
    <row r="7" spans="1:16" x14ac:dyDescent="0.25">
      <c r="A7" s="1">
        <v>102</v>
      </c>
      <c r="B7" s="6" t="s">
        <v>6</v>
      </c>
      <c r="C7" s="6" t="str">
        <f t="shared" si="0"/>
        <v>充值，即可获得商城-钻石.12元档奖励</v>
      </c>
      <c r="D7" s="1" t="str">
        <f>"1|2|"&amp;MIN(F7*10000,500000)&amp;",1|1|"&amp;MIN(F7*2,1000)</f>
        <v>1|2|120000,1|1|24</v>
      </c>
      <c r="F7" s="1">
        <v>12</v>
      </c>
      <c r="G7" s="13">
        <f t="shared" si="1"/>
        <v>0</v>
      </c>
      <c r="H7" s="13">
        <f t="shared" si="2"/>
        <v>0</v>
      </c>
      <c r="K7" s="14">
        <v>0</v>
      </c>
      <c r="L7" s="14">
        <v>0</v>
      </c>
      <c r="M7" s="13">
        <v>0</v>
      </c>
      <c r="N7" s="13">
        <f t="shared" si="3"/>
        <v>0</v>
      </c>
    </row>
    <row r="8" spans="1:16" x14ac:dyDescent="0.25">
      <c r="A8" s="1">
        <v>103</v>
      </c>
      <c r="B8" s="6" t="s">
        <v>7</v>
      </c>
      <c r="C8" s="6" t="str">
        <f t="shared" si="0"/>
        <v>充值，即可获得商城-钻石.30元档奖励</v>
      </c>
      <c r="D8" s="1" t="str">
        <f t="shared" ref="D8:D34" si="4">"1|2|"&amp;MIN(F8*10000,500000)&amp;",1|1|"&amp;MIN(F8*2,1000)</f>
        <v>1|2|300000,1|1|60</v>
      </c>
      <c r="F8" s="1">
        <v>30</v>
      </c>
      <c r="G8" s="13">
        <f t="shared" si="1"/>
        <v>0</v>
      </c>
      <c r="H8" s="13">
        <f t="shared" si="2"/>
        <v>0</v>
      </c>
      <c r="K8" s="14">
        <v>0</v>
      </c>
      <c r="L8" s="14">
        <v>0</v>
      </c>
      <c r="M8" s="13">
        <v>0</v>
      </c>
      <c r="N8" s="13">
        <f t="shared" si="3"/>
        <v>0</v>
      </c>
    </row>
    <row r="9" spans="1:16" x14ac:dyDescent="0.25">
      <c r="A9" s="1">
        <v>104</v>
      </c>
      <c r="B9" s="6" t="s">
        <v>8</v>
      </c>
      <c r="C9" s="6" t="str">
        <f t="shared" si="0"/>
        <v>充值，即可获得商城-钻石.98元档奖励</v>
      </c>
      <c r="D9" s="1" t="str">
        <f t="shared" si="4"/>
        <v>1|2|500000,1|1|196</v>
      </c>
      <c r="F9" s="1">
        <v>98</v>
      </c>
      <c r="G9" s="13">
        <f t="shared" si="1"/>
        <v>0</v>
      </c>
      <c r="H9" s="13">
        <f t="shared" si="2"/>
        <v>0</v>
      </c>
      <c r="K9" s="14">
        <v>0</v>
      </c>
      <c r="L9" s="14">
        <v>0</v>
      </c>
      <c r="M9" s="13">
        <v>0</v>
      </c>
      <c r="N9" s="13">
        <f t="shared" si="3"/>
        <v>0</v>
      </c>
    </row>
    <row r="10" spans="1:16" x14ac:dyDescent="0.25">
      <c r="A10" s="1">
        <v>105</v>
      </c>
      <c r="B10" s="6" t="s">
        <v>9</v>
      </c>
      <c r="C10" s="6" t="str">
        <f t="shared" si="0"/>
        <v>充值，即可获得商城-钻石.198元档奖励</v>
      </c>
      <c r="D10" s="1" t="str">
        <f t="shared" si="4"/>
        <v>1|2|500000,1|1|396</v>
      </c>
      <c r="F10" s="1">
        <v>198</v>
      </c>
      <c r="G10" s="13">
        <f t="shared" si="1"/>
        <v>0</v>
      </c>
      <c r="H10" s="13">
        <f t="shared" si="2"/>
        <v>0</v>
      </c>
      <c r="K10" s="14">
        <v>0</v>
      </c>
      <c r="L10" s="14">
        <v>0</v>
      </c>
      <c r="M10" s="13">
        <v>0</v>
      </c>
      <c r="N10" s="13">
        <f t="shared" si="3"/>
        <v>0</v>
      </c>
    </row>
    <row r="11" spans="1:16" x14ac:dyDescent="0.25">
      <c r="A11" s="1">
        <v>106</v>
      </c>
      <c r="B11" s="6" t="s">
        <v>10</v>
      </c>
      <c r="C11" s="6" t="str">
        <f t="shared" si="0"/>
        <v>充值，即可获得商城-钻石.328元档奖励</v>
      </c>
      <c r="D11" s="1" t="str">
        <f t="shared" si="4"/>
        <v>1|2|500000,1|1|656</v>
      </c>
      <c r="F11" s="1">
        <v>328</v>
      </c>
      <c r="G11" s="13">
        <f t="shared" si="1"/>
        <v>0</v>
      </c>
      <c r="H11" s="13">
        <f t="shared" si="2"/>
        <v>0</v>
      </c>
      <c r="K11" s="14">
        <v>0</v>
      </c>
      <c r="L11" s="14">
        <v>0</v>
      </c>
      <c r="M11" s="13">
        <v>0</v>
      </c>
      <c r="N11" s="13">
        <f t="shared" si="3"/>
        <v>0</v>
      </c>
    </row>
    <row r="12" spans="1:16" x14ac:dyDescent="0.25">
      <c r="A12" s="1">
        <v>107</v>
      </c>
      <c r="B12" s="6" t="s">
        <v>11</v>
      </c>
      <c r="C12" s="6" t="str">
        <f t="shared" si="0"/>
        <v>充值，即可获得商城-钻石.648元档奖励</v>
      </c>
      <c r="D12" s="1" t="str">
        <f t="shared" si="4"/>
        <v>1|2|500000,1|1|1000</v>
      </c>
      <c r="F12" s="1">
        <v>648</v>
      </c>
      <c r="G12" s="13">
        <f t="shared" si="1"/>
        <v>0</v>
      </c>
      <c r="H12" s="13">
        <f t="shared" si="2"/>
        <v>0</v>
      </c>
      <c r="K12" s="14">
        <v>0</v>
      </c>
      <c r="L12" s="14">
        <v>0</v>
      </c>
      <c r="M12" s="13">
        <v>0</v>
      </c>
      <c r="N12" s="13">
        <f t="shared" si="3"/>
        <v>0</v>
      </c>
    </row>
    <row r="13" spans="1:16" x14ac:dyDescent="0.25">
      <c r="A13" s="1">
        <v>201</v>
      </c>
      <c r="B13" s="6" t="s">
        <v>12</v>
      </c>
      <c r="C13" s="6" t="str">
        <f t="shared" si="0"/>
        <v>充值，即可获得商城-金币.6元档奖励</v>
      </c>
      <c r="D13" s="1" t="str">
        <f t="shared" si="4"/>
        <v>1|2|60000,1|1|12</v>
      </c>
      <c r="F13" s="1">
        <v>6</v>
      </c>
      <c r="G13" s="13">
        <f t="shared" si="1"/>
        <v>719999.99999999988</v>
      </c>
      <c r="H13" s="13">
        <f t="shared" si="2"/>
        <v>600000</v>
      </c>
      <c r="K13" s="14">
        <v>1.2</v>
      </c>
      <c r="L13" s="14">
        <v>1</v>
      </c>
      <c r="M13" s="13">
        <v>600000</v>
      </c>
      <c r="N13" s="13">
        <f t="shared" si="3"/>
        <v>1200000</v>
      </c>
    </row>
    <row r="14" spans="1:16" x14ac:dyDescent="0.25">
      <c r="A14" s="1">
        <v>202</v>
      </c>
      <c r="B14" s="6" t="s">
        <v>13</v>
      </c>
      <c r="C14" s="6" t="str">
        <f t="shared" si="0"/>
        <v>充值，即可获得商城-金币.12元档奖励</v>
      </c>
      <c r="D14" s="1" t="str">
        <f t="shared" si="4"/>
        <v>1|2|120000,1|1|24</v>
      </c>
      <c r="F14" s="1">
        <v>12</v>
      </c>
      <c r="G14" s="13">
        <f t="shared" si="1"/>
        <v>1512000</v>
      </c>
      <c r="H14" s="13">
        <f t="shared" si="2"/>
        <v>1260000.0000000002</v>
      </c>
      <c r="K14" s="14">
        <v>1.26</v>
      </c>
      <c r="L14" s="14">
        <v>1.05</v>
      </c>
      <c r="M14" s="13">
        <v>1300000</v>
      </c>
      <c r="N14" s="13">
        <f t="shared" si="3"/>
        <v>2560000</v>
      </c>
    </row>
    <row r="15" spans="1:16" x14ac:dyDescent="0.25">
      <c r="A15" s="1">
        <v>203</v>
      </c>
      <c r="B15" s="6" t="s">
        <v>14</v>
      </c>
      <c r="C15" s="6" t="str">
        <f t="shared" si="0"/>
        <v>充值，即可获得商城-金币.30元档奖励</v>
      </c>
      <c r="D15" s="1" t="str">
        <f t="shared" si="4"/>
        <v>1|2|300000,1|1|60</v>
      </c>
      <c r="F15" s="1">
        <v>30</v>
      </c>
      <c r="G15" s="13">
        <f t="shared" si="1"/>
        <v>3960000</v>
      </c>
      <c r="H15" s="13">
        <f t="shared" si="2"/>
        <v>3300000</v>
      </c>
      <c r="K15" s="14">
        <v>1.32</v>
      </c>
      <c r="L15" s="14">
        <v>1.1000000000000001</v>
      </c>
      <c r="M15" s="13">
        <v>3300000</v>
      </c>
      <c r="N15" s="13">
        <f t="shared" si="3"/>
        <v>6600000</v>
      </c>
    </row>
    <row r="16" spans="1:16" x14ac:dyDescent="0.25">
      <c r="A16" s="1">
        <v>204</v>
      </c>
      <c r="B16" s="6" t="s">
        <v>15</v>
      </c>
      <c r="C16" s="6" t="str">
        <f t="shared" si="0"/>
        <v>充值，即可获得商城-金币.98元档奖励</v>
      </c>
      <c r="D16" s="1" t="str">
        <f t="shared" si="4"/>
        <v>1|2|500000,1|1|196</v>
      </c>
      <c r="F16" s="1">
        <v>98</v>
      </c>
      <c r="G16" s="13">
        <f t="shared" si="1"/>
        <v>14112000</v>
      </c>
      <c r="H16" s="13">
        <f t="shared" si="2"/>
        <v>11760000</v>
      </c>
      <c r="K16" s="14">
        <v>1.44</v>
      </c>
      <c r="L16" s="14">
        <v>1.2</v>
      </c>
      <c r="M16" s="13">
        <v>11000000</v>
      </c>
      <c r="N16" s="13">
        <f t="shared" si="3"/>
        <v>22760000</v>
      </c>
    </row>
    <row r="17" spans="1:14" x14ac:dyDescent="0.25">
      <c r="A17" s="1">
        <v>205</v>
      </c>
      <c r="B17" s="6" t="s">
        <v>16</v>
      </c>
      <c r="C17" s="6" t="str">
        <f t="shared" si="0"/>
        <v>充值，即可获得商城-金币.198元档奖励</v>
      </c>
      <c r="D17" s="1" t="str">
        <f t="shared" si="4"/>
        <v>1|2|500000,1|1|396</v>
      </c>
      <c r="F17" s="1">
        <v>198</v>
      </c>
      <c r="G17" s="13">
        <f t="shared" si="1"/>
        <v>30888000</v>
      </c>
      <c r="H17" s="13">
        <f t="shared" si="2"/>
        <v>25740000.000000004</v>
      </c>
      <c r="K17" s="14">
        <v>1.56</v>
      </c>
      <c r="L17" s="14">
        <v>1.3</v>
      </c>
      <c r="M17" s="13">
        <v>22800000</v>
      </c>
      <c r="N17" s="13">
        <f t="shared" si="3"/>
        <v>48540000</v>
      </c>
    </row>
    <row r="18" spans="1:14" x14ac:dyDescent="0.25">
      <c r="A18" s="1">
        <v>206</v>
      </c>
      <c r="B18" s="6" t="s">
        <v>17</v>
      </c>
      <c r="C18" s="6" t="str">
        <f t="shared" si="0"/>
        <v>充值，即可获得商城-金币.328元档奖励</v>
      </c>
      <c r="D18" s="1" t="str">
        <f t="shared" si="4"/>
        <v>1|2|500000,1|1|656</v>
      </c>
      <c r="F18" s="1">
        <v>328</v>
      </c>
      <c r="G18" s="13">
        <f t="shared" si="1"/>
        <v>55104000</v>
      </c>
      <c r="H18" s="13">
        <f t="shared" si="2"/>
        <v>45920000</v>
      </c>
      <c r="K18" s="14">
        <v>1.68</v>
      </c>
      <c r="L18" s="14">
        <v>1.4</v>
      </c>
      <c r="M18" s="13">
        <v>37800000</v>
      </c>
      <c r="N18" s="13">
        <f t="shared" si="3"/>
        <v>83720000</v>
      </c>
    </row>
    <row r="19" spans="1:14" x14ac:dyDescent="0.25">
      <c r="A19" s="1">
        <v>207</v>
      </c>
      <c r="B19" s="6" t="s">
        <v>18</v>
      </c>
      <c r="C19" s="6" t="str">
        <f t="shared" si="0"/>
        <v>充值，即可获得商城-金币.648元档奖励</v>
      </c>
      <c r="D19" s="1" t="str">
        <f t="shared" si="4"/>
        <v>1|2|500000,1|1|1000</v>
      </c>
      <c r="F19" s="1">
        <v>648</v>
      </c>
      <c r="G19" s="13">
        <f t="shared" si="1"/>
        <v>116639999.99999999</v>
      </c>
      <c r="H19" s="13">
        <f t="shared" si="2"/>
        <v>97200000</v>
      </c>
      <c r="K19" s="14">
        <v>1.7999999999999998</v>
      </c>
      <c r="L19" s="14">
        <v>1.5</v>
      </c>
      <c r="M19" s="13">
        <v>76800000</v>
      </c>
      <c r="N19" s="13">
        <f t="shared" si="3"/>
        <v>174000000</v>
      </c>
    </row>
    <row r="20" spans="1:14" x14ac:dyDescent="0.25">
      <c r="A20" s="1">
        <v>306</v>
      </c>
      <c r="B20" s="7" t="s">
        <v>39</v>
      </c>
      <c r="C20" s="6" t="str">
        <f t="shared" si="0"/>
        <v>充值，即可获得首充特惠奖励</v>
      </c>
      <c r="D20" s="1" t="str">
        <f t="shared" si="4"/>
        <v>1|2|60000,1|1|12</v>
      </c>
      <c r="F20" s="1">
        <v>6</v>
      </c>
      <c r="G20" s="13">
        <f t="shared" si="1"/>
        <v>3000000</v>
      </c>
      <c r="H20" s="13">
        <f t="shared" si="2"/>
        <v>3000000</v>
      </c>
      <c r="K20" s="15">
        <f t="shared" ref="K20:K23" si="5">L20</f>
        <v>5</v>
      </c>
      <c r="L20" s="14">
        <v>5</v>
      </c>
      <c r="M20" s="13">
        <v>1200000</v>
      </c>
      <c r="N20" s="13">
        <f t="shared" si="3"/>
        <v>4200000</v>
      </c>
    </row>
    <row r="21" spans="1:14" x14ac:dyDescent="0.25">
      <c r="A21" s="1">
        <v>307</v>
      </c>
      <c r="B21" s="9" t="s">
        <v>40</v>
      </c>
      <c r="C21" s="6" t="str">
        <f t="shared" si="0"/>
        <v>充值，即可获得起航大礼包奖励</v>
      </c>
      <c r="D21" s="1" t="str">
        <f t="shared" si="4"/>
        <v>1|2|300000,1|1|60</v>
      </c>
      <c r="F21" s="1">
        <v>30</v>
      </c>
      <c r="G21" s="13">
        <f t="shared" si="1"/>
        <v>7500000</v>
      </c>
      <c r="H21" s="13">
        <f t="shared" si="2"/>
        <v>7500000</v>
      </c>
      <c r="K21" s="15">
        <f t="shared" si="5"/>
        <v>2.5</v>
      </c>
      <c r="L21" s="14">
        <v>2.5</v>
      </c>
      <c r="M21" s="13">
        <v>5000000</v>
      </c>
      <c r="N21" s="13">
        <f t="shared" si="3"/>
        <v>12500000</v>
      </c>
    </row>
    <row r="22" spans="1:14" x14ac:dyDescent="0.25">
      <c r="A22" s="1">
        <v>501</v>
      </c>
      <c r="B22" s="7" t="s">
        <v>19</v>
      </c>
      <c r="C22" s="6" t="str">
        <f t="shared" si="0"/>
        <v>充值，即可获得喜从天降.30元档奖励</v>
      </c>
      <c r="D22" s="1" t="str">
        <f t="shared" si="4"/>
        <v>1|2|300000,1|1|60</v>
      </c>
      <c r="F22" s="1">
        <v>30</v>
      </c>
      <c r="G22" s="13">
        <f t="shared" si="1"/>
        <v>1800000</v>
      </c>
      <c r="H22" s="13">
        <f t="shared" si="2"/>
        <v>1800000</v>
      </c>
      <c r="K22" s="15">
        <f t="shared" si="5"/>
        <v>0.6</v>
      </c>
      <c r="L22" s="14">
        <v>0.6</v>
      </c>
      <c r="M22" s="13">
        <v>8000000</v>
      </c>
      <c r="N22" s="13">
        <f t="shared" si="3"/>
        <v>9800000</v>
      </c>
    </row>
    <row r="23" spans="1:14" x14ac:dyDescent="0.25">
      <c r="A23" s="1">
        <v>502</v>
      </c>
      <c r="B23" s="7" t="s">
        <v>20</v>
      </c>
      <c r="C23" s="6" t="str">
        <f t="shared" si="0"/>
        <v>充值，即可获得喜从天降.60元档奖励</v>
      </c>
      <c r="D23" s="1" t="str">
        <f t="shared" si="4"/>
        <v>1|2|500000,1|1|120</v>
      </c>
      <c r="F23" s="1">
        <v>60</v>
      </c>
      <c r="G23" s="13">
        <f t="shared" si="1"/>
        <v>3600000</v>
      </c>
      <c r="H23" s="13">
        <f t="shared" si="2"/>
        <v>3600000</v>
      </c>
      <c r="K23" s="15">
        <f t="shared" si="5"/>
        <v>0.6</v>
      </c>
      <c r="L23" s="14">
        <v>0.6</v>
      </c>
      <c r="M23" s="13">
        <v>16000000</v>
      </c>
      <c r="N23" s="13">
        <f t="shared" si="3"/>
        <v>19600000</v>
      </c>
    </row>
    <row r="24" spans="1:14" x14ac:dyDescent="0.25">
      <c r="A24" s="1">
        <v>701</v>
      </c>
      <c r="B24" s="6" t="s">
        <v>41</v>
      </c>
      <c r="C24" s="6" t="str">
        <f>"充值，即可获得"&amp;B24&amp;"奖励"</f>
        <v>充值，即可获得每日超值礼包.6元档奖励</v>
      </c>
      <c r="D24" s="1" t="str">
        <f t="shared" si="4"/>
        <v>1|2|60000,1|1|12</v>
      </c>
      <c r="F24" s="1">
        <v>6</v>
      </c>
      <c r="G24" s="13">
        <f t="shared" si="1"/>
        <v>480000.00000000006</v>
      </c>
      <c r="H24" s="13">
        <f t="shared" si="2"/>
        <v>480000.00000000006</v>
      </c>
      <c r="K24" s="15">
        <f>L24</f>
        <v>0.8</v>
      </c>
      <c r="L24" s="14">
        <v>0.8</v>
      </c>
      <c r="M24" s="13">
        <v>600000</v>
      </c>
      <c r="N24" s="13">
        <f t="shared" si="3"/>
        <v>1080000</v>
      </c>
    </row>
    <row r="25" spans="1:14" x14ac:dyDescent="0.25">
      <c r="A25" s="1">
        <v>702</v>
      </c>
      <c r="B25" s="6" t="s">
        <v>42</v>
      </c>
      <c r="C25" s="6" t="str">
        <f>"充值，即可获得"&amp;B25&amp;"奖励"</f>
        <v>充值，即可获得每日超值礼包.30元档奖励</v>
      </c>
      <c r="D25" s="1" t="str">
        <f t="shared" si="4"/>
        <v>1|2|300000,1|1|60</v>
      </c>
      <c r="F25" s="1">
        <v>30</v>
      </c>
      <c r="G25" s="13">
        <f t="shared" si="1"/>
        <v>2400000</v>
      </c>
      <c r="H25" s="13">
        <f t="shared" si="2"/>
        <v>2400000</v>
      </c>
      <c r="K25" s="15">
        <f t="shared" ref="K25:K29" si="6">L25</f>
        <v>0.8</v>
      </c>
      <c r="L25" s="14">
        <v>0.8</v>
      </c>
      <c r="M25" s="13">
        <v>3500000</v>
      </c>
      <c r="N25" s="13">
        <f t="shared" si="3"/>
        <v>5900000</v>
      </c>
    </row>
    <row r="26" spans="1:14" x14ac:dyDescent="0.25">
      <c r="A26" s="1">
        <v>703</v>
      </c>
      <c r="B26" s="6" t="s">
        <v>43</v>
      </c>
      <c r="C26" s="6" t="str">
        <f>"充值，即可获得"&amp;B26&amp;"奖励"</f>
        <v>充值，即可获得每日超值礼包.98元档奖励</v>
      </c>
      <c r="D26" s="1" t="str">
        <f t="shared" si="4"/>
        <v>1|2|500000,1|1|196</v>
      </c>
      <c r="F26" s="1">
        <v>98</v>
      </c>
      <c r="G26" s="13">
        <f t="shared" si="1"/>
        <v>7840000.0000000009</v>
      </c>
      <c r="H26" s="13">
        <f t="shared" si="2"/>
        <v>7840000.0000000009</v>
      </c>
      <c r="K26" s="15">
        <f t="shared" si="6"/>
        <v>0.8</v>
      </c>
      <c r="L26" s="14">
        <v>0.8</v>
      </c>
      <c r="M26" s="13">
        <v>12000000</v>
      </c>
      <c r="N26" s="13">
        <f t="shared" si="3"/>
        <v>19840000</v>
      </c>
    </row>
    <row r="27" spans="1:14" x14ac:dyDescent="0.25">
      <c r="A27" s="1">
        <v>704</v>
      </c>
      <c r="B27" s="6" t="s">
        <v>44</v>
      </c>
      <c r="C27" s="6" t="str">
        <f>"充值，即可获得"&amp;B27&amp;"奖励"</f>
        <v>充值，即可获得每日超值礼包.328元档奖励</v>
      </c>
      <c r="D27" s="1" t="str">
        <f t="shared" si="4"/>
        <v>1|2|500000,1|1|656</v>
      </c>
      <c r="F27" s="1">
        <v>328</v>
      </c>
      <c r="G27" s="13">
        <f t="shared" si="1"/>
        <v>26240000.000000004</v>
      </c>
      <c r="H27" s="13">
        <f t="shared" si="2"/>
        <v>26240000.000000004</v>
      </c>
      <c r="K27" s="15">
        <f t="shared" si="6"/>
        <v>0.8</v>
      </c>
      <c r="L27" s="14">
        <v>0.8</v>
      </c>
      <c r="M27" s="13">
        <v>400000</v>
      </c>
      <c r="N27" s="13">
        <f t="shared" si="3"/>
        <v>26640000.000000004</v>
      </c>
    </row>
    <row r="28" spans="1:14" x14ac:dyDescent="0.25">
      <c r="A28" s="1">
        <v>801</v>
      </c>
      <c r="B28" s="6" t="s">
        <v>46</v>
      </c>
      <c r="C28" s="6" t="str">
        <f>"充值，即可获得"&amp;B28&amp;"奖励"</f>
        <v>充值，即可获得超值道具.3元奖励</v>
      </c>
      <c r="D28" s="1" t="str">
        <f t="shared" si="4"/>
        <v>1|2|30000,1|1|6</v>
      </c>
      <c r="F28" s="1">
        <v>3</v>
      </c>
      <c r="G28" s="13">
        <f t="shared" si="1"/>
        <v>240000.00000000003</v>
      </c>
      <c r="H28" s="13">
        <f t="shared" si="2"/>
        <v>240000.00000000003</v>
      </c>
      <c r="K28" s="15">
        <f t="shared" si="6"/>
        <v>0.8</v>
      </c>
      <c r="L28" s="14">
        <v>0.8</v>
      </c>
      <c r="M28" s="13">
        <v>100000</v>
      </c>
      <c r="N28" s="13">
        <f t="shared" si="3"/>
        <v>340000</v>
      </c>
    </row>
    <row r="29" spans="1:14" x14ac:dyDescent="0.25">
      <c r="A29" s="1">
        <v>802</v>
      </c>
      <c r="B29" s="6" t="s">
        <v>47</v>
      </c>
      <c r="C29" s="6" t="str">
        <f t="shared" ref="C29:C30" si="7">"充值，即可获得"&amp;B29&amp;"奖励"</f>
        <v>充值，即可获得超值道具.6元奖励</v>
      </c>
      <c r="D29" s="1" t="str">
        <f t="shared" si="4"/>
        <v>1|2|60000,1|1|12</v>
      </c>
      <c r="F29" s="1">
        <v>6</v>
      </c>
      <c r="G29" s="13">
        <f t="shared" si="1"/>
        <v>480000.00000000006</v>
      </c>
      <c r="H29" s="13">
        <f t="shared" si="2"/>
        <v>480000.00000000006</v>
      </c>
      <c r="K29" s="15">
        <f t="shared" si="6"/>
        <v>0.8</v>
      </c>
      <c r="L29" s="14">
        <v>0.8</v>
      </c>
      <c r="M29" s="13">
        <v>300000</v>
      </c>
      <c r="N29" s="13">
        <f t="shared" si="3"/>
        <v>780000</v>
      </c>
    </row>
    <row r="30" spans="1:14" x14ac:dyDescent="0.25">
      <c r="A30" s="1">
        <v>803</v>
      </c>
      <c r="B30" s="6" t="s">
        <v>25</v>
      </c>
      <c r="C30" s="6" t="str">
        <f t="shared" si="7"/>
        <v>充值，即可获得超值道具.18元奖励</v>
      </c>
      <c r="D30" s="1" t="str">
        <f t="shared" si="4"/>
        <v>1|2|180000,1|1|36</v>
      </c>
      <c r="F30" s="1">
        <v>18</v>
      </c>
      <c r="G30" s="13">
        <f t="shared" si="1"/>
        <v>1440000</v>
      </c>
      <c r="H30" s="13">
        <f t="shared" si="2"/>
        <v>1440000</v>
      </c>
      <c r="K30" s="15">
        <f>L30</f>
        <v>0.8</v>
      </c>
      <c r="L30" s="14">
        <v>0.8</v>
      </c>
      <c r="M30" s="13">
        <v>1500000</v>
      </c>
      <c r="N30" s="13">
        <f t="shared" si="3"/>
        <v>2940000</v>
      </c>
    </row>
    <row r="31" spans="1:14" x14ac:dyDescent="0.25">
      <c r="A31" s="1">
        <v>901</v>
      </c>
      <c r="B31" s="6" t="s">
        <v>26</v>
      </c>
      <c r="C31" s="6" t="str">
        <f>"充值，即可触发在该房间永不破产，直到跳转到更高级间"</f>
        <v>充值，即可触发在该房间永不破产，直到跳转到更高级间</v>
      </c>
      <c r="D31" s="1" t="str">
        <f t="shared" si="4"/>
        <v>1|2|10000,1|1|2</v>
      </c>
      <c r="F31" s="1">
        <v>1</v>
      </c>
      <c r="G31" s="13">
        <f t="shared" si="1"/>
        <v>0</v>
      </c>
      <c r="H31" s="13">
        <f t="shared" si="2"/>
        <v>0</v>
      </c>
      <c r="K31" s="14">
        <v>0</v>
      </c>
      <c r="L31" s="14">
        <v>0</v>
      </c>
      <c r="M31" s="13">
        <v>0</v>
      </c>
      <c r="N31" s="13">
        <f t="shared" si="3"/>
        <v>0</v>
      </c>
    </row>
    <row r="32" spans="1:14" x14ac:dyDescent="0.25">
      <c r="A32" s="1">
        <v>902</v>
      </c>
      <c r="B32" s="6" t="s">
        <v>48</v>
      </c>
      <c r="C32" s="6" t="str">
        <f t="shared" ref="C32:C33" si="8">"充值，即可触发在该房间永不破产，直到跳转到更高级间"</f>
        <v>充值，即可触发在该房间永不破产，直到跳转到更高级间</v>
      </c>
      <c r="D32" s="1" t="str">
        <f t="shared" si="4"/>
        <v>1|2|60000,1|1|12</v>
      </c>
      <c r="F32" s="1">
        <v>6</v>
      </c>
      <c r="G32" s="13">
        <f t="shared" si="1"/>
        <v>0</v>
      </c>
      <c r="H32" s="13">
        <f t="shared" si="2"/>
        <v>0</v>
      </c>
      <c r="K32" s="14">
        <v>0</v>
      </c>
      <c r="L32" s="14">
        <v>0</v>
      </c>
      <c r="M32" s="13">
        <v>0</v>
      </c>
      <c r="N32" s="13">
        <f t="shared" si="3"/>
        <v>0</v>
      </c>
    </row>
    <row r="33" spans="1:14" x14ac:dyDescent="0.25">
      <c r="A33" s="1">
        <v>903</v>
      </c>
      <c r="B33" s="6" t="s">
        <v>45</v>
      </c>
      <c r="C33" s="6" t="str">
        <f t="shared" si="8"/>
        <v>充值，即可触发在该房间永不破产，直到跳转到更高级间</v>
      </c>
      <c r="D33" s="1" t="str">
        <f t="shared" si="4"/>
        <v>1|2|300000,1|1|60</v>
      </c>
      <c r="F33" s="1">
        <v>30</v>
      </c>
      <c r="G33" s="13">
        <f t="shared" si="1"/>
        <v>0</v>
      </c>
      <c r="H33" s="13">
        <f t="shared" si="2"/>
        <v>0</v>
      </c>
      <c r="K33" s="14">
        <v>0</v>
      </c>
      <c r="L33" s="14">
        <v>0</v>
      </c>
      <c r="M33" s="13">
        <v>0</v>
      </c>
      <c r="N33" s="13">
        <f t="shared" si="3"/>
        <v>0</v>
      </c>
    </row>
    <row r="34" spans="1:14" x14ac:dyDescent="0.25">
      <c r="A34" s="1">
        <v>1001</v>
      </c>
      <c r="B34" s="6" t="s">
        <v>49</v>
      </c>
      <c r="C34" s="6" t="str">
        <f>"充值，即可立得一份大奖，并获得"&amp;B34&amp;"奖励"</f>
        <v>充值，即可立得一份大奖，并获得成长基金奖励</v>
      </c>
      <c r="D34" s="1" t="str">
        <f t="shared" si="4"/>
        <v>1|2|500000,1|1|396</v>
      </c>
      <c r="F34" s="1">
        <v>198</v>
      </c>
      <c r="G34" s="13">
        <f t="shared" si="1"/>
        <v>19800000</v>
      </c>
      <c r="H34" s="13">
        <f t="shared" si="2"/>
        <v>19800000</v>
      </c>
      <c r="K34" s="14">
        <v>1</v>
      </c>
      <c r="L34" s="14">
        <v>1</v>
      </c>
      <c r="M34" s="13">
        <v>0</v>
      </c>
      <c r="N34" s="13">
        <f t="shared" si="3"/>
        <v>19800000</v>
      </c>
    </row>
  </sheetData>
  <phoneticPr fontId="2" type="noConversion"/>
  <conditionalFormatting sqref="D8:D27 O20:XFD29 K30 I20:L29">
    <cfRule type="containsText" dxfId="52" priority="136" operator="containsText" text=" ">
      <formula>NOT(ISERROR(SEARCH(" ",D8)))</formula>
    </cfRule>
  </conditionalFormatting>
  <conditionalFormatting sqref="A22">
    <cfRule type="containsText" dxfId="51" priority="59" operator="containsText" text=" ">
      <formula>NOT(ISERROR(SEARCH(" ",A22)))</formula>
    </cfRule>
  </conditionalFormatting>
  <conditionalFormatting sqref="A22">
    <cfRule type="containsText" dxfId="50" priority="58" operator="containsText" text=" ">
      <formula>NOT(ISERROR(SEARCH(" ",A22)))</formula>
    </cfRule>
  </conditionalFormatting>
  <conditionalFormatting sqref="A23">
    <cfRule type="containsText" dxfId="49" priority="57" operator="containsText" text=" ">
      <formula>NOT(ISERROR(SEARCH(" ",A23)))</formula>
    </cfRule>
  </conditionalFormatting>
  <conditionalFormatting sqref="A24 A26:A27">
    <cfRule type="containsText" dxfId="48" priority="49" operator="containsText" text=" ">
      <formula>NOT(ISERROR(SEARCH(" ",A24)))</formula>
    </cfRule>
  </conditionalFormatting>
  <conditionalFormatting sqref="A25">
    <cfRule type="containsText" dxfId="47" priority="48" operator="containsText" text=" ">
      <formula>NOT(ISERROR(SEARCH(" ",A25)))</formula>
    </cfRule>
  </conditionalFormatting>
  <conditionalFormatting sqref="F6">
    <cfRule type="containsText" dxfId="46" priority="33" operator="containsText" text=" ">
      <formula>NOT(ISERROR(SEARCH(" ",F6)))</formula>
    </cfRule>
  </conditionalFormatting>
  <conditionalFormatting sqref="F7">
    <cfRule type="containsText" dxfId="45" priority="32" operator="containsText" text=" ">
      <formula>NOT(ISERROR(SEARCH(" ",F7)))</formula>
    </cfRule>
  </conditionalFormatting>
  <conditionalFormatting sqref="F8">
    <cfRule type="containsText" dxfId="44" priority="31" operator="containsText" text=" ">
      <formula>NOT(ISERROR(SEARCH(" ",F8)))</formula>
    </cfRule>
  </conditionalFormatting>
  <conditionalFormatting sqref="F9">
    <cfRule type="containsText" dxfId="43" priority="30" operator="containsText" text=" ">
      <formula>NOT(ISERROR(SEARCH(" ",F9)))</formula>
    </cfRule>
  </conditionalFormatting>
  <conditionalFormatting sqref="F10">
    <cfRule type="containsText" dxfId="42" priority="29" operator="containsText" text=" ">
      <formula>NOT(ISERROR(SEARCH(" ",F10)))</formula>
    </cfRule>
  </conditionalFormatting>
  <conditionalFormatting sqref="F12">
    <cfRule type="containsText" dxfId="41" priority="27" operator="containsText" text=" ">
      <formula>NOT(ISERROR(SEARCH(" ",F12)))</formula>
    </cfRule>
  </conditionalFormatting>
  <conditionalFormatting sqref="F13">
    <cfRule type="containsText" dxfId="40" priority="26" operator="containsText" text=" ">
      <formula>NOT(ISERROR(SEARCH(" ",F13)))</formula>
    </cfRule>
  </conditionalFormatting>
  <conditionalFormatting sqref="F14">
    <cfRule type="containsText" dxfId="39" priority="25" operator="containsText" text=" ">
      <formula>NOT(ISERROR(SEARCH(" ",F14)))</formula>
    </cfRule>
  </conditionalFormatting>
  <conditionalFormatting sqref="F15">
    <cfRule type="containsText" dxfId="38" priority="24" operator="containsText" text=" ">
      <formula>NOT(ISERROR(SEARCH(" ",F15)))</formula>
    </cfRule>
  </conditionalFormatting>
  <conditionalFormatting sqref="F16">
    <cfRule type="containsText" dxfId="37" priority="23" operator="containsText" text=" ">
      <formula>NOT(ISERROR(SEARCH(" ",F16)))</formula>
    </cfRule>
  </conditionalFormatting>
  <conditionalFormatting sqref="F17">
    <cfRule type="containsText" dxfId="36" priority="22" operator="containsText" text=" ">
      <formula>NOT(ISERROR(SEARCH(" ",F17)))</formula>
    </cfRule>
  </conditionalFormatting>
  <conditionalFormatting sqref="F12">
    <cfRule type="containsText" dxfId="35" priority="34" operator="containsText" text=" ">
      <formula>NOT(ISERROR(SEARCH(" ",F12)))</formula>
    </cfRule>
  </conditionalFormatting>
  <conditionalFormatting sqref="F11">
    <cfRule type="containsText" dxfId="34" priority="35" operator="containsText" text=" ">
      <formula>NOT(ISERROR(SEARCH(" ",F11)))</formula>
    </cfRule>
  </conditionalFormatting>
  <conditionalFormatting sqref="F6">
    <cfRule type="containsText" dxfId="33" priority="40" operator="containsText" text=" ">
      <formula>NOT(ISERROR(SEARCH(" ",F6)))</formula>
    </cfRule>
  </conditionalFormatting>
  <conditionalFormatting sqref="F7">
    <cfRule type="containsText" dxfId="32" priority="39" operator="containsText" text=" ">
      <formula>NOT(ISERROR(SEARCH(" ",F7)))</formula>
    </cfRule>
  </conditionalFormatting>
  <conditionalFormatting sqref="F8">
    <cfRule type="containsText" dxfId="31" priority="38" operator="containsText" text=" ">
      <formula>NOT(ISERROR(SEARCH(" ",F8)))</formula>
    </cfRule>
  </conditionalFormatting>
  <conditionalFormatting sqref="F9">
    <cfRule type="containsText" dxfId="30" priority="37" operator="containsText" text=" ">
      <formula>NOT(ISERROR(SEARCH(" ",F9)))</formula>
    </cfRule>
  </conditionalFormatting>
  <conditionalFormatting sqref="F10">
    <cfRule type="containsText" dxfId="29" priority="36" operator="containsText" text=" ">
      <formula>NOT(ISERROR(SEARCH(" ",F10)))</formula>
    </cfRule>
  </conditionalFormatting>
  <conditionalFormatting sqref="F11">
    <cfRule type="containsText" dxfId="28" priority="28" operator="containsText" text=" ">
      <formula>NOT(ISERROR(SEARCH(" ",F11)))</formula>
    </cfRule>
  </conditionalFormatting>
  <conditionalFormatting sqref="F18">
    <cfRule type="containsText" dxfId="27" priority="21" operator="containsText" text=" ">
      <formula>NOT(ISERROR(SEARCH(" ",F18)))</formula>
    </cfRule>
  </conditionalFormatting>
  <conditionalFormatting sqref="A28:A33">
    <cfRule type="containsText" dxfId="26" priority="14" operator="containsText" text=" ">
      <formula>NOT(ISERROR(SEARCH(" ",A28)))</formula>
    </cfRule>
  </conditionalFormatting>
  <conditionalFormatting sqref="F28:F30">
    <cfRule type="containsText" dxfId="25" priority="13" operator="containsText" text=" ">
      <formula>NOT(ISERROR(SEARCH(" ",F28)))</formula>
    </cfRule>
  </conditionalFormatting>
  <conditionalFormatting sqref="F31:F33">
    <cfRule type="containsText" dxfId="24" priority="12" operator="containsText" text=" ">
      <formula>NOT(ISERROR(SEARCH(" ",F31)))</formula>
    </cfRule>
  </conditionalFormatting>
  <conditionalFormatting sqref="A34">
    <cfRule type="containsText" dxfId="23" priority="9" operator="containsText" text=" ">
      <formula>NOT(ISERROR(SEARCH(" ",A34)))</formula>
    </cfRule>
  </conditionalFormatting>
  <conditionalFormatting sqref="A35:L1048576 A5 A20:A21 D5:E7 E8:E23 D28:E33 D34:F34 I30:L34 I5:L19 O1:XFD19 O30:XFD1048576 G5:G34 A1:L4">
    <cfRule type="containsText" dxfId="22" priority="61" operator="containsText" text=" ">
      <formula>NOT(ISERROR(SEARCH(" ",A1)))</formula>
    </cfRule>
  </conditionalFormatting>
  <conditionalFormatting sqref="A23">
    <cfRule type="containsText" dxfId="21" priority="60" operator="containsText" text=" ">
      <formula>NOT(ISERROR(SEARCH(" ",A23)))</formula>
    </cfRule>
  </conditionalFormatting>
  <conditionalFormatting sqref="A6:A12">
    <cfRule type="containsText" dxfId="20" priority="54" operator="containsText" text=" ">
      <formula>NOT(ISERROR(SEARCH(" ",A6)))</formula>
    </cfRule>
  </conditionalFormatting>
  <conditionalFormatting sqref="A13:A19">
    <cfRule type="containsText" dxfId="19" priority="53" operator="containsText" text=" ">
      <formula>NOT(ISERROR(SEARCH(" ",A13)))</formula>
    </cfRule>
  </conditionalFormatting>
  <conditionalFormatting sqref="E24:E27">
    <cfRule type="containsText" dxfId="18" priority="52" operator="containsText" text=" ">
      <formula>NOT(ISERROR(SEARCH(" ",E24)))</formula>
    </cfRule>
  </conditionalFormatting>
  <conditionalFormatting sqref="A25">
    <cfRule type="containsText" dxfId="17" priority="51" operator="containsText" text=" ">
      <formula>NOT(ISERROR(SEARCH(" ",A25)))</formula>
    </cfRule>
  </conditionalFormatting>
  <conditionalFormatting sqref="A24 A26:A27">
    <cfRule type="containsText" dxfId="16" priority="50" operator="containsText" text=" ">
      <formula>NOT(ISERROR(SEARCH(" ",A24)))</formula>
    </cfRule>
  </conditionalFormatting>
  <conditionalFormatting sqref="F5 F20:F21">
    <cfRule type="containsText" dxfId="15" priority="47" operator="containsText" text=" ">
      <formula>NOT(ISERROR(SEARCH(" ",F5)))</formula>
    </cfRule>
  </conditionalFormatting>
  <conditionalFormatting sqref="F22">
    <cfRule type="containsText" dxfId="14" priority="44" operator="containsText" text=" ">
      <formula>NOT(ISERROR(SEARCH(" ",F22)))</formula>
    </cfRule>
    <cfRule type="containsText" dxfId="13" priority="45" operator="containsText" text=" ">
      <formula>NOT(ISERROR(SEARCH(" ",F22)))</formula>
    </cfRule>
  </conditionalFormatting>
  <conditionalFormatting sqref="F23">
    <cfRule type="containsText" dxfId="12" priority="43" operator="containsText" text=" ">
      <formula>NOT(ISERROR(SEARCH(" ",F23)))</formula>
    </cfRule>
  </conditionalFormatting>
  <conditionalFormatting sqref="F23">
    <cfRule type="containsText" dxfId="11" priority="46" operator="containsText" text=" ">
      <formula>NOT(ISERROR(SEARCH(" ",F23)))</formula>
    </cfRule>
  </conditionalFormatting>
  <conditionalFormatting sqref="F19">
    <cfRule type="containsText" dxfId="10" priority="20" operator="containsText" text=" ">
      <formula>NOT(ISERROR(SEARCH(" ",F19)))</formula>
    </cfRule>
  </conditionalFormatting>
  <conditionalFormatting sqref="F24 F27">
    <cfRule type="containsText" dxfId="9" priority="16" operator="containsText" text=" ">
      <formula>NOT(ISERROR(SEARCH(" ",F24)))</formula>
    </cfRule>
    <cfRule type="containsText" dxfId="8" priority="17" operator="containsText" text=" ">
      <formula>NOT(ISERROR(SEARCH(" ",F24)))</formula>
    </cfRule>
  </conditionalFormatting>
  <conditionalFormatting sqref="F25">
    <cfRule type="containsText" dxfId="7" priority="15" operator="containsText" text=" ">
      <formula>NOT(ISERROR(SEARCH(" ",F25)))</formula>
    </cfRule>
    <cfRule type="containsText" dxfId="6" priority="18" operator="containsText" text=" ">
      <formula>NOT(ISERROR(SEARCH(" ",F25)))</formula>
    </cfRule>
  </conditionalFormatting>
  <conditionalFormatting sqref="F26">
    <cfRule type="containsText" dxfId="5" priority="19" operator="containsText" text=" ">
      <formula>NOT(ISERROR(SEARCH(" ",F26)))</formula>
    </cfRule>
  </conditionalFormatting>
  <conditionalFormatting sqref="K5:L33">
    <cfRule type="cellIs" dxfId="4" priority="7" operator="equal">
      <formula>0</formula>
    </cfRule>
  </conditionalFormatting>
  <conditionalFormatting sqref="N1:N1048576">
    <cfRule type="containsText" dxfId="3" priority="4" operator="containsText" text=" ">
      <formula>NOT(ISERROR(SEARCH(" ",N1)))</formula>
    </cfRule>
  </conditionalFormatting>
  <conditionalFormatting sqref="H5:H34">
    <cfRule type="containsText" dxfId="2" priority="3" operator="containsText" text=" ">
      <formula>NOT(ISERROR(SEARCH(" ",H5)))</formula>
    </cfRule>
  </conditionalFormatting>
  <conditionalFormatting sqref="M20:M29">
    <cfRule type="containsText" dxfId="1" priority="2" operator="containsText" text=" ">
      <formula>NOT(ISERROR(SEARCH(" ",M20)))</formula>
    </cfRule>
  </conditionalFormatting>
  <conditionalFormatting sqref="M5:M19 M30:M34">
    <cfRule type="containsText" dxfId="0" priority="1" operator="containsText" text=" ">
      <formula>NOT(ISERROR(SEARCH(" ",M5)))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充值档位名称|RMBDes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2020-08-25T09:59:12Z</dcterms:modified>
</cp:coreProperties>
</file>